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0" yWindow="2910" windowWidth="12045" windowHeight="6225" tabRatio="866"/>
  </bookViews>
  <sheets>
    <sheet name="Cover Page" sheetId="43" r:id="rId1"/>
    <sheet name="Question Dashboard" sheetId="23" r:id="rId2"/>
    <sheet name="GP A&amp;E Medical Conditions " sheetId="1" state="veryHidden" r:id="rId3"/>
    <sheet name="GP A&amp;E Age Eth Sexuality" sheetId="5" state="veryHidden" r:id="rId4"/>
    <sheet name="GP" sheetId="45" r:id="rId5"/>
    <sheet name="A&amp;E" sheetId="47" r:id="rId6"/>
    <sheet name="Inpatient " sheetId="11" r:id="rId7"/>
    <sheet name="Maternity" sheetId="12" r:id="rId8"/>
    <sheet name="Mental Health" sheetId="13" r:id="rId9"/>
    <sheet name="CPES" sheetId="10" r:id="rId10"/>
    <sheet name="A&amp;E Pivots" sheetId="25" state="veryHidden" r:id="rId11"/>
    <sheet name="GP Pivots" sheetId="27" state="veryHidden" r:id="rId12"/>
    <sheet name="GP Pivot 2" sheetId="46" state="veryHidden" r:id="rId13"/>
    <sheet name="Inpatient Pivots" sheetId="20" state="veryHidden" r:id="rId14"/>
    <sheet name="Maternity Pivots" sheetId="19" state="veryHidden" r:id="rId15"/>
    <sheet name="Mental Health Pivots" sheetId="28" state="veryHidden" r:id="rId16"/>
    <sheet name="CPES Pivots" sheetId="21" state="veryHidden" r:id="rId17"/>
    <sheet name="Questions" sheetId="24" r:id="rId18"/>
  </sheets>
  <definedNames>
    <definedName name="_xlnm._FilterDatabase" localSheetId="9" hidden="1">CPES!$A$1:$P$317</definedName>
    <definedName name="_xlnm._FilterDatabase" localSheetId="4" hidden="1">GP!$B$1:$I$331</definedName>
    <definedName name="_xlnm._FilterDatabase" localSheetId="3" hidden="1">'GP A&amp;E Age Eth Sexuality'!$A$1:$J$307</definedName>
    <definedName name="_xlnm._FilterDatabase" localSheetId="2" hidden="1">'GP A&amp;E Medical Conditions '!$A$1:$L$205</definedName>
    <definedName name="_xlnm._FilterDatabase" localSheetId="6" hidden="1">'Inpatient '!$A$1:$P$559</definedName>
    <definedName name="_xlnm._FilterDatabase" localSheetId="7" hidden="1">Maternity!$B$1:$P$352</definedName>
    <definedName name="_xlnm._FilterDatabase" localSheetId="8" hidden="1">'Mental Health'!$A$1:$L$375</definedName>
  </definedNames>
  <calcPr calcId="145621"/>
  <pivotCaches>
    <pivotCache cacheId="0" r:id="rId19"/>
    <pivotCache cacheId="1" r:id="rId20"/>
    <pivotCache cacheId="2" r:id="rId21"/>
    <pivotCache cacheId="3" r:id="rId22"/>
    <pivotCache cacheId="4" r:id="rId23"/>
    <pivotCache cacheId="5" r:id="rId24"/>
    <pivotCache cacheId="6" r:id="rId25"/>
    <pivotCache cacheId="7" r:id="rId26"/>
    <pivotCache cacheId="8" r:id="rId27"/>
  </pivotCaches>
</workbook>
</file>

<file path=xl/calcChain.xml><?xml version="1.0" encoding="utf-8"?>
<calcChain xmlns="http://schemas.openxmlformats.org/spreadsheetml/2006/main">
  <c r="M3" i="24" l="1"/>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2" i="24"/>
  <c r="P1207" i="23"/>
  <c r="P1206" i="23"/>
  <c r="Q1170" i="23"/>
  <c r="Q1169" i="23"/>
  <c r="T1133" i="23"/>
  <c r="T1132" i="23"/>
  <c r="P1097" i="23"/>
  <c r="P1096" i="23"/>
  <c r="Q1066" i="23"/>
  <c r="Q1065" i="23"/>
  <c r="T1034" i="23"/>
  <c r="T1033" i="23"/>
  <c r="T768" i="23"/>
  <c r="T767" i="23"/>
  <c r="P643" i="23"/>
  <c r="P642" i="23"/>
  <c r="Q612" i="23"/>
  <c r="Q611" i="23"/>
  <c r="T582" i="23"/>
  <c r="T581" i="23"/>
  <c r="P466" i="23"/>
  <c r="P465" i="23"/>
  <c r="Q427" i="23"/>
  <c r="Q426" i="23"/>
  <c r="P388" i="23"/>
  <c r="P387" i="23"/>
  <c r="P167" i="23"/>
  <c r="P166" i="23"/>
  <c r="Q135" i="23"/>
  <c r="Q134" i="23"/>
  <c r="T101" i="23"/>
  <c r="T100" i="23"/>
  <c r="R7" i="27"/>
  <c r="S7" i="27"/>
  <c r="R8" i="27"/>
  <c r="S8" i="27"/>
  <c r="R9" i="27"/>
  <c r="S9" i="27"/>
  <c r="R10" i="27"/>
  <c r="S10" i="27"/>
  <c r="R11" i="27"/>
  <c r="S11" i="27"/>
  <c r="S6" i="27"/>
  <c r="R6" i="27"/>
  <c r="R9" i="25"/>
  <c r="S9" i="25"/>
  <c r="R10" i="25"/>
  <c r="S10" i="25"/>
  <c r="R11" i="25"/>
  <c r="S11" i="25"/>
  <c r="R12" i="25"/>
  <c r="S12" i="25"/>
  <c r="R13" i="25"/>
  <c r="S13" i="25"/>
  <c r="S8" i="25"/>
  <c r="R8" i="25"/>
  <c r="X11" i="21"/>
  <c r="X12" i="21"/>
  <c r="X13" i="21"/>
  <c r="X10" i="21"/>
  <c r="V11" i="21"/>
  <c r="W11" i="21"/>
  <c r="V12" i="21"/>
  <c r="W12" i="21" s="1"/>
  <c r="V13" i="21"/>
  <c r="W10" i="21"/>
  <c r="V10" i="21"/>
  <c r="T9" i="19"/>
  <c r="U9" i="19"/>
  <c r="V9" i="19"/>
  <c r="T10" i="19"/>
  <c r="U10" i="19"/>
  <c r="V10" i="19"/>
  <c r="T11" i="19"/>
  <c r="U11" i="19"/>
  <c r="V11" i="19"/>
  <c r="T12" i="19"/>
  <c r="U12" i="19"/>
  <c r="V12" i="19"/>
  <c r="T13" i="19"/>
  <c r="U13" i="19"/>
  <c r="V13" i="19"/>
  <c r="T14" i="19"/>
  <c r="U14" i="19"/>
  <c r="V14" i="19"/>
  <c r="T15" i="19"/>
  <c r="U15" i="19"/>
  <c r="V15" i="19"/>
  <c r="T16" i="19"/>
  <c r="U16" i="19"/>
  <c r="V16" i="19"/>
  <c r="T17" i="19"/>
  <c r="U17" i="19"/>
  <c r="V17" i="19"/>
  <c r="T18" i="19"/>
  <c r="U18" i="19"/>
  <c r="V18" i="19"/>
  <c r="T19" i="19"/>
  <c r="U19" i="19"/>
  <c r="V19" i="19"/>
  <c r="T20" i="19"/>
  <c r="U20" i="19"/>
  <c r="V20" i="19"/>
  <c r="V8" i="19"/>
  <c r="U8" i="19"/>
  <c r="T8" i="19"/>
  <c r="T12" i="20"/>
  <c r="U12" i="20"/>
  <c r="V12" i="20"/>
  <c r="T13" i="20"/>
  <c r="U13" i="20" s="1"/>
  <c r="T14" i="20"/>
  <c r="V14" i="20" s="1"/>
  <c r="U14" i="20"/>
  <c r="T15" i="20"/>
  <c r="U15" i="20"/>
  <c r="V15" i="20"/>
  <c r="T16" i="20"/>
  <c r="U16" i="20"/>
  <c r="V16" i="20"/>
  <c r="V11" i="20"/>
  <c r="U11" i="20"/>
  <c r="T11" i="20"/>
  <c r="H8" i="20"/>
  <c r="W13" i="21" l="1"/>
  <c r="V13" i="20"/>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P1205" i="23" l="1"/>
  <c r="Q1168" i="23"/>
  <c r="H1206" i="23"/>
  <c r="H1207" i="23"/>
  <c r="H1208" i="23"/>
  <c r="H1209" i="23"/>
  <c r="H1210" i="23"/>
  <c r="H1211" i="23"/>
  <c r="H1212" i="23"/>
  <c r="H1213" i="23"/>
  <c r="H1214" i="23"/>
  <c r="H1215" i="23"/>
  <c r="H1205" i="23"/>
  <c r="B1205" i="23"/>
  <c r="H1169" i="23"/>
  <c r="H1170" i="23"/>
  <c r="H1171" i="23"/>
  <c r="H1172" i="23"/>
  <c r="H1173" i="23"/>
  <c r="H1174" i="23"/>
  <c r="H1175" i="23"/>
  <c r="H1176" i="23"/>
  <c r="H1177" i="23"/>
  <c r="H1178" i="23"/>
  <c r="H1168" i="23"/>
  <c r="B1168" i="23"/>
  <c r="H1132" i="23"/>
  <c r="H1133" i="23"/>
  <c r="H1134" i="23"/>
  <c r="H1135" i="23"/>
  <c r="H1136" i="23"/>
  <c r="H1137" i="23"/>
  <c r="H1138" i="23"/>
  <c r="H1139" i="23"/>
  <c r="H1140" i="23"/>
  <c r="H1141" i="23"/>
  <c r="H1131" i="23"/>
  <c r="B1131" i="23"/>
  <c r="P1095" i="23"/>
  <c r="Q1064" i="23"/>
  <c r="H1096" i="23"/>
  <c r="H1097" i="23"/>
  <c r="H1098" i="23"/>
  <c r="H1099" i="23"/>
  <c r="H1100" i="23"/>
  <c r="H1095" i="23"/>
  <c r="B1095" i="23"/>
  <c r="H1065" i="23"/>
  <c r="H1066" i="23"/>
  <c r="H1067" i="23"/>
  <c r="H1068" i="23"/>
  <c r="H1069" i="23"/>
  <c r="H1064" i="23"/>
  <c r="B1064" i="23"/>
  <c r="H1033" i="23"/>
  <c r="H1034" i="23"/>
  <c r="H1035" i="23"/>
  <c r="H1036" i="23"/>
  <c r="H1037" i="23"/>
  <c r="H1032" i="23"/>
  <c r="B1032" i="23"/>
  <c r="H830" i="23"/>
  <c r="H831" i="23"/>
  <c r="H832" i="23"/>
  <c r="H833" i="23"/>
  <c r="H834" i="23"/>
  <c r="H829" i="23"/>
  <c r="B829" i="23"/>
  <c r="H799" i="23"/>
  <c r="H800" i="23"/>
  <c r="H801" i="23"/>
  <c r="H802" i="23"/>
  <c r="H803" i="23"/>
  <c r="H798" i="23"/>
  <c r="B798" i="23"/>
  <c r="H767" i="23"/>
  <c r="H768" i="23"/>
  <c r="H769" i="23"/>
  <c r="H770" i="23"/>
  <c r="H771" i="23"/>
  <c r="H766" i="23"/>
  <c r="B766" i="23"/>
  <c r="P641" i="23"/>
  <c r="Q610" i="23"/>
  <c r="H642" i="23"/>
  <c r="H643" i="23"/>
  <c r="H644" i="23"/>
  <c r="H641" i="23"/>
  <c r="B641" i="23"/>
  <c r="H611" i="23"/>
  <c r="H612" i="23"/>
  <c r="H613" i="23"/>
  <c r="H610" i="23"/>
  <c r="B610" i="23"/>
  <c r="H581" i="23"/>
  <c r="H582" i="23"/>
  <c r="H583" i="23"/>
  <c r="H580" i="23"/>
  <c r="B580" i="23"/>
  <c r="P464" i="23"/>
  <c r="Q425" i="23"/>
  <c r="H465" i="23"/>
  <c r="H466" i="23"/>
  <c r="H467" i="23"/>
  <c r="H468" i="23"/>
  <c r="H469" i="23"/>
  <c r="H470" i="23"/>
  <c r="H471" i="23"/>
  <c r="H472" i="23"/>
  <c r="H473" i="23"/>
  <c r="H474" i="23"/>
  <c r="H475" i="23"/>
  <c r="H476" i="23"/>
  <c r="H464" i="23"/>
  <c r="B464" i="23"/>
  <c r="H427" i="23"/>
  <c r="H428" i="23"/>
  <c r="H429" i="23"/>
  <c r="H430" i="23"/>
  <c r="H431" i="23"/>
  <c r="H432" i="23"/>
  <c r="H433" i="23"/>
  <c r="H434" i="23"/>
  <c r="H435" i="23"/>
  <c r="H436" i="23"/>
  <c r="H437" i="23"/>
  <c r="H426" i="23"/>
  <c r="H425" i="23"/>
  <c r="B425" i="23"/>
  <c r="H387" i="23"/>
  <c r="H388" i="23"/>
  <c r="H389" i="23"/>
  <c r="H390" i="23"/>
  <c r="H391" i="23"/>
  <c r="H392" i="23"/>
  <c r="H393" i="23"/>
  <c r="H394" i="23"/>
  <c r="H395" i="23"/>
  <c r="H396" i="23"/>
  <c r="H397" i="23"/>
  <c r="H398" i="23"/>
  <c r="H386" i="23"/>
  <c r="B386" i="23"/>
  <c r="P165" i="23"/>
  <c r="Q133" i="23"/>
  <c r="H166" i="23"/>
  <c r="H167" i="23"/>
  <c r="H168" i="23"/>
  <c r="H169" i="23"/>
  <c r="H170" i="23"/>
  <c r="H165" i="23"/>
  <c r="B165" i="23"/>
  <c r="H134" i="23"/>
  <c r="H135" i="23"/>
  <c r="H136" i="23"/>
  <c r="H137" i="23"/>
  <c r="H138" i="23"/>
  <c r="H133" i="23"/>
  <c r="B133" i="23"/>
  <c r="H100" i="23"/>
  <c r="H101" i="23"/>
  <c r="H102" i="23"/>
  <c r="H103" i="23"/>
  <c r="H104" i="23"/>
  <c r="H99" i="23"/>
  <c r="B99" i="23"/>
  <c r="K99" i="23"/>
  <c r="I99" i="23"/>
  <c r="M99" i="23"/>
  <c r="J99" i="23"/>
  <c r="L99" i="23"/>
  <c r="N1103" i="23" l="1"/>
  <c r="N1072" i="23"/>
  <c r="N1040" i="23"/>
  <c r="H105" i="23"/>
  <c r="H149" i="21" l="1"/>
  <c r="J149" i="21" s="1"/>
  <c r="I149" i="21"/>
  <c r="H150" i="21"/>
  <c r="I150" i="21"/>
  <c r="J150" i="21"/>
  <c r="H151" i="21"/>
  <c r="I151" i="21" s="1"/>
  <c r="H152" i="21"/>
  <c r="I152" i="21" s="1"/>
  <c r="H153" i="21"/>
  <c r="J153" i="21" s="1"/>
  <c r="I153" i="21"/>
  <c r="H154" i="21"/>
  <c r="I154" i="21"/>
  <c r="J154" i="21"/>
  <c r="H155" i="21"/>
  <c r="I155" i="21" s="1"/>
  <c r="H156" i="21"/>
  <c r="I156" i="21" s="1"/>
  <c r="H157" i="21"/>
  <c r="J157" i="21" s="1"/>
  <c r="I157" i="21"/>
  <c r="H158" i="21"/>
  <c r="I158" i="21"/>
  <c r="J158" i="21"/>
  <c r="H159" i="21"/>
  <c r="I159" i="21" s="1"/>
  <c r="H160" i="21"/>
  <c r="I160" i="21" s="1"/>
  <c r="H161" i="21"/>
  <c r="J161" i="21" s="1"/>
  <c r="I161" i="21"/>
  <c r="H162" i="21"/>
  <c r="I162" i="21"/>
  <c r="J162" i="21"/>
  <c r="H163" i="21"/>
  <c r="I163" i="21" s="1"/>
  <c r="H164" i="21"/>
  <c r="I164" i="21" s="1"/>
  <c r="H165" i="21"/>
  <c r="J165" i="21" s="1"/>
  <c r="I165" i="21"/>
  <c r="H166" i="21"/>
  <c r="I166" i="21"/>
  <c r="J166" i="21"/>
  <c r="H167" i="21"/>
  <c r="I167" i="21" s="1"/>
  <c r="H168" i="21"/>
  <c r="I168" i="21" s="1"/>
  <c r="H169" i="21"/>
  <c r="J169" i="21" s="1"/>
  <c r="I169" i="21"/>
  <c r="H170" i="21"/>
  <c r="I170" i="21"/>
  <c r="J170" i="21"/>
  <c r="H171" i="21"/>
  <c r="I171" i="21" s="1"/>
  <c r="H172" i="21"/>
  <c r="I172" i="21" s="1"/>
  <c r="H173" i="21"/>
  <c r="J173" i="21" s="1"/>
  <c r="I173" i="21"/>
  <c r="H174" i="21"/>
  <c r="I174" i="21"/>
  <c r="J174" i="21"/>
  <c r="H175" i="21"/>
  <c r="I175" i="21" s="1"/>
  <c r="H148" i="21"/>
  <c r="J148" i="21" s="1"/>
  <c r="H224" i="19"/>
  <c r="I224" i="19" s="1"/>
  <c r="J224" i="19"/>
  <c r="H225" i="19"/>
  <c r="I225" i="19" s="1"/>
  <c r="H226" i="19"/>
  <c r="I226" i="19" s="1"/>
  <c r="H227" i="19"/>
  <c r="J227" i="19" s="1"/>
  <c r="H228" i="19"/>
  <c r="I228" i="19"/>
  <c r="J228" i="19"/>
  <c r="H229" i="19"/>
  <c r="I229" i="19" s="1"/>
  <c r="J229" i="19"/>
  <c r="H230" i="19"/>
  <c r="I230" i="19" s="1"/>
  <c r="H231" i="19"/>
  <c r="J231" i="19" s="1"/>
  <c r="H232" i="19"/>
  <c r="J232" i="19" s="1"/>
  <c r="I232" i="19"/>
  <c r="H233" i="19"/>
  <c r="I233" i="19"/>
  <c r="J233" i="19"/>
  <c r="H234" i="19"/>
  <c r="I234" i="19" s="1"/>
  <c r="H235" i="19"/>
  <c r="J235" i="19" s="1"/>
  <c r="I235" i="19"/>
  <c r="H236" i="19"/>
  <c r="I236" i="19" s="1"/>
  <c r="H237" i="19"/>
  <c r="J237" i="19" s="1"/>
  <c r="I237" i="19"/>
  <c r="H238" i="19"/>
  <c r="I238" i="19" s="1"/>
  <c r="H239" i="19"/>
  <c r="J239" i="19" s="1"/>
  <c r="I239" i="19"/>
  <c r="H240" i="19"/>
  <c r="I240" i="19" s="1"/>
  <c r="J240" i="19"/>
  <c r="H241" i="19"/>
  <c r="I241" i="19" s="1"/>
  <c r="H242" i="19"/>
  <c r="I242" i="19" s="1"/>
  <c r="H243" i="19"/>
  <c r="J243" i="19" s="1"/>
  <c r="H244" i="19"/>
  <c r="I244" i="19"/>
  <c r="J244" i="19"/>
  <c r="H245" i="19"/>
  <c r="I245" i="19" s="1"/>
  <c r="J245" i="19"/>
  <c r="H246" i="19"/>
  <c r="I246" i="19" s="1"/>
  <c r="H247" i="19"/>
  <c r="J247" i="19" s="1"/>
  <c r="H248" i="19"/>
  <c r="J248" i="19" s="1"/>
  <c r="I248" i="19"/>
  <c r="H249" i="19"/>
  <c r="I249" i="19"/>
  <c r="J249" i="19"/>
  <c r="H250" i="19"/>
  <c r="I250" i="19" s="1"/>
  <c r="H251" i="19"/>
  <c r="J251" i="19" s="1"/>
  <c r="I251" i="19"/>
  <c r="H252" i="19"/>
  <c r="I252" i="19" s="1"/>
  <c r="H253" i="19"/>
  <c r="J253" i="19" s="1"/>
  <c r="I253" i="19"/>
  <c r="H254" i="19"/>
  <c r="I254" i="19" s="1"/>
  <c r="H255" i="19"/>
  <c r="J255" i="19" s="1"/>
  <c r="I255" i="19"/>
  <c r="H256" i="19"/>
  <c r="I256" i="19" s="1"/>
  <c r="J256" i="19"/>
  <c r="H257" i="19"/>
  <c r="I257" i="19" s="1"/>
  <c r="H258" i="19"/>
  <c r="I258" i="19" s="1"/>
  <c r="H259" i="19"/>
  <c r="J259" i="19" s="1"/>
  <c r="H260" i="19"/>
  <c r="I260" i="19"/>
  <c r="J260" i="19"/>
  <c r="H261" i="19"/>
  <c r="I261" i="19" s="1"/>
  <c r="J261" i="19"/>
  <c r="H262" i="19"/>
  <c r="I262" i="19" s="1"/>
  <c r="H263" i="19"/>
  <c r="J263" i="19" s="1"/>
  <c r="H264" i="19"/>
  <c r="J264" i="19" s="1"/>
  <c r="I264" i="19"/>
  <c r="H265" i="19"/>
  <c r="I265" i="19"/>
  <c r="J265" i="19"/>
  <c r="H266" i="19"/>
  <c r="I266" i="19" s="1"/>
  <c r="H267" i="19"/>
  <c r="J267" i="19" s="1"/>
  <c r="I267" i="19"/>
  <c r="H268" i="19"/>
  <c r="I268" i="19" s="1"/>
  <c r="H269" i="19"/>
  <c r="J269" i="19" s="1"/>
  <c r="I269" i="19"/>
  <c r="H270" i="19"/>
  <c r="I270" i="19" s="1"/>
  <c r="H271" i="19"/>
  <c r="J271" i="19" s="1"/>
  <c r="I271" i="19"/>
  <c r="H272" i="19"/>
  <c r="I272" i="19" s="1"/>
  <c r="J272" i="19"/>
  <c r="H273" i="19"/>
  <c r="I273" i="19" s="1"/>
  <c r="H274" i="19"/>
  <c r="I274" i="19" s="1"/>
  <c r="H275" i="19"/>
  <c r="J275" i="19" s="1"/>
  <c r="H276" i="19"/>
  <c r="I276" i="19"/>
  <c r="J276" i="19"/>
  <c r="H277" i="19"/>
  <c r="I277" i="19" s="1"/>
  <c r="J277" i="19"/>
  <c r="H278" i="19"/>
  <c r="I278" i="19" s="1"/>
  <c r="H279" i="19"/>
  <c r="J279" i="19" s="1"/>
  <c r="H280" i="19"/>
  <c r="J280" i="19" s="1"/>
  <c r="I280" i="19"/>
  <c r="H281" i="19"/>
  <c r="I281" i="19"/>
  <c r="J281" i="19"/>
  <c r="H282" i="19"/>
  <c r="I282" i="19" s="1"/>
  <c r="H283" i="19"/>
  <c r="J283" i="19" s="1"/>
  <c r="I283" i="19"/>
  <c r="H284" i="19"/>
  <c r="I284" i="19" s="1"/>
  <c r="H285" i="19"/>
  <c r="J285" i="19" s="1"/>
  <c r="I285" i="19"/>
  <c r="H286" i="19"/>
  <c r="I286" i="19" s="1"/>
  <c r="H287" i="19"/>
  <c r="J287" i="19" s="1"/>
  <c r="I287" i="19"/>
  <c r="H288" i="19"/>
  <c r="I288" i="19" s="1"/>
  <c r="J288" i="19"/>
  <c r="H289" i="19"/>
  <c r="I289" i="19" s="1"/>
  <c r="H290" i="19"/>
  <c r="I290" i="19" s="1"/>
  <c r="H291" i="19"/>
  <c r="J291" i="19" s="1"/>
  <c r="H292" i="19"/>
  <c r="I292" i="19"/>
  <c r="J292" i="19"/>
  <c r="H293" i="19"/>
  <c r="I293" i="19" s="1"/>
  <c r="J293" i="19"/>
  <c r="H294" i="19"/>
  <c r="I294" i="19" s="1"/>
  <c r="H295" i="19"/>
  <c r="J295" i="19" s="1"/>
  <c r="H296" i="19"/>
  <c r="J296" i="19" s="1"/>
  <c r="I296" i="19"/>
  <c r="H297" i="19"/>
  <c r="I297" i="19"/>
  <c r="J297" i="19"/>
  <c r="H298" i="19"/>
  <c r="I298" i="19" s="1"/>
  <c r="H299" i="19"/>
  <c r="J299" i="19" s="1"/>
  <c r="I299" i="19"/>
  <c r="H300" i="19"/>
  <c r="I300" i="19" s="1"/>
  <c r="H301" i="19"/>
  <c r="J301" i="19" s="1"/>
  <c r="I301" i="19"/>
  <c r="H302" i="19"/>
  <c r="I302" i="19" s="1"/>
  <c r="H303" i="19"/>
  <c r="J303" i="19" s="1"/>
  <c r="I303" i="19"/>
  <c r="H304" i="19"/>
  <c r="I304" i="19" s="1"/>
  <c r="J304" i="19"/>
  <c r="H305" i="19"/>
  <c r="I305" i="19" s="1"/>
  <c r="H306" i="19"/>
  <c r="I306" i="19" s="1"/>
  <c r="H307" i="19"/>
  <c r="J307" i="19" s="1"/>
  <c r="H308" i="19"/>
  <c r="I308" i="19"/>
  <c r="J308" i="19"/>
  <c r="H309" i="19"/>
  <c r="I309" i="19" s="1"/>
  <c r="J309" i="19"/>
  <c r="H310" i="19"/>
  <c r="I310" i="19" s="1"/>
  <c r="H311" i="19"/>
  <c r="J311" i="19" s="1"/>
  <c r="H312" i="19"/>
  <c r="J312" i="19" s="1"/>
  <c r="I312" i="19"/>
  <c r="H313" i="19"/>
  <c r="I313" i="19"/>
  <c r="J313" i="19"/>
  <c r="H223" i="19"/>
  <c r="J223" i="19" s="1"/>
  <c r="H7" i="20"/>
  <c r="I7" i="20" s="1"/>
  <c r="J7" i="20" l="1"/>
  <c r="I148" i="21"/>
  <c r="I311" i="19"/>
  <c r="J305" i="19"/>
  <c r="J300" i="19"/>
  <c r="I295" i="19"/>
  <c r="J289" i="19"/>
  <c r="J284" i="19"/>
  <c r="I279" i="19"/>
  <c r="J273" i="19"/>
  <c r="J268" i="19"/>
  <c r="I263" i="19"/>
  <c r="J257" i="19"/>
  <c r="J252" i="19"/>
  <c r="I247" i="19"/>
  <c r="J241" i="19"/>
  <c r="J236" i="19"/>
  <c r="I231" i="19"/>
  <c r="J225" i="19"/>
  <c r="I307" i="19"/>
  <c r="I291" i="19"/>
  <c r="I275" i="19"/>
  <c r="I259" i="19"/>
  <c r="I243" i="19"/>
  <c r="I227" i="19"/>
  <c r="J175" i="21"/>
  <c r="J171" i="21"/>
  <c r="J167" i="21"/>
  <c r="J163" i="21"/>
  <c r="J159" i="21"/>
  <c r="J155" i="21"/>
  <c r="J151" i="21"/>
  <c r="J172" i="21"/>
  <c r="J168" i="21"/>
  <c r="J164" i="21"/>
  <c r="J160" i="21"/>
  <c r="J156" i="21"/>
  <c r="J152" i="21"/>
  <c r="J310" i="19"/>
  <c r="J306" i="19"/>
  <c r="J302" i="19"/>
  <c r="J298" i="19"/>
  <c r="J294" i="19"/>
  <c r="J290" i="19"/>
  <c r="J286" i="19"/>
  <c r="J282" i="19"/>
  <c r="J278" i="19"/>
  <c r="J274" i="19"/>
  <c r="J270" i="19"/>
  <c r="J266" i="19"/>
  <c r="J262" i="19"/>
  <c r="J258" i="19"/>
  <c r="J254" i="19"/>
  <c r="J250" i="19"/>
  <c r="J246" i="19"/>
  <c r="J242" i="19"/>
  <c r="J238" i="19"/>
  <c r="J234" i="19"/>
  <c r="J230" i="19"/>
  <c r="J226" i="19"/>
  <c r="I223" i="19"/>
  <c r="B1211" i="23" l="1"/>
  <c r="B1212" i="23"/>
  <c r="B1213" i="23"/>
  <c r="B1214" i="23"/>
  <c r="B1215" i="23"/>
  <c r="B1174" i="23"/>
  <c r="B1175" i="23"/>
  <c r="B1176" i="23"/>
  <c r="B1177" i="23"/>
  <c r="B1178" i="23"/>
  <c r="B1141" i="23"/>
  <c r="B1137" i="23"/>
  <c r="B1138" i="23"/>
  <c r="B1139" i="23"/>
  <c r="B1140" i="23"/>
  <c r="J3" i="13"/>
  <c r="J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2" i="13"/>
  <c r="N11" i="10"/>
  <c r="N1140" i="23"/>
  <c r="J1140" i="23"/>
  <c r="M1137" i="23"/>
  <c r="J1137" i="23"/>
  <c r="J1139" i="23"/>
  <c r="K1214" i="23"/>
  <c r="L1213" i="23"/>
  <c r="K1212" i="23"/>
  <c r="I1140" i="23"/>
  <c r="K1174" i="23"/>
  <c r="P1141" i="23"/>
  <c r="I1213" i="23"/>
  <c r="M1140" i="23"/>
  <c r="I1177" i="23"/>
  <c r="K1215" i="23"/>
  <c r="M1174" i="23"/>
  <c r="J1213" i="23"/>
  <c r="I1178" i="23"/>
  <c r="I1139" i="23"/>
  <c r="O1139" i="23"/>
  <c r="J1174" i="23"/>
  <c r="L1211" i="23"/>
  <c r="J1141" i="23"/>
  <c r="L1174" i="23"/>
  <c r="O1137" i="23"/>
  <c r="K1211" i="23"/>
  <c r="K1176" i="23"/>
  <c r="J1215" i="23"/>
  <c r="L1140" i="23"/>
  <c r="K1140" i="23"/>
  <c r="J1177" i="23"/>
  <c r="J1138" i="23"/>
  <c r="M1177" i="23"/>
  <c r="L1137" i="23"/>
  <c r="L1176" i="23"/>
  <c r="O1138" i="23"/>
  <c r="K1138" i="23"/>
  <c r="P1138" i="23"/>
  <c r="P1139" i="23"/>
  <c r="K1175" i="23"/>
  <c r="I1214" i="23"/>
  <c r="I1211" i="23"/>
  <c r="M1176" i="23"/>
  <c r="M1139" i="23"/>
  <c r="J1175" i="23"/>
  <c r="L1212" i="23"/>
  <c r="I1138" i="23"/>
  <c r="L1215" i="23"/>
  <c r="L1138" i="23"/>
  <c r="M1138" i="23"/>
  <c r="O1140" i="23"/>
  <c r="I1174" i="23"/>
  <c r="J1211" i="23"/>
  <c r="K1177" i="23"/>
  <c r="N1137" i="23"/>
  <c r="M1175" i="23"/>
  <c r="M1178" i="23"/>
  <c r="L1177" i="23"/>
  <c r="P1137" i="23"/>
  <c r="L1141" i="23"/>
  <c r="I1176" i="23"/>
  <c r="K1178" i="23"/>
  <c r="N1139" i="23"/>
  <c r="O1141" i="23"/>
  <c r="M1141" i="23"/>
  <c r="I1137" i="23"/>
  <c r="N1138" i="23"/>
  <c r="K1213" i="23"/>
  <c r="P1140" i="23"/>
  <c r="L1214" i="23"/>
  <c r="N1141" i="23"/>
  <c r="L1139" i="23"/>
  <c r="L1178" i="23"/>
  <c r="K1141" i="23"/>
  <c r="I1141" i="23"/>
  <c r="I1215" i="23"/>
  <c r="K1137" i="23"/>
  <c r="J1176" i="23"/>
  <c r="I1212" i="23"/>
  <c r="J1214" i="23"/>
  <c r="J1178" i="23"/>
  <c r="I1175" i="23"/>
  <c r="K1139" i="23"/>
  <c r="J1212" i="23"/>
  <c r="L1175" i="23"/>
  <c r="J189" i="20" l="1"/>
  <c r="I191" i="20"/>
  <c r="J191" i="20"/>
  <c r="J193" i="20"/>
  <c r="I195" i="20"/>
  <c r="J195" i="20"/>
  <c r="J197" i="20"/>
  <c r="I199" i="20"/>
  <c r="J199" i="20"/>
  <c r="J201" i="20"/>
  <c r="I203" i="20"/>
  <c r="J203" i="20"/>
  <c r="J205" i="20"/>
  <c r="I207" i="20"/>
  <c r="J207" i="20"/>
  <c r="J209" i="20"/>
  <c r="I211" i="20"/>
  <c r="J211" i="20"/>
  <c r="J213" i="20"/>
  <c r="I215" i="20"/>
  <c r="J215" i="20"/>
  <c r="J217" i="20"/>
  <c r="I219" i="20"/>
  <c r="J219" i="20"/>
  <c r="J221" i="20"/>
  <c r="I223" i="20"/>
  <c r="J223" i="20"/>
  <c r="J225" i="20"/>
  <c r="I227" i="20"/>
  <c r="J227" i="20"/>
  <c r="J229" i="20"/>
  <c r="H189" i="20"/>
  <c r="I189" i="20" s="1"/>
  <c r="H190" i="20"/>
  <c r="I190" i="20" s="1"/>
  <c r="H191" i="20"/>
  <c r="H192" i="20"/>
  <c r="I192" i="20" s="1"/>
  <c r="H193" i="20"/>
  <c r="I193" i="20" s="1"/>
  <c r="H194" i="20"/>
  <c r="I194" i="20" s="1"/>
  <c r="H195" i="20"/>
  <c r="H196" i="20"/>
  <c r="I196" i="20" s="1"/>
  <c r="H197" i="20"/>
  <c r="I197" i="20" s="1"/>
  <c r="H198" i="20"/>
  <c r="I198" i="20" s="1"/>
  <c r="H199" i="20"/>
  <c r="H200" i="20"/>
  <c r="I200" i="20" s="1"/>
  <c r="H201" i="20"/>
  <c r="I201" i="20" s="1"/>
  <c r="H202" i="20"/>
  <c r="I202" i="20" s="1"/>
  <c r="H203" i="20"/>
  <c r="H204" i="20"/>
  <c r="I204" i="20" s="1"/>
  <c r="H205" i="20"/>
  <c r="I205" i="20" s="1"/>
  <c r="H206" i="20"/>
  <c r="I206" i="20" s="1"/>
  <c r="H207" i="20"/>
  <c r="H208" i="20"/>
  <c r="I208" i="20" s="1"/>
  <c r="H209" i="20"/>
  <c r="I209" i="20" s="1"/>
  <c r="H210" i="20"/>
  <c r="I210" i="20" s="1"/>
  <c r="H211" i="20"/>
  <c r="H212" i="20"/>
  <c r="I212" i="20" s="1"/>
  <c r="H213" i="20"/>
  <c r="I213" i="20" s="1"/>
  <c r="H214" i="20"/>
  <c r="I214" i="20" s="1"/>
  <c r="H215" i="20"/>
  <c r="H216" i="20"/>
  <c r="I216" i="20" s="1"/>
  <c r="H217" i="20"/>
  <c r="I217" i="20" s="1"/>
  <c r="H218" i="20"/>
  <c r="I218" i="20" s="1"/>
  <c r="H219" i="20"/>
  <c r="H220" i="20"/>
  <c r="I220" i="20" s="1"/>
  <c r="H221" i="20"/>
  <c r="I221" i="20" s="1"/>
  <c r="H222" i="20"/>
  <c r="I222" i="20" s="1"/>
  <c r="H223" i="20"/>
  <c r="H224" i="20"/>
  <c r="I224" i="20" s="1"/>
  <c r="H225" i="20"/>
  <c r="I225" i="20" s="1"/>
  <c r="H226" i="20"/>
  <c r="I226" i="20" s="1"/>
  <c r="H227" i="20"/>
  <c r="H228" i="20"/>
  <c r="I228" i="20" s="1"/>
  <c r="H229" i="20"/>
  <c r="I229" i="20" s="1"/>
  <c r="H188" i="20"/>
  <c r="J188" i="20" s="1"/>
  <c r="F158" i="25"/>
  <c r="G158" i="25"/>
  <c r="F159" i="25"/>
  <c r="G159" i="25"/>
  <c r="F160" i="25"/>
  <c r="G160" i="25"/>
  <c r="F161" i="25"/>
  <c r="G161" i="25"/>
  <c r="F162" i="25"/>
  <c r="G162" i="25"/>
  <c r="F163" i="25"/>
  <c r="G163" i="25"/>
  <c r="F164" i="25"/>
  <c r="G164" i="25"/>
  <c r="F165" i="25"/>
  <c r="G165" i="25"/>
  <c r="F166" i="25"/>
  <c r="G166" i="25"/>
  <c r="F167" i="25"/>
  <c r="G167" i="25"/>
  <c r="F168" i="25"/>
  <c r="G168" i="25"/>
  <c r="F169" i="25"/>
  <c r="G169" i="25"/>
  <c r="F170" i="25"/>
  <c r="G170" i="25"/>
  <c r="F171" i="25"/>
  <c r="G171" i="25"/>
  <c r="F172" i="25"/>
  <c r="G172" i="25"/>
  <c r="F173" i="25"/>
  <c r="G173" i="25"/>
  <c r="F174" i="25"/>
  <c r="G174" i="25"/>
  <c r="F175" i="25"/>
  <c r="G175" i="25"/>
  <c r="F176" i="25"/>
  <c r="G176" i="25"/>
  <c r="F177" i="25"/>
  <c r="G177" i="25"/>
  <c r="F178" i="25"/>
  <c r="G178" i="25"/>
  <c r="F179" i="25"/>
  <c r="G179" i="25"/>
  <c r="F180" i="25"/>
  <c r="G180" i="25"/>
  <c r="F181" i="25"/>
  <c r="G181" i="25"/>
  <c r="F182" i="25"/>
  <c r="G182" i="25"/>
  <c r="F183" i="25"/>
  <c r="G183" i="25"/>
  <c r="F184" i="25"/>
  <c r="G184" i="25"/>
  <c r="F185" i="25"/>
  <c r="G185" i="25"/>
  <c r="F186" i="25"/>
  <c r="G186" i="25"/>
  <c r="F187" i="25"/>
  <c r="G187" i="25"/>
  <c r="F188" i="25"/>
  <c r="G188" i="25"/>
  <c r="F189" i="25"/>
  <c r="G189" i="25"/>
  <c r="F190" i="25"/>
  <c r="G190" i="25"/>
  <c r="F191" i="25"/>
  <c r="G191" i="25"/>
  <c r="F192" i="25"/>
  <c r="G192" i="25"/>
  <c r="F193" i="25"/>
  <c r="G193" i="25"/>
  <c r="F194" i="25"/>
  <c r="G194" i="25"/>
  <c r="F195" i="25"/>
  <c r="G195" i="25"/>
  <c r="F196" i="25"/>
  <c r="G196" i="25"/>
  <c r="F197" i="25"/>
  <c r="G197" i="25"/>
  <c r="F198" i="25"/>
  <c r="G198" i="25"/>
  <c r="F199" i="25"/>
  <c r="G199" i="25"/>
  <c r="F200" i="25"/>
  <c r="G200" i="25"/>
  <c r="F201" i="25"/>
  <c r="G201" i="25"/>
  <c r="F202" i="25"/>
  <c r="G202" i="25"/>
  <c r="F203" i="25"/>
  <c r="G203" i="25"/>
  <c r="F204" i="25"/>
  <c r="G204" i="25"/>
  <c r="G157" i="25"/>
  <c r="F157" i="25"/>
  <c r="I188" i="20" l="1"/>
  <c r="J228" i="20"/>
  <c r="J226" i="20"/>
  <c r="J224" i="20"/>
  <c r="J222" i="20"/>
  <c r="J220" i="20"/>
  <c r="J218" i="20"/>
  <c r="J216" i="20"/>
  <c r="J214" i="20"/>
  <c r="J212" i="20"/>
  <c r="J210" i="20"/>
  <c r="J208" i="20"/>
  <c r="J206" i="20"/>
  <c r="J204" i="20"/>
  <c r="J202" i="20"/>
  <c r="J200" i="20"/>
  <c r="J198" i="20"/>
  <c r="J196" i="20"/>
  <c r="J194" i="20"/>
  <c r="J192" i="20"/>
  <c r="J190" i="20"/>
  <c r="B1206" i="23"/>
  <c r="B1207" i="23"/>
  <c r="B1208" i="23"/>
  <c r="B1209" i="23"/>
  <c r="B1210" i="23"/>
  <c r="B1173" i="23"/>
  <c r="B1136" i="23"/>
  <c r="B1169" i="23"/>
  <c r="B1170" i="23"/>
  <c r="B1171" i="23"/>
  <c r="B1172" i="23"/>
  <c r="T1131" i="23"/>
  <c r="T1032" i="23"/>
  <c r="B1135" i="23"/>
  <c r="B1132" i="23"/>
  <c r="P1144" i="23" s="1"/>
  <c r="B1133" i="23"/>
  <c r="B1134" i="23"/>
  <c r="B1096" i="23"/>
  <c r="B1097" i="23"/>
  <c r="B1098" i="23"/>
  <c r="B1099" i="23"/>
  <c r="B1100" i="23"/>
  <c r="B1065" i="23"/>
  <c r="B1066" i="23"/>
  <c r="B1067" i="23"/>
  <c r="B1068" i="23"/>
  <c r="B1069" i="23"/>
  <c r="B1037" i="23"/>
  <c r="B1036" i="23"/>
  <c r="B1033" i="23"/>
  <c r="B1034" i="23"/>
  <c r="B1035" i="23"/>
  <c r="G6" i="27"/>
  <c r="H6" i="27"/>
  <c r="G7" i="27"/>
  <c r="H7" i="27"/>
  <c r="G8" i="27"/>
  <c r="H8" i="27"/>
  <c r="G9" i="27"/>
  <c r="H9" i="27"/>
  <c r="G10" i="27"/>
  <c r="H10" i="27"/>
  <c r="G11" i="27"/>
  <c r="H11" i="27"/>
  <c r="G12" i="27"/>
  <c r="H12" i="27"/>
  <c r="G13" i="27"/>
  <c r="H13" i="27"/>
  <c r="G14" i="27"/>
  <c r="H14" i="27"/>
  <c r="G15" i="27"/>
  <c r="H15" i="27"/>
  <c r="G16" i="27"/>
  <c r="H16" i="27"/>
  <c r="G17" i="27"/>
  <c r="H17" i="27"/>
  <c r="G18" i="27"/>
  <c r="H18" i="27"/>
  <c r="G19" i="27"/>
  <c r="H19" i="27"/>
  <c r="G20" i="27"/>
  <c r="H20" i="27"/>
  <c r="G21" i="27"/>
  <c r="H21" i="27"/>
  <c r="G22" i="27"/>
  <c r="H22" i="27"/>
  <c r="G23" i="27"/>
  <c r="H23" i="27"/>
  <c r="G24" i="27"/>
  <c r="H24" i="27"/>
  <c r="G25" i="27"/>
  <c r="H25" i="27"/>
  <c r="G26" i="27"/>
  <c r="H26" i="27"/>
  <c r="G27" i="27"/>
  <c r="H27" i="27"/>
  <c r="G28" i="27"/>
  <c r="H28" i="27"/>
  <c r="G29" i="27"/>
  <c r="H29" i="27"/>
  <c r="G30" i="27"/>
  <c r="H30" i="27"/>
  <c r="G31" i="27"/>
  <c r="H31" i="27"/>
  <c r="G32" i="27"/>
  <c r="H32" i="27"/>
  <c r="G33" i="27"/>
  <c r="H33" i="27"/>
  <c r="G34" i="27"/>
  <c r="H34" i="27"/>
  <c r="G35" i="27"/>
  <c r="H35" i="27"/>
  <c r="G36" i="27"/>
  <c r="H36" i="27"/>
  <c r="G37" i="27"/>
  <c r="H37" i="27"/>
  <c r="G38" i="27"/>
  <c r="H38" i="27"/>
  <c r="G39" i="27"/>
  <c r="H39" i="27"/>
  <c r="G40" i="27"/>
  <c r="H40" i="27"/>
  <c r="G41" i="27"/>
  <c r="H41" i="27"/>
  <c r="G42" i="27"/>
  <c r="H42" i="27"/>
  <c r="G43" i="27"/>
  <c r="H43" i="27"/>
  <c r="G44" i="27"/>
  <c r="H44" i="27"/>
  <c r="G45" i="27"/>
  <c r="H45" i="27"/>
  <c r="G46" i="27"/>
  <c r="H46" i="27"/>
  <c r="G47" i="27"/>
  <c r="H47" i="27"/>
  <c r="G48" i="27"/>
  <c r="H48" i="27"/>
  <c r="G49" i="27"/>
  <c r="H49" i="27"/>
  <c r="G50" i="27"/>
  <c r="H50" i="27"/>
  <c r="G51" i="27"/>
  <c r="H51" i="27"/>
  <c r="G52" i="27"/>
  <c r="H52" i="27"/>
  <c r="G53" i="27"/>
  <c r="H53" i="27"/>
  <c r="G54" i="27"/>
  <c r="H54" i="27"/>
  <c r="G55" i="27"/>
  <c r="H55" i="27"/>
  <c r="G56" i="27"/>
  <c r="H56" i="27"/>
  <c r="G57" i="27"/>
  <c r="H57" i="27"/>
  <c r="G58" i="27"/>
  <c r="H58" i="27"/>
  <c r="G59" i="27"/>
  <c r="H59" i="27"/>
  <c r="G60" i="27"/>
  <c r="H60" i="27"/>
  <c r="G61" i="27"/>
  <c r="H61" i="27"/>
  <c r="G62" i="27"/>
  <c r="H62" i="27"/>
  <c r="G63" i="27"/>
  <c r="H63" i="27"/>
  <c r="G64" i="27"/>
  <c r="H64" i="27"/>
  <c r="G65" i="27"/>
  <c r="H65" i="27"/>
  <c r="G66" i="27"/>
  <c r="H66" i="27"/>
  <c r="G67" i="27"/>
  <c r="H67" i="27"/>
  <c r="G68" i="27"/>
  <c r="H68" i="27"/>
  <c r="G69" i="27"/>
  <c r="H69" i="27"/>
  <c r="G70" i="27"/>
  <c r="H70" i="27"/>
  <c r="G71" i="27"/>
  <c r="H71" i="27"/>
  <c r="G72" i="27"/>
  <c r="H72" i="27"/>
  <c r="G73" i="27"/>
  <c r="H73" i="27"/>
  <c r="G74" i="27"/>
  <c r="H74" i="27"/>
  <c r="G75" i="27"/>
  <c r="H75" i="27"/>
  <c r="G76" i="27"/>
  <c r="H76" i="27"/>
  <c r="G77" i="27"/>
  <c r="H77" i="27"/>
  <c r="G78" i="27"/>
  <c r="H78" i="27"/>
  <c r="G79" i="27"/>
  <c r="H79" i="27"/>
  <c r="G80" i="27"/>
  <c r="H80" i="27"/>
  <c r="G81" i="27"/>
  <c r="H81" i="27"/>
  <c r="G82" i="27"/>
  <c r="H82" i="27"/>
  <c r="G83" i="27"/>
  <c r="H83" i="27"/>
  <c r="G84" i="27"/>
  <c r="H84" i="27"/>
  <c r="G85" i="27"/>
  <c r="H85" i="27"/>
  <c r="G86" i="27"/>
  <c r="H86" i="27"/>
  <c r="G87" i="27"/>
  <c r="H87" i="27"/>
  <c r="G88" i="27"/>
  <c r="H88" i="27"/>
  <c r="G89" i="27"/>
  <c r="H89" i="27"/>
  <c r="G90" i="27"/>
  <c r="H90" i="27"/>
  <c r="G91" i="27"/>
  <c r="H91" i="27"/>
  <c r="G92" i="27"/>
  <c r="H92" i="27"/>
  <c r="G93" i="27"/>
  <c r="H93" i="27"/>
  <c r="G94" i="27"/>
  <c r="H94" i="27"/>
  <c r="G95" i="27"/>
  <c r="H95" i="27"/>
  <c r="G96" i="27"/>
  <c r="H96" i="27"/>
  <c r="G97" i="27"/>
  <c r="H97" i="27"/>
  <c r="G98" i="27"/>
  <c r="H98" i="27"/>
  <c r="G99" i="27"/>
  <c r="H99" i="27"/>
  <c r="G100" i="27"/>
  <c r="H100" i="27"/>
  <c r="G101" i="27"/>
  <c r="H101" i="27"/>
  <c r="G102" i="27"/>
  <c r="H102" i="27"/>
  <c r="G103" i="27"/>
  <c r="H103" i="27"/>
  <c r="G104" i="27"/>
  <c r="H104" i="27"/>
  <c r="G105" i="27"/>
  <c r="H105" i="27"/>
  <c r="G106" i="27"/>
  <c r="H106" i="27"/>
  <c r="G107" i="27"/>
  <c r="H107" i="27"/>
  <c r="G108" i="27"/>
  <c r="H108" i="27"/>
  <c r="G109" i="27"/>
  <c r="H109" i="27"/>
  <c r="G110" i="27"/>
  <c r="H110" i="27"/>
  <c r="G111" i="27"/>
  <c r="H111" i="27"/>
  <c r="H5" i="27"/>
  <c r="G5" i="27"/>
  <c r="B830" i="23"/>
  <c r="B831" i="23"/>
  <c r="B832" i="23"/>
  <c r="B833" i="23"/>
  <c r="B834" i="23"/>
  <c r="B799" i="23"/>
  <c r="B800" i="23"/>
  <c r="B801" i="23"/>
  <c r="B802" i="23"/>
  <c r="B803" i="23"/>
  <c r="T766" i="23"/>
  <c r="B770" i="23"/>
  <c r="B771" i="23"/>
  <c r="B767" i="23"/>
  <c r="B768" i="23"/>
  <c r="B769" i="23"/>
  <c r="K3" i="5"/>
  <c r="K10" i="5"/>
  <c r="K15" i="5"/>
  <c r="K19" i="5"/>
  <c r="K27" i="5"/>
  <c r="K32" i="5"/>
  <c r="K35" i="5"/>
  <c r="K36" i="5"/>
  <c r="K44" i="5"/>
  <c r="K49" i="5"/>
  <c r="K53" i="5"/>
  <c r="K55" i="5"/>
  <c r="K56" i="5"/>
  <c r="K61" i="5"/>
  <c r="K66" i="5"/>
  <c r="K69" i="5"/>
  <c r="K70" i="5"/>
  <c r="K71" i="5"/>
  <c r="K72" i="5"/>
  <c r="K73" i="5"/>
  <c r="K78" i="5"/>
  <c r="K83" i="5"/>
  <c r="K87" i="5"/>
  <c r="K88" i="5"/>
  <c r="K95" i="5"/>
  <c r="K96" i="5"/>
  <c r="K100" i="5"/>
  <c r="K101" i="5"/>
  <c r="K103" i="5"/>
  <c r="K104" i="5"/>
  <c r="K112" i="5"/>
  <c r="K117" i="5"/>
  <c r="K121" i="5"/>
  <c r="K128" i="5"/>
  <c r="K129" i="5"/>
  <c r="K130" i="5"/>
  <c r="K134" i="5"/>
  <c r="K135" i="5"/>
  <c r="K138" i="5"/>
  <c r="K146" i="5"/>
  <c r="K147" i="5"/>
  <c r="K150" i="5"/>
  <c r="K151" i="5"/>
  <c r="K155" i="5"/>
  <c r="K156" i="5"/>
  <c r="K163" i="5"/>
  <c r="K168" i="5"/>
  <c r="K172" i="5"/>
  <c r="K180" i="5"/>
  <c r="K185" i="5"/>
  <c r="K189" i="5"/>
  <c r="K190" i="5"/>
  <c r="K197" i="5"/>
  <c r="K202" i="5"/>
  <c r="K205" i="5"/>
  <c r="K206" i="5"/>
  <c r="K214" i="5"/>
  <c r="K215" i="5"/>
  <c r="K217" i="5"/>
  <c r="K218" i="5"/>
  <c r="K219" i="5"/>
  <c r="K223" i="5"/>
  <c r="K230" i="5"/>
  <c r="K231" i="5"/>
  <c r="K232" i="5"/>
  <c r="K235" i="5"/>
  <c r="K236" i="5"/>
  <c r="K237" i="5"/>
  <c r="K240" i="5"/>
  <c r="K248" i="5"/>
  <c r="K249" i="5"/>
  <c r="K251" i="5"/>
  <c r="K252" i="5"/>
  <c r="K253" i="5"/>
  <c r="K256" i="5"/>
  <c r="K257" i="5"/>
  <c r="K265" i="5"/>
  <c r="K266" i="5"/>
  <c r="K269" i="5"/>
  <c r="K270" i="5"/>
  <c r="K273" i="5"/>
  <c r="K274" i="5"/>
  <c r="K282" i="5"/>
  <c r="K287" i="5"/>
  <c r="K291" i="5"/>
  <c r="K299" i="5"/>
  <c r="K304" i="5"/>
  <c r="K2" i="5"/>
  <c r="G7" i="25"/>
  <c r="H7" i="25"/>
  <c r="G8" i="25"/>
  <c r="H8" i="25"/>
  <c r="G9" i="25"/>
  <c r="H9" i="25"/>
  <c r="G10" i="25"/>
  <c r="H10" i="25"/>
  <c r="G11" i="25"/>
  <c r="H11" i="25"/>
  <c r="G12" i="25"/>
  <c r="H12" i="25"/>
  <c r="G13" i="25"/>
  <c r="H13" i="25"/>
  <c r="G14" i="25"/>
  <c r="H14" i="25"/>
  <c r="G15" i="25"/>
  <c r="H15" i="25"/>
  <c r="G16" i="25"/>
  <c r="H16" i="25"/>
  <c r="G17" i="25"/>
  <c r="H17" i="25"/>
  <c r="G18" i="25"/>
  <c r="H18" i="25"/>
  <c r="G19" i="25"/>
  <c r="H19" i="25"/>
  <c r="G20" i="25"/>
  <c r="H20" i="25"/>
  <c r="G21" i="25"/>
  <c r="H21" i="25"/>
  <c r="G22" i="25"/>
  <c r="H22" i="25"/>
  <c r="G23" i="25"/>
  <c r="H23" i="25"/>
  <c r="G24" i="25"/>
  <c r="H24" i="25"/>
  <c r="G25" i="25"/>
  <c r="H25" i="25"/>
  <c r="G26" i="25"/>
  <c r="H26" i="25"/>
  <c r="G27" i="25"/>
  <c r="H27" i="25"/>
  <c r="G28" i="25"/>
  <c r="H28" i="25"/>
  <c r="G29" i="25"/>
  <c r="H29" i="25"/>
  <c r="G30" i="25"/>
  <c r="H30" i="25"/>
  <c r="G31" i="25"/>
  <c r="H31" i="25"/>
  <c r="G32" i="25"/>
  <c r="H32" i="25"/>
  <c r="G33" i="25"/>
  <c r="H33" i="25"/>
  <c r="G34" i="25"/>
  <c r="H34" i="25"/>
  <c r="G35" i="25"/>
  <c r="H35" i="25"/>
  <c r="G36" i="25"/>
  <c r="H36" i="25"/>
  <c r="G37" i="25"/>
  <c r="H37" i="25"/>
  <c r="G38" i="25"/>
  <c r="H38" i="25"/>
  <c r="G39" i="25"/>
  <c r="H39" i="25"/>
  <c r="G40" i="25"/>
  <c r="H40" i="25"/>
  <c r="G41" i="25"/>
  <c r="H41" i="25"/>
  <c r="G42" i="25"/>
  <c r="H42" i="25"/>
  <c r="G43" i="25"/>
  <c r="H43" i="25"/>
  <c r="G44" i="25"/>
  <c r="H44" i="25"/>
  <c r="G45" i="25"/>
  <c r="H45" i="25"/>
  <c r="G46" i="25"/>
  <c r="H46" i="25"/>
  <c r="G47" i="25"/>
  <c r="H47" i="25"/>
  <c r="G48" i="25"/>
  <c r="H48" i="25"/>
  <c r="G49" i="25"/>
  <c r="H49" i="25"/>
  <c r="G50" i="25"/>
  <c r="H50" i="25"/>
  <c r="G51" i="25"/>
  <c r="H51" i="25"/>
  <c r="G52" i="25"/>
  <c r="H52" i="25"/>
  <c r="G53" i="25"/>
  <c r="H53" i="25"/>
  <c r="H6" i="25"/>
  <c r="G6" i="25"/>
  <c r="M6" i="1"/>
  <c r="M7" i="1"/>
  <c r="M11" i="1"/>
  <c r="M32" i="1"/>
  <c r="M45" i="1"/>
  <c r="M49" i="1"/>
  <c r="M64" i="1"/>
  <c r="M71" i="1"/>
  <c r="M82" i="1"/>
  <c r="M83" i="1"/>
  <c r="M87" i="1"/>
  <c r="M89" i="1"/>
  <c r="M98" i="1"/>
  <c r="M100" i="1"/>
  <c r="M103" i="1"/>
  <c r="M106" i="1"/>
  <c r="M108" i="1"/>
  <c r="M111" i="1"/>
  <c r="M115" i="1"/>
  <c r="M147" i="1"/>
  <c r="M179" i="1"/>
  <c r="M187" i="1"/>
  <c r="M189" i="1"/>
  <c r="M191" i="1"/>
  <c r="M193" i="1"/>
  <c r="M200" i="1"/>
  <c r="P1218" i="23" l="1"/>
  <c r="P1181" i="23"/>
  <c r="O837" i="23"/>
  <c r="O806" i="23"/>
  <c r="O774" i="23"/>
  <c r="B642" i="23"/>
  <c r="B643" i="23"/>
  <c r="B644" i="23"/>
  <c r="T580" i="23"/>
  <c r="B611" i="23"/>
  <c r="N616" i="23" s="1"/>
  <c r="B612" i="23"/>
  <c r="B613" i="23"/>
  <c r="B583" i="23"/>
  <c r="B582" i="23"/>
  <c r="B581" i="23"/>
  <c r="H8" i="21"/>
  <c r="I8" i="21" s="1"/>
  <c r="H9" i="21"/>
  <c r="I9" i="21" s="1"/>
  <c r="H10" i="21"/>
  <c r="J10" i="21" s="1"/>
  <c r="I10" i="21"/>
  <c r="H11" i="21"/>
  <c r="I11" i="21" s="1"/>
  <c r="H12" i="21"/>
  <c r="I12" i="21" s="1"/>
  <c r="J12" i="21"/>
  <c r="H13" i="21"/>
  <c r="I13" i="21" s="1"/>
  <c r="H14" i="21"/>
  <c r="J14" i="21" s="1"/>
  <c r="H15" i="21"/>
  <c r="I15" i="21" s="1"/>
  <c r="H16" i="21"/>
  <c r="I16" i="21" s="1"/>
  <c r="H17" i="21"/>
  <c r="I17" i="21" s="1"/>
  <c r="H18" i="21"/>
  <c r="J18" i="21" s="1"/>
  <c r="I18" i="21"/>
  <c r="H19" i="21"/>
  <c r="I19" i="21" s="1"/>
  <c r="H20" i="21"/>
  <c r="I20" i="21" s="1"/>
  <c r="J20" i="21"/>
  <c r="H21" i="21"/>
  <c r="I21" i="21" s="1"/>
  <c r="H22" i="21"/>
  <c r="J22" i="21" s="1"/>
  <c r="I22" i="21"/>
  <c r="H23" i="21"/>
  <c r="I23" i="21" s="1"/>
  <c r="H24" i="21"/>
  <c r="I24" i="21" s="1"/>
  <c r="H25" i="21"/>
  <c r="I25" i="21" s="1"/>
  <c r="H26" i="21"/>
  <c r="J26" i="21" s="1"/>
  <c r="I26" i="21"/>
  <c r="H27" i="21"/>
  <c r="I27" i="21" s="1"/>
  <c r="H28" i="21"/>
  <c r="I28" i="21" s="1"/>
  <c r="J28" i="21"/>
  <c r="H29" i="21"/>
  <c r="I29" i="21" s="1"/>
  <c r="H30" i="21"/>
  <c r="J30" i="21" s="1"/>
  <c r="I30" i="21"/>
  <c r="H31" i="21"/>
  <c r="I31" i="21" s="1"/>
  <c r="H32" i="21"/>
  <c r="I32" i="21" s="1"/>
  <c r="H33" i="21"/>
  <c r="I33" i="21" s="1"/>
  <c r="H34" i="21"/>
  <c r="J34" i="21" s="1"/>
  <c r="I34" i="21"/>
  <c r="H7" i="21"/>
  <c r="I7" i="21" s="1"/>
  <c r="N3" i="10"/>
  <c r="N4" i="10"/>
  <c r="N5" i="10"/>
  <c r="N6" i="10"/>
  <c r="N7" i="10"/>
  <c r="N8" i="10"/>
  <c r="N9" i="10"/>
  <c r="N10"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K1133" i="23"/>
  <c r="O1037" i="23"/>
  <c r="L1036" i="23"/>
  <c r="K1096" i="23"/>
  <c r="M1169" i="23"/>
  <c r="M1136" i="23"/>
  <c r="O767" i="23"/>
  <c r="J1133" i="23"/>
  <c r="K798" i="23"/>
  <c r="K1100" i="23"/>
  <c r="J1132" i="23"/>
  <c r="J832" i="23"/>
  <c r="L769" i="23"/>
  <c r="J1136" i="23"/>
  <c r="O1134" i="23"/>
  <c r="J1135" i="23"/>
  <c r="L1099" i="23"/>
  <c r="I800" i="23"/>
  <c r="J769" i="23"/>
  <c r="J1210" i="23"/>
  <c r="N1032" i="23"/>
  <c r="O769" i="23"/>
  <c r="M771" i="23"/>
  <c r="L1172" i="23"/>
  <c r="L1134" i="23"/>
  <c r="L771" i="23"/>
  <c r="P1136" i="23"/>
  <c r="J799" i="23"/>
  <c r="O1036" i="23"/>
  <c r="J1134" i="23"/>
  <c r="M798" i="23"/>
  <c r="I770" i="23"/>
  <c r="M1135" i="23"/>
  <c r="K1099" i="23"/>
  <c r="I1096" i="23"/>
  <c r="K1208" i="23"/>
  <c r="L800" i="23"/>
  <c r="J1206" i="23"/>
  <c r="N767" i="23"/>
  <c r="L1096" i="23"/>
  <c r="P768" i="23"/>
  <c r="L833" i="23"/>
  <c r="M1064" i="23"/>
  <c r="I1068" i="23"/>
  <c r="P1135" i="23"/>
  <c r="M1168" i="23"/>
  <c r="N1036" i="23"/>
  <c r="N1132" i="23"/>
  <c r="M1032" i="23"/>
  <c r="L1033" i="23"/>
  <c r="L1136" i="23"/>
  <c r="L1208" i="23"/>
  <c r="L766" i="23"/>
  <c r="K1135" i="23"/>
  <c r="L801" i="23"/>
  <c r="M767" i="23"/>
  <c r="M768" i="23"/>
  <c r="K1032" i="23"/>
  <c r="N1133" i="23"/>
  <c r="K1097" i="23"/>
  <c r="L1169" i="23"/>
  <c r="J1034" i="23"/>
  <c r="N766" i="23"/>
  <c r="K832" i="23"/>
  <c r="O771" i="23"/>
  <c r="K1067" i="23"/>
  <c r="K1095" i="23"/>
  <c r="N771" i="23"/>
  <c r="M802" i="23"/>
  <c r="J829" i="23"/>
  <c r="L1097" i="23"/>
  <c r="K1172" i="23"/>
  <c r="M799" i="23"/>
  <c r="I1037" i="23"/>
  <c r="L832" i="23"/>
  <c r="M1037" i="23"/>
  <c r="I641" i="23"/>
  <c r="J611" i="23"/>
  <c r="I583" i="23"/>
  <c r="J580" i="23"/>
  <c r="M610" i="23"/>
  <c r="I613" i="23"/>
  <c r="N582" i="23"/>
  <c r="O583" i="23"/>
  <c r="I610" i="23"/>
  <c r="M580" i="23"/>
  <c r="K642" i="23"/>
  <c r="L612" i="23"/>
  <c r="L611" i="23"/>
  <c r="I643" i="23"/>
  <c r="J612" i="23"/>
  <c r="K610" i="23"/>
  <c r="L581" i="23"/>
  <c r="P769" i="23"/>
  <c r="I1168" i="23"/>
  <c r="K769" i="23"/>
  <c r="K1170" i="23"/>
  <c r="O1133" i="23"/>
  <c r="K1034" i="23"/>
  <c r="K1205" i="23"/>
  <c r="J803" i="23"/>
  <c r="L1037" i="23"/>
  <c r="L1133" i="23"/>
  <c r="O1034" i="23"/>
  <c r="I1032" i="23"/>
  <c r="K834" i="23"/>
  <c r="M1035" i="23"/>
  <c r="K1210" i="23"/>
  <c r="I1033" i="23"/>
  <c r="J834" i="23"/>
  <c r="M1068" i="23"/>
  <c r="N1134" i="23"/>
  <c r="L834" i="23"/>
  <c r="I798" i="23"/>
  <c r="I1097" i="23"/>
  <c r="J1169" i="23"/>
  <c r="I1208" i="23"/>
  <c r="I766" i="23"/>
  <c r="J1168" i="23"/>
  <c r="I829" i="23"/>
  <c r="K1068" i="23"/>
  <c r="M1134" i="23"/>
  <c r="M1066" i="23"/>
  <c r="M801" i="23"/>
  <c r="J830" i="23"/>
  <c r="L802" i="23"/>
  <c r="L767" i="23"/>
  <c r="P771" i="23"/>
  <c r="M1034" i="23"/>
  <c r="I1036" i="23"/>
  <c r="J1033" i="23"/>
  <c r="K1132" i="23"/>
  <c r="I1173" i="23"/>
  <c r="K802" i="23"/>
  <c r="K831" i="23"/>
  <c r="K1037" i="23"/>
  <c r="O1032" i="23"/>
  <c r="J766" i="23"/>
  <c r="K829" i="23"/>
  <c r="M1065" i="23"/>
  <c r="L1064" i="23"/>
  <c r="P1034" i="23"/>
  <c r="K1134" i="23"/>
  <c r="N1136" i="23"/>
  <c r="K1206" i="23"/>
  <c r="K1209" i="23"/>
  <c r="J1096" i="23"/>
  <c r="I1171" i="23"/>
  <c r="M1170" i="23"/>
  <c r="L1171" i="23"/>
  <c r="I1136" i="23"/>
  <c r="J1037" i="23"/>
  <c r="K1033" i="23"/>
  <c r="O1135" i="23"/>
  <c r="I834" i="23"/>
  <c r="M1132" i="23"/>
  <c r="M770" i="23"/>
  <c r="L1206" i="23"/>
  <c r="I799" i="23"/>
  <c r="K767" i="23"/>
  <c r="L1095" i="23"/>
  <c r="I1133" i="23"/>
  <c r="J1067" i="23"/>
  <c r="I1206" i="23"/>
  <c r="L1131" i="23"/>
  <c r="N769" i="23"/>
  <c r="I1066" i="23"/>
  <c r="J798" i="23"/>
  <c r="L803" i="23"/>
  <c r="N1135" i="23"/>
  <c r="I802" i="23"/>
  <c r="J1173" i="23"/>
  <c r="K1098" i="23"/>
  <c r="N1034" i="23"/>
  <c r="L1068" i="23"/>
  <c r="N580" i="23"/>
  <c r="L643" i="23"/>
  <c r="J581" i="23"/>
  <c r="K580" i="23"/>
  <c r="L610" i="23"/>
  <c r="M581" i="23"/>
  <c r="K1136" i="23"/>
  <c r="I1035" i="23"/>
  <c r="J1170" i="23"/>
  <c r="I1207" i="23"/>
  <c r="J1068" i="23"/>
  <c r="K770" i="23"/>
  <c r="L1135" i="23"/>
  <c r="I1169" i="23"/>
  <c r="I1210" i="23"/>
  <c r="I1099" i="23"/>
  <c r="J1171" i="23"/>
  <c r="J831" i="23"/>
  <c r="K1035" i="23"/>
  <c r="M1033" i="23"/>
  <c r="P766" i="23"/>
  <c r="K830" i="23"/>
  <c r="J1205" i="23"/>
  <c r="K801" i="23"/>
  <c r="J1209" i="23"/>
  <c r="K799" i="23"/>
  <c r="L1173" i="23"/>
  <c r="I1134" i="23"/>
  <c r="O1035" i="23"/>
  <c r="K768" i="23"/>
  <c r="K833" i="23"/>
  <c r="M1171" i="23"/>
  <c r="J1065" i="23"/>
  <c r="N1033" i="23"/>
  <c r="P1032" i="23"/>
  <c r="K1173" i="23"/>
  <c r="J800" i="23"/>
  <c r="J643" i="23"/>
  <c r="M583" i="23"/>
  <c r="M611" i="23"/>
  <c r="K641" i="23"/>
  <c r="I642" i="23"/>
  <c r="K613" i="23"/>
  <c r="J644" i="23"/>
  <c r="N583" i="23"/>
  <c r="I832" i="23"/>
  <c r="I801" i="23"/>
  <c r="I1132" i="23"/>
  <c r="O1033" i="23"/>
  <c r="N770" i="23"/>
  <c r="L770" i="23"/>
  <c r="I1209" i="23"/>
  <c r="I769" i="23"/>
  <c r="J1032" i="23"/>
  <c r="I830" i="23"/>
  <c r="J1035" i="23"/>
  <c r="L768" i="23"/>
  <c r="M766" i="23"/>
  <c r="M803" i="23"/>
  <c r="L1168" i="23"/>
  <c r="L1210" i="23"/>
  <c r="N1035" i="23"/>
  <c r="L831" i="23"/>
  <c r="L1100" i="23"/>
  <c r="J1100" i="23"/>
  <c r="J1131" i="23"/>
  <c r="N768" i="23"/>
  <c r="L799" i="23"/>
  <c r="O770" i="23"/>
  <c r="I1098" i="23"/>
  <c r="P767" i="23"/>
  <c r="L830" i="23"/>
  <c r="K1064" i="23"/>
  <c r="L798" i="23"/>
  <c r="L829" i="23"/>
  <c r="J1036" i="23"/>
  <c r="I1135" i="23"/>
  <c r="I1065" i="23"/>
  <c r="L1209" i="23"/>
  <c r="O1136" i="23"/>
  <c r="O1131" i="23"/>
  <c r="J1066" i="23"/>
  <c r="M769" i="23"/>
  <c r="I767" i="23"/>
  <c r="J770" i="23"/>
  <c r="K1066" i="23"/>
  <c r="J801" i="23"/>
  <c r="K771" i="23"/>
  <c r="J768" i="23"/>
  <c r="M1133" i="23"/>
  <c r="I771" i="23"/>
  <c r="M1069" i="23"/>
  <c r="K1168" i="23"/>
  <c r="I1069" i="23"/>
  <c r="K643" i="23"/>
  <c r="M612" i="23"/>
  <c r="K612" i="23"/>
  <c r="P580" i="23"/>
  <c r="J583" i="23"/>
  <c r="J610" i="23"/>
  <c r="L642" i="23"/>
  <c r="K644" i="23"/>
  <c r="J641" i="23"/>
  <c r="O582" i="23"/>
  <c r="I581" i="23"/>
  <c r="I582" i="23"/>
  <c r="I611" i="23"/>
  <c r="J767" i="23"/>
  <c r="I1170" i="23"/>
  <c r="P1033" i="23"/>
  <c r="P1131" i="23"/>
  <c r="O768" i="23"/>
  <c r="K1131" i="23"/>
  <c r="M1173" i="23"/>
  <c r="I768" i="23"/>
  <c r="L1035" i="23"/>
  <c r="L1067" i="23"/>
  <c r="J802" i="23"/>
  <c r="K1065" i="23"/>
  <c r="M1036" i="23"/>
  <c r="J1172" i="23"/>
  <c r="O1132" i="23"/>
  <c r="L1032" i="23"/>
  <c r="K803" i="23"/>
  <c r="P1133" i="23"/>
  <c r="L1066" i="23"/>
  <c r="J833" i="23"/>
  <c r="P1035" i="23"/>
  <c r="L1132" i="23"/>
  <c r="M1131" i="23"/>
  <c r="K1069" i="23"/>
  <c r="L1034" i="23"/>
  <c r="J1069" i="23"/>
  <c r="M1172" i="23"/>
  <c r="K1169" i="23"/>
  <c r="I1064" i="23"/>
  <c r="M1067" i="23"/>
  <c r="J771" i="23"/>
  <c r="I1100" i="23"/>
  <c r="P770" i="23"/>
  <c r="K766" i="23"/>
  <c r="I833" i="23"/>
  <c r="K1171" i="23"/>
  <c r="K1036" i="23"/>
  <c r="L1098" i="23"/>
  <c r="P1134" i="23"/>
  <c r="I1131" i="23"/>
  <c r="L1065" i="23"/>
  <c r="P1132" i="23"/>
  <c r="J1064" i="23"/>
  <c r="N1037" i="23"/>
  <c r="I803" i="23"/>
  <c r="K1207" i="23"/>
  <c r="I1172" i="23"/>
  <c r="O766" i="23"/>
  <c r="N1131" i="23"/>
  <c r="O580" i="23"/>
  <c r="M582" i="23"/>
  <c r="L580" i="23"/>
  <c r="J613" i="23"/>
  <c r="O581" i="23"/>
  <c r="N581" i="23"/>
  <c r="P581" i="23"/>
  <c r="I580" i="23"/>
  <c r="K611" i="23"/>
  <c r="L644" i="23"/>
  <c r="I644" i="23"/>
  <c r="L613" i="23"/>
  <c r="J582" i="23"/>
  <c r="P1037" i="23"/>
  <c r="L582" i="23"/>
  <c r="P582" i="23"/>
  <c r="P583" i="23"/>
  <c r="K582" i="23"/>
  <c r="I612" i="23"/>
  <c r="J642" i="23"/>
  <c r="M613" i="23"/>
  <c r="J1097" i="23"/>
  <c r="J1099" i="23"/>
  <c r="I831" i="23"/>
  <c r="L1205" i="23"/>
  <c r="L1170" i="23"/>
  <c r="L1069" i="23"/>
  <c r="I1095" i="23"/>
  <c r="J1095" i="23"/>
  <c r="I1067" i="23"/>
  <c r="I1205" i="23"/>
  <c r="P1036" i="23"/>
  <c r="J1098" i="23"/>
  <c r="J1208" i="23"/>
  <c r="M800" i="23"/>
  <c r="I1034" i="23"/>
  <c r="J1207" i="23"/>
  <c r="L1207" i="23"/>
  <c r="K800" i="23"/>
  <c r="K583" i="23"/>
  <c r="L641" i="23"/>
  <c r="K581" i="23"/>
  <c r="L583" i="23"/>
  <c r="N586" i="23" l="1"/>
  <c r="N647" i="23"/>
  <c r="I772" i="23"/>
  <c r="P1038" i="23"/>
  <c r="I804" i="23"/>
  <c r="N772" i="23"/>
  <c r="J1070" i="23"/>
  <c r="K772" i="23"/>
  <c r="K1101" i="23"/>
  <c r="L804" i="23"/>
  <c r="P1142" i="23"/>
  <c r="O772" i="23"/>
  <c r="K1038" i="23"/>
  <c r="L1101" i="23"/>
  <c r="J772" i="23"/>
  <c r="M1142" i="23"/>
  <c r="I1070" i="23"/>
  <c r="M1038" i="23"/>
  <c r="N1142" i="23"/>
  <c r="K1070" i="23"/>
  <c r="J1101" i="23"/>
  <c r="M1070" i="23"/>
  <c r="L1142" i="23"/>
  <c r="I1101" i="23"/>
  <c r="L835" i="23"/>
  <c r="J835" i="23"/>
  <c r="K804" i="23"/>
  <c r="L1038" i="23"/>
  <c r="O1142" i="23"/>
  <c r="L1070" i="23"/>
  <c r="M804" i="23"/>
  <c r="L772" i="23"/>
  <c r="M772" i="23"/>
  <c r="N1038" i="23"/>
  <c r="I835" i="23"/>
  <c r="O1038" i="23"/>
  <c r="J1038" i="23"/>
  <c r="K835" i="23"/>
  <c r="I1038" i="23"/>
  <c r="J1142" i="23"/>
  <c r="K1142" i="23"/>
  <c r="J804" i="23"/>
  <c r="I1142" i="23"/>
  <c r="P772" i="23"/>
  <c r="I1216" i="23"/>
  <c r="J1216" i="23"/>
  <c r="K1216" i="23"/>
  <c r="L1216" i="23"/>
  <c r="L1179" i="23"/>
  <c r="M1179" i="23"/>
  <c r="J1179" i="23"/>
  <c r="I1179" i="23"/>
  <c r="K1179" i="23"/>
  <c r="J645" i="23"/>
  <c r="K645" i="23"/>
  <c r="L645" i="23"/>
  <c r="I645" i="23"/>
  <c r="J614" i="23"/>
  <c r="K614" i="23"/>
  <c r="L614" i="23"/>
  <c r="M614" i="23"/>
  <c r="I614" i="23"/>
  <c r="J584" i="23"/>
  <c r="N584" i="23"/>
  <c r="L584" i="23"/>
  <c r="P584" i="23"/>
  <c r="M584" i="23"/>
  <c r="I584" i="23"/>
  <c r="K584" i="23"/>
  <c r="O584" i="23"/>
  <c r="I14" i="21"/>
  <c r="J32" i="21"/>
  <c r="J24" i="21"/>
  <c r="J16" i="21"/>
  <c r="J8" i="21"/>
  <c r="J31" i="21"/>
  <c r="J27" i="21"/>
  <c r="J23" i="21"/>
  <c r="J19" i="21"/>
  <c r="J15" i="21"/>
  <c r="J11" i="21"/>
  <c r="J33" i="21"/>
  <c r="J29" i="21"/>
  <c r="J25" i="21"/>
  <c r="J21" i="21"/>
  <c r="J17" i="21"/>
  <c r="J13" i="21"/>
  <c r="J9" i="21"/>
  <c r="J7" i="21"/>
  <c r="N2" i="10"/>
  <c r="B465" i="23"/>
  <c r="B466" i="23"/>
  <c r="B467" i="23"/>
  <c r="B468" i="23"/>
  <c r="B469" i="23"/>
  <c r="B470" i="23"/>
  <c r="B471" i="23"/>
  <c r="B472" i="23"/>
  <c r="B473" i="23"/>
  <c r="B474" i="23"/>
  <c r="B475" i="23"/>
  <c r="B476" i="23"/>
  <c r="B426" i="23"/>
  <c r="B427" i="23"/>
  <c r="B428" i="23"/>
  <c r="B429" i="23"/>
  <c r="B430" i="23"/>
  <c r="B431" i="23"/>
  <c r="B432" i="23"/>
  <c r="B433" i="23"/>
  <c r="B434" i="23"/>
  <c r="B435" i="23"/>
  <c r="B436" i="23"/>
  <c r="B437" i="23"/>
  <c r="P386" i="23"/>
  <c r="B398" i="23"/>
  <c r="B397" i="23"/>
  <c r="B394" i="23"/>
  <c r="B395" i="23"/>
  <c r="B396" i="23"/>
  <c r="B392" i="23"/>
  <c r="B393" i="23"/>
  <c r="B388" i="23"/>
  <c r="B389" i="23"/>
  <c r="B390" i="23"/>
  <c r="B391" i="23"/>
  <c r="B387" i="23"/>
  <c r="H7" i="19"/>
  <c r="I7" i="19" s="1"/>
  <c r="H8" i="19"/>
  <c r="I8" i="19" s="1"/>
  <c r="H9" i="19"/>
  <c r="J9" i="19" s="1"/>
  <c r="H10" i="19"/>
  <c r="I10" i="19" s="1"/>
  <c r="H11" i="19"/>
  <c r="I11" i="19" s="1"/>
  <c r="H12" i="19"/>
  <c r="I12" i="19" s="1"/>
  <c r="H13" i="19"/>
  <c r="J13" i="19" s="1"/>
  <c r="H14" i="19"/>
  <c r="I14" i="19" s="1"/>
  <c r="H15" i="19"/>
  <c r="I15" i="19" s="1"/>
  <c r="H16" i="19"/>
  <c r="I16" i="19" s="1"/>
  <c r="H17" i="19"/>
  <c r="J17" i="19" s="1"/>
  <c r="H18" i="19"/>
  <c r="I18" i="19" s="1"/>
  <c r="H19" i="19"/>
  <c r="I19" i="19" s="1"/>
  <c r="H20" i="19"/>
  <c r="I20" i="19" s="1"/>
  <c r="H21" i="19"/>
  <c r="J21" i="19" s="1"/>
  <c r="H22" i="19"/>
  <c r="I22" i="19" s="1"/>
  <c r="H23" i="19"/>
  <c r="I23" i="19" s="1"/>
  <c r="H24" i="19"/>
  <c r="I24" i="19" s="1"/>
  <c r="H25" i="19"/>
  <c r="J25" i="19" s="1"/>
  <c r="H26" i="19"/>
  <c r="I26" i="19" s="1"/>
  <c r="H27" i="19"/>
  <c r="I27" i="19" s="1"/>
  <c r="H28" i="19"/>
  <c r="I28" i="19" s="1"/>
  <c r="H29" i="19"/>
  <c r="J29" i="19" s="1"/>
  <c r="H30" i="19"/>
  <c r="I30" i="19" s="1"/>
  <c r="H31" i="19"/>
  <c r="I31" i="19" s="1"/>
  <c r="H32" i="19"/>
  <c r="I32" i="19" s="1"/>
  <c r="H33" i="19"/>
  <c r="J33" i="19" s="1"/>
  <c r="H34" i="19"/>
  <c r="I34" i="19" s="1"/>
  <c r="H35" i="19"/>
  <c r="I35" i="19" s="1"/>
  <c r="H36" i="19"/>
  <c r="I36" i="19" s="1"/>
  <c r="H37" i="19"/>
  <c r="J37" i="19" s="1"/>
  <c r="H38" i="19"/>
  <c r="I38" i="19" s="1"/>
  <c r="H39" i="19"/>
  <c r="I39" i="19" s="1"/>
  <c r="H40" i="19"/>
  <c r="I40" i="19" s="1"/>
  <c r="H41" i="19"/>
  <c r="J41" i="19" s="1"/>
  <c r="H42" i="19"/>
  <c r="I42" i="19" s="1"/>
  <c r="H43" i="19"/>
  <c r="I43" i="19" s="1"/>
  <c r="H44" i="19"/>
  <c r="I44" i="19" s="1"/>
  <c r="H45" i="19"/>
  <c r="J45" i="19" s="1"/>
  <c r="H46" i="19"/>
  <c r="I46" i="19" s="1"/>
  <c r="H47" i="19"/>
  <c r="I47" i="19" s="1"/>
  <c r="H48" i="19"/>
  <c r="I48" i="19" s="1"/>
  <c r="H49" i="19"/>
  <c r="J49" i="19" s="1"/>
  <c r="H50" i="19"/>
  <c r="I50" i="19" s="1"/>
  <c r="H51" i="19"/>
  <c r="I51" i="19" s="1"/>
  <c r="H52" i="19"/>
  <c r="I52" i="19" s="1"/>
  <c r="H53" i="19"/>
  <c r="J53" i="19" s="1"/>
  <c r="H54" i="19"/>
  <c r="I54" i="19" s="1"/>
  <c r="H55" i="19"/>
  <c r="I55" i="19" s="1"/>
  <c r="H56" i="19"/>
  <c r="I56" i="19" s="1"/>
  <c r="H57" i="19"/>
  <c r="J57" i="19" s="1"/>
  <c r="H58" i="19"/>
  <c r="I58" i="19" s="1"/>
  <c r="H59" i="19"/>
  <c r="I59" i="19" s="1"/>
  <c r="H60" i="19"/>
  <c r="I60" i="19" s="1"/>
  <c r="H61" i="19"/>
  <c r="J61" i="19" s="1"/>
  <c r="I61" i="19"/>
  <c r="H62" i="19"/>
  <c r="I62" i="19" s="1"/>
  <c r="H63" i="19"/>
  <c r="I63" i="19" s="1"/>
  <c r="H64" i="19"/>
  <c r="I64" i="19" s="1"/>
  <c r="H65" i="19"/>
  <c r="J65" i="19" s="1"/>
  <c r="H66" i="19"/>
  <c r="I66" i="19" s="1"/>
  <c r="H67" i="19"/>
  <c r="I67" i="19" s="1"/>
  <c r="H68" i="19"/>
  <c r="I68" i="19" s="1"/>
  <c r="H69" i="19"/>
  <c r="J69" i="19" s="1"/>
  <c r="H70" i="19"/>
  <c r="I70" i="19" s="1"/>
  <c r="H71" i="19"/>
  <c r="I71" i="19" s="1"/>
  <c r="H72" i="19"/>
  <c r="I72" i="19" s="1"/>
  <c r="H73" i="19"/>
  <c r="J73" i="19" s="1"/>
  <c r="H74" i="19"/>
  <c r="I74" i="19" s="1"/>
  <c r="H75" i="19"/>
  <c r="I75" i="19" s="1"/>
  <c r="H76" i="19"/>
  <c r="I76" i="19" s="1"/>
  <c r="H77" i="19"/>
  <c r="J77" i="19" s="1"/>
  <c r="H78" i="19"/>
  <c r="I78" i="19" s="1"/>
  <c r="H79" i="19"/>
  <c r="I79" i="19" s="1"/>
  <c r="H80" i="19"/>
  <c r="I80" i="19" s="1"/>
  <c r="H81" i="19"/>
  <c r="J81" i="19" s="1"/>
  <c r="H82" i="19"/>
  <c r="I82" i="19" s="1"/>
  <c r="H83" i="19"/>
  <c r="I83" i="19" s="1"/>
  <c r="H84" i="19"/>
  <c r="I84" i="19" s="1"/>
  <c r="H85" i="19"/>
  <c r="J85" i="19" s="1"/>
  <c r="H86" i="19"/>
  <c r="I86" i="19" s="1"/>
  <c r="H87" i="19"/>
  <c r="I87" i="19" s="1"/>
  <c r="H88" i="19"/>
  <c r="I88" i="19" s="1"/>
  <c r="H89" i="19"/>
  <c r="J89" i="19" s="1"/>
  <c r="H90" i="19"/>
  <c r="I90" i="19" s="1"/>
  <c r="H91" i="19"/>
  <c r="I91" i="19" s="1"/>
  <c r="H92" i="19"/>
  <c r="I92" i="19" s="1"/>
  <c r="H93" i="19"/>
  <c r="J93" i="19" s="1"/>
  <c r="H94" i="19"/>
  <c r="I94" i="19" s="1"/>
  <c r="H95" i="19"/>
  <c r="I95" i="19" s="1"/>
  <c r="H96" i="19"/>
  <c r="I96" i="19" s="1"/>
  <c r="H6" i="19"/>
  <c r="J6" i="19" s="1"/>
  <c r="N3" i="12"/>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2" i="12"/>
  <c r="K473" i="23"/>
  <c r="J398" i="23"/>
  <c r="L474" i="23"/>
  <c r="L387" i="23"/>
  <c r="M425" i="23"/>
  <c r="K432" i="23"/>
  <c r="J389" i="23"/>
  <c r="M436" i="23"/>
  <c r="I470" i="23"/>
  <c r="J429" i="23"/>
  <c r="I467" i="23"/>
  <c r="M427" i="23"/>
  <c r="K426" i="23"/>
  <c r="K396" i="23"/>
  <c r="J395" i="23"/>
  <c r="L430" i="23"/>
  <c r="J435" i="23"/>
  <c r="I390" i="23"/>
  <c r="K427" i="23"/>
  <c r="J394" i="23"/>
  <c r="K390" i="23"/>
  <c r="J475" i="23"/>
  <c r="K471" i="23"/>
  <c r="I394" i="23"/>
  <c r="L395" i="23"/>
  <c r="L464" i="23"/>
  <c r="I476" i="23"/>
  <c r="L388" i="23"/>
  <c r="L394" i="23"/>
  <c r="M432" i="23"/>
  <c r="K430" i="23"/>
  <c r="L392" i="23"/>
  <c r="J464" i="23"/>
  <c r="I435" i="23"/>
  <c r="I464" i="23"/>
  <c r="I433" i="23"/>
  <c r="M429" i="23"/>
  <c r="L472" i="23"/>
  <c r="K466" i="23"/>
  <c r="I472" i="23"/>
  <c r="J431" i="23"/>
  <c r="K391" i="23"/>
  <c r="K467" i="23"/>
  <c r="L429" i="23"/>
  <c r="L391" i="23"/>
  <c r="L386" i="23"/>
  <c r="L473" i="23"/>
  <c r="J474" i="23"/>
  <c r="I468" i="23"/>
  <c r="K425" i="23"/>
  <c r="I425" i="23"/>
  <c r="K389" i="23"/>
  <c r="L432" i="23"/>
  <c r="I388" i="23"/>
  <c r="M430" i="23"/>
  <c r="K394" i="23"/>
  <c r="J472" i="23"/>
  <c r="L435" i="23"/>
  <c r="I436" i="23"/>
  <c r="L436" i="23"/>
  <c r="M428" i="23"/>
  <c r="J392" i="23"/>
  <c r="I398" i="23"/>
  <c r="I469" i="23"/>
  <c r="K435" i="23"/>
  <c r="L475" i="23"/>
  <c r="K395" i="23"/>
  <c r="L425" i="23"/>
  <c r="J387" i="23"/>
  <c r="L397" i="23"/>
  <c r="I387" i="23"/>
  <c r="I396" i="23"/>
  <c r="L437" i="23"/>
  <c r="J436" i="23"/>
  <c r="I434" i="23"/>
  <c r="J426" i="23"/>
  <c r="I432" i="23"/>
  <c r="K388" i="23"/>
  <c r="K428" i="23"/>
  <c r="I473" i="23"/>
  <c r="L471" i="23"/>
  <c r="I466" i="23"/>
  <c r="J433" i="23"/>
  <c r="J434" i="23"/>
  <c r="I430" i="23"/>
  <c r="I431" i="23"/>
  <c r="J437" i="23"/>
  <c r="J466" i="23"/>
  <c r="I393" i="23"/>
  <c r="J397" i="23"/>
  <c r="J476" i="23"/>
  <c r="I474" i="23"/>
  <c r="K393" i="23"/>
  <c r="J465" i="23"/>
  <c r="M433" i="23"/>
  <c r="I389" i="23"/>
  <c r="J428" i="23"/>
  <c r="K470" i="23"/>
  <c r="J165" i="23"/>
  <c r="J473" i="23"/>
  <c r="J396" i="23"/>
  <c r="K469" i="23"/>
  <c r="J468" i="23"/>
  <c r="L467" i="23"/>
  <c r="L393" i="23"/>
  <c r="J470" i="23"/>
  <c r="J386" i="23"/>
  <c r="K431" i="23"/>
  <c r="L476" i="23"/>
  <c r="J469" i="23"/>
  <c r="M426" i="23"/>
  <c r="L426" i="23"/>
  <c r="K475" i="23"/>
  <c r="I386" i="23"/>
  <c r="K392" i="23"/>
  <c r="M434" i="23"/>
  <c r="K386" i="23"/>
  <c r="K465" i="23"/>
  <c r="L466" i="23"/>
  <c r="K468" i="23"/>
  <c r="M437" i="23"/>
  <c r="I471" i="23"/>
  <c r="I465" i="23"/>
  <c r="J390" i="23"/>
  <c r="L433" i="23"/>
  <c r="K476" i="23"/>
  <c r="K398" i="23"/>
  <c r="I391" i="23"/>
  <c r="K437" i="23"/>
  <c r="K434" i="23"/>
  <c r="L389" i="23"/>
  <c r="I428" i="23"/>
  <c r="L468" i="23"/>
  <c r="L396" i="23"/>
  <c r="K397" i="23"/>
  <c r="I437" i="23"/>
  <c r="J471" i="23"/>
  <c r="K464" i="23"/>
  <c r="L398" i="23"/>
  <c r="K433" i="23"/>
  <c r="L428" i="23"/>
  <c r="J388" i="23"/>
  <c r="I429" i="23"/>
  <c r="L470" i="23"/>
  <c r="J467" i="23"/>
  <c r="I426" i="23"/>
  <c r="K436" i="23"/>
  <c r="L469" i="23"/>
  <c r="L390" i="23"/>
  <c r="L431" i="23"/>
  <c r="I397" i="23"/>
  <c r="I475" i="23"/>
  <c r="J430" i="23"/>
  <c r="J425" i="23"/>
  <c r="J391" i="23"/>
  <c r="J427" i="23"/>
  <c r="I392" i="23"/>
  <c r="I395" i="23"/>
  <c r="K387" i="23"/>
  <c r="J432" i="23"/>
  <c r="K472" i="23"/>
  <c r="J393" i="23"/>
  <c r="I427" i="23"/>
  <c r="K474" i="23"/>
  <c r="L465" i="23"/>
  <c r="M435" i="23"/>
  <c r="M431" i="23"/>
  <c r="L427" i="23"/>
  <c r="K429" i="23"/>
  <c r="L434" i="23"/>
  <c r="I9" i="19" l="1"/>
  <c r="M479" i="23"/>
  <c r="M440" i="23"/>
  <c r="M401" i="23"/>
  <c r="J477" i="23"/>
  <c r="K477" i="23"/>
  <c r="L477" i="23"/>
  <c r="I477" i="23"/>
  <c r="J438" i="23"/>
  <c r="K438" i="23"/>
  <c r="L438" i="23"/>
  <c r="M438" i="23"/>
  <c r="I438" i="23"/>
  <c r="J399" i="23"/>
  <c r="L399" i="23"/>
  <c r="I399" i="23"/>
  <c r="K399" i="23"/>
  <c r="J35" i="19"/>
  <c r="I93" i="19"/>
  <c r="J67" i="19"/>
  <c r="I41" i="19"/>
  <c r="I77" i="19"/>
  <c r="J83" i="19"/>
  <c r="I73" i="19"/>
  <c r="I89" i="19"/>
  <c r="I29" i="19"/>
  <c r="I81" i="19"/>
  <c r="J75" i="19"/>
  <c r="I69" i="19"/>
  <c r="I49" i="19"/>
  <c r="J43" i="19"/>
  <c r="I37" i="19"/>
  <c r="I17" i="19"/>
  <c r="J11" i="19"/>
  <c r="I57" i="19"/>
  <c r="J51" i="19"/>
  <c r="I45" i="19"/>
  <c r="I25" i="19"/>
  <c r="J19" i="19"/>
  <c r="I13" i="19"/>
  <c r="J91" i="19"/>
  <c r="I85" i="19"/>
  <c r="I65" i="19"/>
  <c r="J59" i="19"/>
  <c r="I53" i="19"/>
  <c r="I33" i="19"/>
  <c r="J27" i="19"/>
  <c r="I21" i="19"/>
  <c r="J95" i="19"/>
  <c r="J87" i="19"/>
  <c r="J79" i="19"/>
  <c r="J71" i="19"/>
  <c r="J63" i="19"/>
  <c r="J55" i="19"/>
  <c r="J47" i="19"/>
  <c r="J39" i="19"/>
  <c r="J31" i="19"/>
  <c r="J23" i="19"/>
  <c r="J15" i="19"/>
  <c r="J7" i="19"/>
  <c r="J94" i="19"/>
  <c r="J90" i="19"/>
  <c r="J86" i="19"/>
  <c r="J82" i="19"/>
  <c r="J78" i="19"/>
  <c r="J74" i="19"/>
  <c r="J70" i="19"/>
  <c r="J66" i="19"/>
  <c r="J62" i="19"/>
  <c r="J58" i="19"/>
  <c r="J54" i="19"/>
  <c r="J50" i="19"/>
  <c r="J46" i="19"/>
  <c r="J42" i="19"/>
  <c r="J38" i="19"/>
  <c r="J34" i="19"/>
  <c r="J30" i="19"/>
  <c r="J26" i="19"/>
  <c r="J22" i="19"/>
  <c r="J18" i="19"/>
  <c r="J14" i="19"/>
  <c r="J10" i="19"/>
  <c r="J96" i="19"/>
  <c r="J92" i="19"/>
  <c r="J88" i="19"/>
  <c r="J84" i="19"/>
  <c r="J80" i="19"/>
  <c r="J76" i="19"/>
  <c r="J72" i="19"/>
  <c r="J68" i="19"/>
  <c r="J64" i="19"/>
  <c r="J60" i="19"/>
  <c r="J56" i="19"/>
  <c r="J52" i="19"/>
  <c r="J48" i="19"/>
  <c r="J44" i="19"/>
  <c r="J40" i="19"/>
  <c r="J36" i="19"/>
  <c r="J32" i="19"/>
  <c r="J28" i="19"/>
  <c r="J24" i="19"/>
  <c r="J20" i="19"/>
  <c r="J16" i="19"/>
  <c r="J12" i="19"/>
  <c r="J8" i="19"/>
  <c r="I6" i="19"/>
  <c r="B166" i="23"/>
  <c r="B167" i="23"/>
  <c r="B168" i="23"/>
  <c r="B169" i="23"/>
  <c r="B170" i="23"/>
  <c r="B134" i="23"/>
  <c r="B135" i="23"/>
  <c r="B136" i="23"/>
  <c r="B137" i="23"/>
  <c r="B138" i="23"/>
  <c r="T99" i="23"/>
  <c r="B100" i="23"/>
  <c r="B101" i="23"/>
  <c r="B102" i="23"/>
  <c r="B103" i="23"/>
  <c r="B104" i="23"/>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70" i="11"/>
  <c r="N71" i="11"/>
  <c r="N72" i="11"/>
  <c r="N73" i="11"/>
  <c r="N74" i="11"/>
  <c r="N75" i="11"/>
  <c r="N76" i="11"/>
  <c r="N77" i="11"/>
  <c r="N78" i="11"/>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2" i="11"/>
  <c r="M3" i="10"/>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301" i="10"/>
  <c r="M302" i="10"/>
  <c r="M303" i="10"/>
  <c r="M304" i="10"/>
  <c r="M305" i="10"/>
  <c r="M306" i="10"/>
  <c r="M307" i="10"/>
  <c r="M308" i="10"/>
  <c r="M309" i="10"/>
  <c r="M310" i="10"/>
  <c r="M311" i="10"/>
  <c r="M312" i="10"/>
  <c r="M313" i="10"/>
  <c r="M314" i="10"/>
  <c r="M315" i="10"/>
  <c r="M316" i="10"/>
  <c r="M317" i="10"/>
  <c r="M2" i="10"/>
  <c r="M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2" i="12"/>
  <c r="M3" i="11"/>
  <c r="M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M499" i="11"/>
  <c r="M500" i="11"/>
  <c r="M501" i="11"/>
  <c r="M502" i="11"/>
  <c r="M503" i="11"/>
  <c r="M504" i="11"/>
  <c r="M505" i="11"/>
  <c r="M506" i="11"/>
  <c r="M507" i="11"/>
  <c r="M508" i="11"/>
  <c r="M509" i="11"/>
  <c r="M510" i="11"/>
  <c r="M511" i="11"/>
  <c r="M512" i="11"/>
  <c r="M513" i="11"/>
  <c r="M514" i="11"/>
  <c r="M515" i="11"/>
  <c r="M516" i="11"/>
  <c r="M517" i="11"/>
  <c r="M518" i="11"/>
  <c r="M519" i="11"/>
  <c r="M520" i="11"/>
  <c r="M521" i="11"/>
  <c r="M522" i="11"/>
  <c r="M523" i="11"/>
  <c r="M524" i="11"/>
  <c r="M525" i="11"/>
  <c r="M526" i="11"/>
  <c r="M527" i="11"/>
  <c r="M528" i="11"/>
  <c r="M529" i="11"/>
  <c r="M530" i="11"/>
  <c r="M531" i="11"/>
  <c r="M532" i="11"/>
  <c r="M533" i="11"/>
  <c r="M534" i="11"/>
  <c r="M535" i="11"/>
  <c r="M536" i="11"/>
  <c r="M537" i="11"/>
  <c r="M538" i="11"/>
  <c r="M539" i="11"/>
  <c r="M540" i="11"/>
  <c r="M541" i="11"/>
  <c r="M542" i="11"/>
  <c r="M543" i="11"/>
  <c r="M544" i="11"/>
  <c r="M545" i="11"/>
  <c r="M546" i="11"/>
  <c r="M547" i="11"/>
  <c r="M548" i="11"/>
  <c r="M549" i="11"/>
  <c r="M550" i="11"/>
  <c r="M551" i="11"/>
  <c r="M552" i="11"/>
  <c r="M553" i="11"/>
  <c r="M554" i="11"/>
  <c r="M555" i="11"/>
  <c r="M556" i="11"/>
  <c r="M557" i="11"/>
  <c r="M558" i="11"/>
  <c r="M559" i="11"/>
  <c r="M2" i="11"/>
  <c r="J133" i="23"/>
  <c r="J166" i="23"/>
  <c r="J102" i="23"/>
  <c r="I134" i="23"/>
  <c r="J104" i="23"/>
  <c r="J103" i="23"/>
  <c r="K169" i="23"/>
  <c r="K165" i="23"/>
  <c r="M137" i="23"/>
  <c r="P104" i="23"/>
  <c r="L167" i="23"/>
  <c r="J137" i="23"/>
  <c r="L104" i="23"/>
  <c r="I136" i="23"/>
  <c r="I133" i="23"/>
  <c r="L136" i="23"/>
  <c r="L169" i="23"/>
  <c r="K100" i="23"/>
  <c r="M133" i="23"/>
  <c r="N101" i="23"/>
  <c r="K103" i="23"/>
  <c r="L103" i="23"/>
  <c r="J169" i="23"/>
  <c r="O100" i="23"/>
  <c r="J135" i="23"/>
  <c r="L168" i="23"/>
  <c r="K138" i="23"/>
  <c r="O103" i="23"/>
  <c r="K133" i="23"/>
  <c r="K136" i="23"/>
  <c r="O99" i="23"/>
  <c r="K170" i="23"/>
  <c r="N99" i="23"/>
  <c r="O102" i="23"/>
  <c r="J170" i="23"/>
  <c r="I104" i="23"/>
  <c r="K101" i="23"/>
  <c r="L170" i="23"/>
  <c r="I165" i="23"/>
  <c r="L135" i="23"/>
  <c r="P101" i="23"/>
  <c r="J167" i="23"/>
  <c r="M101" i="23"/>
  <c r="I100" i="23"/>
  <c r="K104" i="23"/>
  <c r="P100" i="23"/>
  <c r="N102" i="23"/>
  <c r="J168" i="23"/>
  <c r="K135" i="23"/>
  <c r="J138" i="23"/>
  <c r="L138" i="23"/>
  <c r="J136" i="23"/>
  <c r="L137" i="23"/>
  <c r="M102" i="23"/>
  <c r="M103" i="23"/>
  <c r="L165" i="23"/>
  <c r="I169" i="23"/>
  <c r="K167" i="23"/>
  <c r="K102" i="23"/>
  <c r="M138" i="23"/>
  <c r="J134" i="23"/>
  <c r="L166" i="23"/>
  <c r="P103" i="23"/>
  <c r="M134" i="23"/>
  <c r="L101" i="23"/>
  <c r="J101" i="23"/>
  <c r="I168" i="23"/>
  <c r="I135" i="23"/>
  <c r="I166" i="23"/>
  <c r="L133" i="23"/>
  <c r="M135" i="23"/>
  <c r="L134" i="23"/>
  <c r="I137" i="23"/>
  <c r="J100" i="23"/>
  <c r="N100" i="23"/>
  <c r="I138" i="23"/>
  <c r="K166" i="23"/>
  <c r="P102" i="23"/>
  <c r="K137" i="23"/>
  <c r="O101" i="23"/>
  <c r="O104" i="23"/>
  <c r="I102" i="23"/>
  <c r="K168" i="23"/>
  <c r="I103" i="23"/>
  <c r="M100" i="23"/>
  <c r="N103" i="23"/>
  <c r="L100" i="23"/>
  <c r="I101" i="23"/>
  <c r="L102" i="23"/>
  <c r="M136" i="23"/>
  <c r="I167" i="23"/>
  <c r="I170" i="23"/>
  <c r="M104" i="23"/>
  <c r="K134" i="23"/>
  <c r="P99" i="23"/>
  <c r="N104" i="23"/>
  <c r="I47" i="20" l="1"/>
  <c r="J47" i="20"/>
  <c r="I39" i="20"/>
  <c r="J39" i="20"/>
  <c r="I31" i="20"/>
  <c r="J31" i="20"/>
  <c r="I27" i="20"/>
  <c r="J27" i="20"/>
  <c r="I19" i="20"/>
  <c r="J19" i="20"/>
  <c r="I15" i="20"/>
  <c r="J15" i="20"/>
  <c r="I11" i="20"/>
  <c r="J11" i="20"/>
  <c r="J48" i="20"/>
  <c r="I48" i="20"/>
  <c r="J44" i="20"/>
  <c r="I44" i="20"/>
  <c r="J40" i="20"/>
  <c r="I40" i="20"/>
  <c r="J36" i="20"/>
  <c r="I36" i="20"/>
  <c r="J32" i="20"/>
  <c r="I32" i="20"/>
  <c r="J28" i="20"/>
  <c r="I28" i="20"/>
  <c r="J24" i="20"/>
  <c r="I24" i="20"/>
  <c r="J20" i="20"/>
  <c r="I20" i="20"/>
  <c r="J16" i="20"/>
  <c r="I16" i="20"/>
  <c r="J12" i="20"/>
  <c r="I12" i="20"/>
  <c r="J8" i="20"/>
  <c r="I8" i="20"/>
  <c r="I46" i="20"/>
  <c r="J46" i="20"/>
  <c r="I42" i="20"/>
  <c r="J42" i="20"/>
  <c r="I38" i="20"/>
  <c r="J38" i="20"/>
  <c r="I34" i="20"/>
  <c r="J34" i="20"/>
  <c r="I30" i="20"/>
  <c r="J30" i="20"/>
  <c r="I26" i="20"/>
  <c r="J26" i="20"/>
  <c r="I22" i="20"/>
  <c r="J22" i="20"/>
  <c r="I18" i="20"/>
  <c r="J18" i="20"/>
  <c r="I14" i="20"/>
  <c r="J14" i="20"/>
  <c r="I10" i="20"/>
  <c r="J10" i="20"/>
  <c r="I43" i="20"/>
  <c r="J43" i="20"/>
  <c r="I35" i="20"/>
  <c r="J35" i="20"/>
  <c r="I23" i="20"/>
  <c r="J23" i="20"/>
  <c r="I45" i="20"/>
  <c r="J45" i="20"/>
  <c r="I41" i="20"/>
  <c r="J41" i="20"/>
  <c r="I37" i="20"/>
  <c r="J37" i="20"/>
  <c r="J33" i="20"/>
  <c r="I33" i="20"/>
  <c r="J29" i="20"/>
  <c r="I29" i="20"/>
  <c r="I25" i="20"/>
  <c r="J25" i="20"/>
  <c r="J21" i="20"/>
  <c r="I21" i="20"/>
  <c r="I17" i="20"/>
  <c r="J17" i="20"/>
  <c r="J13" i="20"/>
  <c r="I13" i="20"/>
  <c r="J9" i="20"/>
  <c r="I9" i="20"/>
  <c r="J105" i="23"/>
  <c r="M105" i="23"/>
  <c r="I105" i="23"/>
  <c r="L105" i="23"/>
  <c r="K105" i="23"/>
  <c r="P105" i="23"/>
  <c r="O105" i="23"/>
  <c r="N105" i="23"/>
  <c r="O173" i="23"/>
  <c r="O108" i="23"/>
  <c r="O141" i="23"/>
  <c r="J171" i="23"/>
  <c r="L171" i="23"/>
  <c r="I171" i="23"/>
  <c r="K171" i="23"/>
  <c r="J139" i="23"/>
  <c r="I139" i="23"/>
  <c r="K139" i="23"/>
  <c r="L139" i="23"/>
  <c r="M139" i="23"/>
  <c r="K307" i="5" l="1"/>
  <c r="K306" i="5"/>
  <c r="K305" i="5"/>
  <c r="K303" i="5"/>
  <c r="K302" i="5"/>
  <c r="K301" i="5"/>
  <c r="K300" i="5"/>
  <c r="K298" i="5"/>
  <c r="K297" i="5"/>
  <c r="K296" i="5"/>
  <c r="K295" i="5"/>
  <c r="K294" i="5"/>
  <c r="K293" i="5"/>
  <c r="K292" i="5"/>
  <c r="M205" i="1"/>
  <c r="M204" i="1"/>
  <c r="M203" i="1"/>
  <c r="M202" i="1"/>
  <c r="M201" i="1"/>
  <c r="M199" i="1"/>
  <c r="K290" i="5"/>
  <c r="K289" i="5"/>
  <c r="K288" i="5"/>
  <c r="K286" i="5"/>
  <c r="K285" i="5"/>
  <c r="K284" i="5"/>
  <c r="K283" i="5"/>
  <c r="K281" i="5"/>
  <c r="K280" i="5"/>
  <c r="K279" i="5"/>
  <c r="K278" i="5"/>
  <c r="K277" i="5"/>
  <c r="K276" i="5"/>
  <c r="K275" i="5"/>
  <c r="M198" i="1"/>
  <c r="M197" i="1"/>
  <c r="M196" i="1"/>
  <c r="M195" i="1"/>
  <c r="M194" i="1"/>
  <c r="M192" i="1"/>
  <c r="K272" i="5"/>
  <c r="K271" i="5"/>
  <c r="K268" i="5"/>
  <c r="K267" i="5"/>
  <c r="K264" i="5"/>
  <c r="K263" i="5"/>
  <c r="K262" i="5"/>
  <c r="K261" i="5"/>
  <c r="K260" i="5"/>
  <c r="K259" i="5"/>
  <c r="K258" i="5"/>
  <c r="M190" i="1"/>
  <c r="M188" i="1"/>
  <c r="M186" i="1"/>
  <c r="M185" i="1"/>
  <c r="K255" i="5"/>
  <c r="K254" i="5"/>
  <c r="K250" i="5"/>
  <c r="K247" i="5"/>
  <c r="K246" i="5"/>
  <c r="K245" i="5"/>
  <c r="K244" i="5"/>
  <c r="K243" i="5"/>
  <c r="K242" i="5"/>
  <c r="K241" i="5"/>
  <c r="M184" i="1"/>
  <c r="M183" i="1"/>
  <c r="M182" i="1"/>
  <c r="M181" i="1"/>
  <c r="M180" i="1"/>
  <c r="M178" i="1"/>
  <c r="K239" i="5"/>
  <c r="K238" i="5"/>
  <c r="K234" i="5"/>
  <c r="K233" i="5"/>
  <c r="K229" i="5"/>
  <c r="K228" i="5"/>
  <c r="K227" i="5"/>
  <c r="K226" i="5"/>
  <c r="K225" i="5"/>
  <c r="K224" i="5"/>
  <c r="M177" i="1"/>
  <c r="M176" i="1"/>
  <c r="M175" i="1"/>
  <c r="M174" i="1"/>
  <c r="M173" i="1"/>
  <c r="M172" i="1"/>
  <c r="M171" i="1"/>
  <c r="K222" i="5"/>
  <c r="K221" i="5"/>
  <c r="K220" i="5"/>
  <c r="K216" i="5"/>
  <c r="K213" i="5"/>
  <c r="K212" i="5"/>
  <c r="K211" i="5"/>
  <c r="K210" i="5"/>
  <c r="K209" i="5"/>
  <c r="K208" i="5"/>
  <c r="K207" i="5"/>
  <c r="M170" i="1"/>
  <c r="M169" i="1"/>
  <c r="M168" i="1"/>
  <c r="M167" i="1"/>
  <c r="M166" i="1"/>
  <c r="M165" i="1"/>
  <c r="M164" i="1"/>
  <c r="K204" i="5"/>
  <c r="K203" i="5"/>
  <c r="K201" i="5"/>
  <c r="K200" i="5"/>
  <c r="K199" i="5"/>
  <c r="K198" i="5"/>
  <c r="K196" i="5"/>
  <c r="K195" i="5"/>
  <c r="K194" i="5"/>
  <c r="K193" i="5"/>
  <c r="K192" i="5"/>
  <c r="K191" i="5"/>
  <c r="M163" i="1"/>
  <c r="M162" i="1"/>
  <c r="M161" i="1"/>
  <c r="M160" i="1"/>
  <c r="M159" i="1"/>
  <c r="M158" i="1"/>
  <c r="M157" i="1"/>
  <c r="M156" i="1"/>
  <c r="K188" i="5"/>
  <c r="K187" i="5"/>
  <c r="K186" i="5"/>
  <c r="K184" i="5"/>
  <c r="K183" i="5"/>
  <c r="K182" i="5"/>
  <c r="K181" i="5"/>
  <c r="K179" i="5"/>
  <c r="K178" i="5"/>
  <c r="K177" i="5"/>
  <c r="K176" i="5"/>
  <c r="K175" i="5"/>
  <c r="K174" i="5"/>
  <c r="K173" i="5"/>
  <c r="M155" i="1"/>
  <c r="M154" i="1"/>
  <c r="M153" i="1"/>
  <c r="M152" i="1"/>
  <c r="M151" i="1"/>
  <c r="M150" i="1"/>
  <c r="M149" i="1"/>
  <c r="M148" i="1"/>
  <c r="K171" i="5"/>
  <c r="K170" i="5"/>
  <c r="K169" i="5"/>
  <c r="K167" i="5"/>
  <c r="K166" i="5"/>
  <c r="K165" i="5"/>
  <c r="K164" i="5"/>
  <c r="K162" i="5"/>
  <c r="K161" i="5"/>
  <c r="K160" i="5"/>
  <c r="K159" i="5"/>
  <c r="K158" i="5"/>
  <c r="K157" i="5"/>
  <c r="M146" i="1"/>
  <c r="M145" i="1"/>
  <c r="M144" i="1"/>
  <c r="M143" i="1"/>
  <c r="M142" i="1"/>
  <c r="M141" i="1"/>
  <c r="M140" i="1"/>
  <c r="K154" i="5"/>
  <c r="K153" i="5"/>
  <c r="K152" i="5"/>
  <c r="K149" i="5"/>
  <c r="K148" i="5"/>
  <c r="K145" i="5"/>
  <c r="K144" i="5"/>
  <c r="K143" i="5"/>
  <c r="K142" i="5"/>
  <c r="K141" i="5"/>
  <c r="K140" i="5"/>
  <c r="K139" i="5"/>
  <c r="M139" i="1"/>
  <c r="M138" i="1"/>
  <c r="M137" i="1"/>
  <c r="M136" i="1"/>
  <c r="M135" i="1"/>
  <c r="M134" i="1"/>
  <c r="M133" i="1"/>
  <c r="M132" i="1"/>
  <c r="K137" i="5"/>
  <c r="K136" i="5"/>
  <c r="K133" i="5"/>
  <c r="K132" i="5"/>
  <c r="K131" i="5"/>
  <c r="K127" i="5"/>
  <c r="K126" i="5"/>
  <c r="K125" i="5"/>
  <c r="K124" i="5"/>
  <c r="K123" i="5"/>
  <c r="K122" i="5"/>
  <c r="M131" i="1"/>
  <c r="M130" i="1"/>
  <c r="M129" i="1"/>
  <c r="M128" i="1"/>
  <c r="M127" i="1"/>
  <c r="M126" i="1"/>
  <c r="M125" i="1"/>
  <c r="M124" i="1"/>
  <c r="K120" i="5"/>
  <c r="K119" i="5"/>
  <c r="K118" i="5"/>
  <c r="K116" i="5"/>
  <c r="K115" i="5"/>
  <c r="K114" i="5"/>
  <c r="K113" i="5"/>
  <c r="K111" i="5"/>
  <c r="K110" i="5"/>
  <c r="K109" i="5"/>
  <c r="K108" i="5"/>
  <c r="K107" i="5"/>
  <c r="K106" i="5"/>
  <c r="K105" i="5"/>
  <c r="M123" i="1"/>
  <c r="M122" i="1"/>
  <c r="M121" i="1"/>
  <c r="M120" i="1"/>
  <c r="M119" i="1"/>
  <c r="M118" i="1"/>
  <c r="M117" i="1"/>
  <c r="M116" i="1"/>
  <c r="K102" i="5" l="1"/>
  <c r="K99" i="5"/>
  <c r="K98" i="5"/>
  <c r="K97" i="5"/>
  <c r="K94" i="5"/>
  <c r="K93" i="5"/>
  <c r="K92" i="5"/>
  <c r="K91" i="5"/>
  <c r="K90" i="5"/>
  <c r="K89" i="5"/>
  <c r="M114" i="1"/>
  <c r="M113" i="1"/>
  <c r="M112" i="1"/>
  <c r="M110" i="1"/>
  <c r="M109" i="1"/>
  <c r="M107" i="1"/>
  <c r="M105" i="1"/>
  <c r="M104" i="1"/>
  <c r="M102" i="1"/>
  <c r="M101" i="1"/>
  <c r="M99" i="1"/>
  <c r="M97" i="1"/>
  <c r="K86" i="5"/>
  <c r="K85" i="5"/>
  <c r="K84" i="5"/>
  <c r="K82" i="5"/>
  <c r="K81" i="5"/>
  <c r="K80" i="5"/>
  <c r="K79" i="5"/>
  <c r="K77" i="5"/>
  <c r="K76" i="5"/>
  <c r="K75" i="5"/>
  <c r="K74" i="5"/>
  <c r="M96" i="1"/>
  <c r="M95" i="1"/>
  <c r="M94" i="1"/>
  <c r="M93" i="1"/>
  <c r="M92" i="1"/>
  <c r="M91" i="1"/>
  <c r="M90" i="1"/>
  <c r="M88" i="1"/>
  <c r="M86" i="1"/>
  <c r="M85" i="1"/>
  <c r="M84" i="1"/>
  <c r="M81" i="1"/>
  <c r="M80" i="1"/>
  <c r="M79" i="1"/>
  <c r="M78" i="1"/>
  <c r="K68" i="5"/>
  <c r="K67" i="5"/>
  <c r="K65" i="5"/>
  <c r="K64" i="5"/>
  <c r="K63" i="5"/>
  <c r="K62" i="5"/>
  <c r="K60" i="5"/>
  <c r="K59" i="5"/>
  <c r="K58" i="5"/>
  <c r="K57" i="5"/>
  <c r="K54" i="5"/>
  <c r="M77" i="1"/>
  <c r="M76" i="1"/>
  <c r="M75" i="1"/>
  <c r="M74" i="1"/>
  <c r="M73" i="1"/>
  <c r="M72" i="1"/>
  <c r="M70" i="1"/>
  <c r="M69" i="1"/>
  <c r="M68" i="1"/>
  <c r="M67" i="1"/>
  <c r="M66" i="1"/>
  <c r="M65" i="1"/>
  <c r="M63" i="1"/>
  <c r="M62" i="1"/>
  <c r="M61" i="1"/>
  <c r="M60" i="1"/>
  <c r="M59" i="1"/>
  <c r="K52" i="5"/>
  <c r="K51" i="5"/>
  <c r="K50" i="5"/>
  <c r="K48" i="5"/>
  <c r="K47" i="5"/>
  <c r="K46" i="5"/>
  <c r="K45" i="5"/>
  <c r="K43" i="5"/>
  <c r="K42" i="5"/>
  <c r="K41" i="5"/>
  <c r="K40" i="5"/>
  <c r="K39" i="5"/>
  <c r="K38" i="5"/>
  <c r="K37" i="5"/>
  <c r="M58" i="1"/>
  <c r="M57" i="1"/>
  <c r="M56" i="1"/>
  <c r="M55" i="1"/>
  <c r="M54" i="1"/>
  <c r="M53" i="1"/>
  <c r="M52" i="1"/>
  <c r="M51" i="1"/>
  <c r="M50" i="1"/>
  <c r="M48" i="1"/>
  <c r="M47" i="1"/>
  <c r="M46" i="1"/>
  <c r="M44" i="1"/>
  <c r="M43" i="1"/>
  <c r="M42" i="1"/>
  <c r="M41" i="1"/>
  <c r="M40" i="1"/>
  <c r="K34" i="5"/>
  <c r="K33" i="5"/>
  <c r="K31" i="5"/>
  <c r="K30" i="5"/>
  <c r="K29" i="5"/>
  <c r="K28" i="5"/>
  <c r="K26" i="5"/>
  <c r="K25" i="5"/>
  <c r="K24" i="5"/>
  <c r="K23" i="5"/>
  <c r="K22" i="5"/>
  <c r="K21" i="5"/>
  <c r="K20" i="5"/>
  <c r="M39" i="1"/>
  <c r="M38" i="1"/>
  <c r="M37" i="1"/>
  <c r="M36" i="1"/>
  <c r="M35" i="1"/>
  <c r="M34" i="1"/>
  <c r="M33" i="1"/>
  <c r="M31" i="1"/>
  <c r="M30" i="1"/>
  <c r="M29" i="1"/>
  <c r="M28" i="1"/>
  <c r="M27" i="1"/>
  <c r="M26" i="1"/>
  <c r="M25" i="1"/>
  <c r="M24" i="1"/>
  <c r="M23" i="1"/>
  <c r="M22" i="1"/>
  <c r="M21" i="1"/>
  <c r="K18" i="5"/>
  <c r="K17" i="5"/>
  <c r="K16" i="5"/>
  <c r="K14" i="5"/>
  <c r="K13" i="5"/>
  <c r="K12" i="5"/>
  <c r="K11" i="5"/>
  <c r="K9" i="5"/>
  <c r="K8" i="5"/>
  <c r="K7" i="5"/>
  <c r="K6" i="5"/>
  <c r="K5" i="5"/>
  <c r="K4" i="5"/>
  <c r="M20" i="1"/>
  <c r="M19" i="1"/>
  <c r="M18" i="1"/>
  <c r="M17" i="1"/>
  <c r="N19" i="1" l="1"/>
  <c r="N23" i="1"/>
  <c r="N27" i="1"/>
  <c r="N31" i="1"/>
  <c r="N34" i="1"/>
  <c r="N38" i="1"/>
  <c r="N40" i="1"/>
  <c r="N44" i="1"/>
  <c r="N47" i="1"/>
  <c r="N50" i="1"/>
  <c r="N54" i="1"/>
  <c r="N58" i="1"/>
  <c r="N59" i="1"/>
  <c r="N63" i="1"/>
  <c r="N66" i="1"/>
  <c r="N70" i="1"/>
  <c r="N73" i="1"/>
  <c r="N77" i="1"/>
  <c r="N79" i="1"/>
  <c r="N85" i="1"/>
  <c r="N88" i="1"/>
  <c r="N91" i="1"/>
  <c r="N95" i="1"/>
  <c r="N97" i="1"/>
  <c r="N100" i="1"/>
  <c r="N103" i="1"/>
  <c r="N106" i="1"/>
  <c r="N115" i="1"/>
  <c r="N18" i="1"/>
  <c r="N22" i="1"/>
  <c r="N26" i="1"/>
  <c r="N30" i="1"/>
  <c r="N33" i="1"/>
  <c r="N37" i="1"/>
  <c r="N43" i="1"/>
  <c r="N46" i="1"/>
  <c r="N53" i="1"/>
  <c r="N57" i="1"/>
  <c r="N62" i="1"/>
  <c r="N65" i="1"/>
  <c r="N69" i="1"/>
  <c r="N72" i="1"/>
  <c r="N76" i="1"/>
  <c r="N78" i="1"/>
  <c r="N82" i="1"/>
  <c r="N84" i="1"/>
  <c r="N90" i="1"/>
  <c r="N94" i="1"/>
  <c r="N99" i="1"/>
  <c r="N102" i="1"/>
  <c r="N105" i="1"/>
  <c r="N108" i="1"/>
  <c r="N111" i="1"/>
  <c r="N114" i="1"/>
  <c r="N25" i="1"/>
  <c r="N29" i="1"/>
  <c r="N36" i="1"/>
  <c r="N42" i="1"/>
  <c r="N49" i="1"/>
  <c r="N52" i="1"/>
  <c r="N56" i="1"/>
  <c r="N61" i="1"/>
  <c r="N68" i="1"/>
  <c r="N75" i="1"/>
  <c r="N81" i="1"/>
  <c r="N87" i="1"/>
  <c r="N93" i="1"/>
  <c r="N101" i="1"/>
  <c r="N104" i="1"/>
  <c r="N107" i="1"/>
  <c r="N110" i="1"/>
  <c r="N113" i="1"/>
  <c r="N17" i="1"/>
  <c r="N21" i="1"/>
  <c r="N20" i="1"/>
  <c r="N24" i="1"/>
  <c r="N28" i="1"/>
  <c r="N32" i="1"/>
  <c r="N35" i="1"/>
  <c r="N39" i="1"/>
  <c r="N41" i="1"/>
  <c r="N45" i="1"/>
  <c r="N48" i="1"/>
  <c r="N51" i="1"/>
  <c r="N55" i="1"/>
  <c r="N60" i="1"/>
  <c r="N64" i="1"/>
  <c r="N67" i="1"/>
  <c r="N71" i="1"/>
  <c r="N74" i="1"/>
  <c r="N80" i="1"/>
  <c r="N83" i="1"/>
  <c r="N86" i="1"/>
  <c r="N89" i="1"/>
  <c r="N92" i="1"/>
  <c r="N96" i="1"/>
  <c r="N98" i="1"/>
  <c r="N109" i="1"/>
  <c r="N112" i="1"/>
  <c r="M16" i="1"/>
  <c r="M15" i="1"/>
  <c r="M14" i="1"/>
  <c r="N14" i="1"/>
  <c r="M13" i="1"/>
  <c r="M12" i="1"/>
  <c r="N11" i="1"/>
  <c r="M10" i="1"/>
  <c r="M9" i="1"/>
  <c r="M8" i="1"/>
  <c r="N8" i="1"/>
  <c r="N6" i="1"/>
  <c r="M5" i="1"/>
  <c r="N5" i="1"/>
  <c r="M4" i="1"/>
  <c r="M3" i="1"/>
  <c r="M2" i="1"/>
  <c r="N2" i="1"/>
  <c r="N15" i="1" l="1"/>
  <c r="N4" i="1"/>
  <c r="N7" i="1"/>
  <c r="N10" i="1"/>
  <c r="N13" i="1"/>
  <c r="N3" i="1"/>
  <c r="N9" i="1"/>
  <c r="N12" i="1"/>
  <c r="N16" i="1"/>
</calcChain>
</file>

<file path=xl/sharedStrings.xml><?xml version="1.0" encoding="utf-8"?>
<sst xmlns="http://schemas.openxmlformats.org/spreadsheetml/2006/main" count="19823" uniqueCount="327">
  <si>
    <t>Question</t>
  </si>
  <si>
    <t xml:space="preserve">Significance </t>
  </si>
  <si>
    <t>Long-standing health condition</t>
  </si>
  <si>
    <t>21b</t>
  </si>
  <si>
    <t>Alzheimer's disease or dementia</t>
  </si>
  <si>
    <t xml:space="preserve">Topic </t>
  </si>
  <si>
    <t>Rating of GP Listening to you</t>
  </si>
  <si>
    <t xml:space="preserve"> Yes to condition (Very Good/Good Response)</t>
  </si>
  <si>
    <t xml:space="preserve"> Yes to condition Total All Responses</t>
  </si>
  <si>
    <t>No to condition  (Very Good/Good Response)</t>
  </si>
  <si>
    <t>No  to condition Total All Responses</t>
  </si>
  <si>
    <t>Angina or long-term heart problem</t>
  </si>
  <si>
    <t>Arthritis or long-term joint problem</t>
  </si>
  <si>
    <t>Asthma or long-term chest problem</t>
  </si>
  <si>
    <t>Blindness or severe visual impairment</t>
  </si>
  <si>
    <t>Cancer in the last 5 years</t>
  </si>
  <si>
    <t>Deafness or severe hearing impairment</t>
  </si>
  <si>
    <t>Diabetes</t>
  </si>
  <si>
    <t>Epilepsy</t>
  </si>
  <si>
    <t>High blood pressure</t>
  </si>
  <si>
    <t>Kidney or liver disease</t>
  </si>
  <si>
    <t>Learning difficulty</t>
  </si>
  <si>
    <t xml:space="preserve">Long-term back problem </t>
  </si>
  <si>
    <t>Long-term mental health problem</t>
  </si>
  <si>
    <t>Long-term neurological problem</t>
  </si>
  <si>
    <t>Another long-term condition</t>
  </si>
  <si>
    <t>None of these conditions</t>
  </si>
  <si>
    <t>Prefer not to say</t>
  </si>
  <si>
    <t>Medical Condition</t>
  </si>
  <si>
    <t>Age</t>
  </si>
  <si>
    <t>18 to 24</t>
  </si>
  <si>
    <t>25 to 34</t>
  </si>
  <si>
    <t>35 to 44</t>
  </si>
  <si>
    <t>45 to 54</t>
  </si>
  <si>
    <t>55 to 64</t>
  </si>
  <si>
    <t>65 to 74</t>
  </si>
  <si>
    <t>75 to 84</t>
  </si>
  <si>
    <t>85 or over</t>
  </si>
  <si>
    <t xml:space="preserve">Very Good/Good Response Total </t>
  </si>
  <si>
    <t>Total All Responses</t>
  </si>
  <si>
    <t>Proportion</t>
  </si>
  <si>
    <t>White</t>
  </si>
  <si>
    <t>Mixed / multiple ethnic groups</t>
  </si>
  <si>
    <t>Asian / Asian British</t>
  </si>
  <si>
    <t>Black / African / Caribbean / Black British</t>
  </si>
  <si>
    <t>Other ethnic group</t>
  </si>
  <si>
    <t>Group</t>
  </si>
  <si>
    <t>Demographic Area</t>
  </si>
  <si>
    <t xml:space="preserve">Ethnicity </t>
  </si>
  <si>
    <t>Heterosexual / straight</t>
  </si>
  <si>
    <t>Gay / Lesbian</t>
  </si>
  <si>
    <t>Bisexual</t>
  </si>
  <si>
    <t>Other</t>
  </si>
  <si>
    <t>Sexuality</t>
  </si>
  <si>
    <t>21d</t>
  </si>
  <si>
    <t>Rating of GP involving you in decisions about your care</t>
  </si>
  <si>
    <t>lzheimer's disease or dementia</t>
  </si>
  <si>
    <t>Asthma or long-term chest</t>
  </si>
  <si>
    <t>Long-term back problem</t>
  </si>
  <si>
    <t>23b</t>
  </si>
  <si>
    <t>Rating of nurse Listening to you</t>
  </si>
  <si>
    <t xml:space="preserve">Long-term neurological problem </t>
  </si>
  <si>
    <t>Rating of nurse involving you in decisions about your care</t>
  </si>
  <si>
    <t>23d</t>
  </si>
  <si>
    <t>Did you help put your written care plan together?</t>
  </si>
  <si>
    <t>V Good/Good Yes to condition Proportion</t>
  </si>
  <si>
    <t>V Good/Good No to condition Proportion</t>
  </si>
  <si>
    <t xml:space="preserve">Epilepsy </t>
  </si>
  <si>
    <t>Does your GP, nurse or other health professional review your written care plan with you regularly?</t>
  </si>
  <si>
    <t>Kidney or liver diseas</t>
  </si>
  <si>
    <t xml:space="preserve">.None of these conditions </t>
  </si>
  <si>
    <t>Survey</t>
  </si>
  <si>
    <t>GP Survey</t>
  </si>
  <si>
    <t>Year</t>
  </si>
  <si>
    <t xml:space="preserve">Did you have enough time to discuss your health or medical problem with the doctor or nurse? </t>
  </si>
  <si>
    <t>*</t>
  </si>
  <si>
    <t>Deafness or hearing impairment</t>
  </si>
  <si>
    <t>Blindness or partially sighted</t>
  </si>
  <si>
    <t>Physical condition</t>
  </si>
  <si>
    <t>Learning disability</t>
  </si>
  <si>
    <t>Mental health condition</t>
  </si>
  <si>
    <t>Dementia</t>
  </si>
  <si>
    <t>Condition such as cancer/HIV/diabetes/CHD/epilepsy</t>
  </si>
  <si>
    <t>A&amp;E Survey</t>
  </si>
  <si>
    <t>Mixed</t>
  </si>
  <si>
    <t>Asian or Asian British</t>
  </si>
  <si>
    <t>Black or Black British</t>
  </si>
  <si>
    <t>Arab or other ethnic group</t>
  </si>
  <si>
    <t xml:space="preserve"> </t>
  </si>
  <si>
    <t xml:space="preserve">While you were in the A&amp;E Department, did a doctor or nurse explain your condition and treatment in a way you could understand? </t>
  </si>
  <si>
    <t xml:space="preserve">Did the doctors and nurses listen to what you had to say? </t>
  </si>
  <si>
    <t xml:space="preserve">If your family or someone else close to you wanted to talk to a doctor, did they have enough opportunity to do so? </t>
  </si>
  <si>
    <t xml:space="preserve">While you were in the A&amp;E Department, how much information about your condition or treatment was given to you? </t>
  </si>
  <si>
    <t>Were you involved as much as you wanted to be in decisions about your care and treatment?</t>
  </si>
  <si>
    <t>Comparison</t>
  </si>
  <si>
    <t>Category</t>
  </si>
  <si>
    <t>Total</t>
  </si>
  <si>
    <t>Q16</t>
  </si>
  <si>
    <t>LTC</t>
  </si>
  <si>
    <t>Long-term condition</t>
  </si>
  <si>
    <t>No long-term condition</t>
  </si>
  <si>
    <t>None</t>
  </si>
  <si>
    <t>A long-standing physical condition</t>
  </si>
  <si>
    <t>A learning disability</t>
  </si>
  <si>
    <t>A mental health condition</t>
  </si>
  <si>
    <t>Long-standing illness</t>
  </si>
  <si>
    <t>A long-standing illness, such as cancer, HIV, diabetes, etc</t>
  </si>
  <si>
    <t>Age group</t>
  </si>
  <si>
    <t>Ethnic group</t>
  </si>
  <si>
    <t>Sexual orientation</t>
  </si>
  <si>
    <t>Heterosexual/straight</t>
  </si>
  <si>
    <t>Gay/lesbian</t>
  </si>
  <si>
    <t>Q20</t>
  </si>
  <si>
    <t>Q37</t>
  </si>
  <si>
    <t>Q68</t>
  </si>
  <si>
    <t>Q3</t>
  </si>
  <si>
    <t>Q24</t>
  </si>
  <si>
    <t>Q32</t>
  </si>
  <si>
    <t>Q34</t>
  </si>
  <si>
    <t>Q43</t>
  </si>
  <si>
    <t>Q50</t>
  </si>
  <si>
    <t>B4_1</t>
  </si>
  <si>
    <t>A long-standing illness, such as cancer, HIV, diabetes, chronic heart disease, or epilepsy</t>
  </si>
  <si>
    <t>45 or over</t>
  </si>
  <si>
    <t>Arab and other ethnic groups</t>
  </si>
  <si>
    <t>Gay / lesbian</t>
  </si>
  <si>
    <t>B4_2</t>
  </si>
  <si>
    <t>B4_3</t>
  </si>
  <si>
    <t>B4_4</t>
  </si>
  <si>
    <t>B6</t>
  </si>
  <si>
    <t>B7</t>
  </si>
  <si>
    <t>B10</t>
  </si>
  <si>
    <t>B11</t>
  </si>
  <si>
    <t>B15</t>
  </si>
  <si>
    <t>C17</t>
  </si>
  <si>
    <t>D3</t>
  </si>
  <si>
    <t>E4</t>
  </si>
  <si>
    <t>F8</t>
  </si>
  <si>
    <t>Ethnicity</t>
  </si>
  <si>
    <t>Heterosexual/Straight</t>
  </si>
  <si>
    <t>Gay/Lesbian</t>
  </si>
  <si>
    <t>Q5</t>
  </si>
  <si>
    <t>Q12</t>
  </si>
  <si>
    <t>Q14</t>
  </si>
  <si>
    <t>Q15</t>
  </si>
  <si>
    <t>Q36</t>
  </si>
  <si>
    <t>Topic</t>
  </si>
  <si>
    <t>Type</t>
  </si>
  <si>
    <t xml:space="preserve">Medical Condition </t>
  </si>
  <si>
    <t>Do you think your views were taken into account when the team of doctors and nurses caring for you were discussing which treatment you should have?</t>
  </si>
  <si>
    <t>Demographic</t>
  </si>
  <si>
    <t>Have you been offered a written assessment and care plan? A care plan is a document that sets out your needs and goals for caring for your cancer. It is an agreement or plan between you and your health professional to help meet those goals</t>
  </si>
  <si>
    <t>When you had important questions to ask a doctor, how often did you get answers that you could understand?</t>
  </si>
  <si>
    <t xml:space="preserve">Medican Condition </t>
  </si>
  <si>
    <t xml:space="preserve">Demograhic </t>
  </si>
  <si>
    <t xml:space="preserve">When you had important questions to ask a doctor, did you get answers that you could understand? </t>
  </si>
  <si>
    <t xml:space="preserve">Were you involved as much as you wanted to be in decisions about your care and treatment? </t>
  </si>
  <si>
    <t xml:space="preserve">How much information about your condition or treatment was given to you? </t>
  </si>
  <si>
    <t>Beforehand, did a member of staff explain the risks and benefits of the operation or procedure in a way you could understand?</t>
  </si>
  <si>
    <t xml:space="preserve">Did you feel you were involved in decisions about your discharge from hospital? </t>
  </si>
  <si>
    <t xml:space="preserve">Offered the choice to have your baby - Hospitals </t>
  </si>
  <si>
    <t>Offered the choice to have your baby - in a midwife led unit or birth centre</t>
  </si>
  <si>
    <t xml:space="preserve">Offered the choice to have your baby - in a consultant led unit </t>
  </si>
  <si>
    <t>Offered the choice to have your baby - at home</t>
  </si>
  <si>
    <t>Did you get enough information from either a midwife or doctor to help you decide where to have your baby?</t>
  </si>
  <si>
    <t>During your pregnancy were you given a choice about where your antenatal check-ups would take place?</t>
  </si>
  <si>
    <t>During your antenatal check-ups, were you given enough time to ask questions or discuss your pregnancy?</t>
  </si>
  <si>
    <t>During your antenatal check-ups, did the midwives listen to you?</t>
  </si>
  <si>
    <t>Thinking about your antenatal care, were you involved enough in decisions about your care?</t>
  </si>
  <si>
    <t>Thinking about your care during labour and birth, were you involved enough in decisions about your care?</t>
  </si>
  <si>
    <t>Thinking about the care you received in hospital after the birth of your baby, were you given the information or explanations you needed?</t>
  </si>
  <si>
    <t>Were your decisions about how you wanted to feed your baby respected by midwives?</t>
  </si>
  <si>
    <t>Did you feel that the midwife or midwives that you saw always listened to you?</t>
  </si>
  <si>
    <t>Did the person or people you saw listen carefully to you?</t>
  </si>
  <si>
    <t>Have you agreed with someone from NHS mental health services what care you will receive?</t>
  </si>
  <si>
    <t>Were you involved as much as you wanted to be in discussing how your care is working?</t>
  </si>
  <si>
    <t>Inpatient</t>
  </si>
  <si>
    <t>Maternity</t>
  </si>
  <si>
    <t>GP</t>
  </si>
  <si>
    <t>A&amp;E</t>
  </si>
  <si>
    <t>Mental Health</t>
  </si>
  <si>
    <t>CPES</t>
  </si>
  <si>
    <t>Column G Check</t>
  </si>
  <si>
    <t>Column H Check</t>
  </si>
  <si>
    <t>Column I Check</t>
  </si>
  <si>
    <t>Column  F Match</t>
  </si>
  <si>
    <t>Condition Flag</t>
  </si>
  <si>
    <t>Sum of TopBox</t>
  </si>
  <si>
    <t>Q</t>
  </si>
  <si>
    <t>W/O Condition</t>
  </si>
  <si>
    <t>W Condition</t>
  </si>
  <si>
    <t>Values</t>
  </si>
  <si>
    <t>Yes</t>
  </si>
  <si>
    <t>No</t>
  </si>
  <si>
    <t>Significant</t>
  </si>
  <si>
    <t>Sum of Significant</t>
  </si>
  <si>
    <t>IP</t>
  </si>
  <si>
    <t>Number</t>
  </si>
  <si>
    <t>W/O Condition (Sig.)</t>
  </si>
  <si>
    <t>2014 Inpatient Survey</t>
  </si>
  <si>
    <t>Demographics</t>
  </si>
  <si>
    <t>Key</t>
  </si>
  <si>
    <t>Sexual Orientation</t>
  </si>
  <si>
    <t>B4</t>
  </si>
  <si>
    <t>Were you offered any of the following choices about where to have your baby?</t>
  </si>
  <si>
    <t>2014 Cancer Patient Experience Survey</t>
  </si>
  <si>
    <t>Grand Total</t>
  </si>
  <si>
    <t>2014 A&amp;E Survey</t>
  </si>
  <si>
    <t>Sum of V Good/Good Yes to condition Proportion</t>
  </si>
  <si>
    <t>Sum of V Good/Good No to condition Proportion</t>
  </si>
  <si>
    <t>Sum of Proportion</t>
  </si>
  <si>
    <t>2015 Mental Health Survey</t>
  </si>
  <si>
    <t>Q4</t>
  </si>
  <si>
    <t>Q11</t>
  </si>
  <si>
    <t>Q26</t>
  </si>
  <si>
    <t>Q30</t>
  </si>
  <si>
    <t>Were you given enough time to discuss your needs and treatment?</t>
  </si>
  <si>
    <t>Were you involved as much as you wanted to be in agreeing what care you will receive?</t>
  </si>
  <si>
    <t>In the last 12 months have you had a formal meeting with someone from NHS mental health service to discuss how your care is working?</t>
  </si>
  <si>
    <t>Did you feel that decisions were made together by you and the person you saw during this discussion?</t>
  </si>
  <si>
    <t>Were you involved as much as you wanted to be in decisions about which medicines you receive?</t>
  </si>
  <si>
    <t>The last time you had a new medicine prescribed for your mental health needs, were you given information about it in a way that you were able to understand?</t>
  </si>
  <si>
    <t>Were you involved as much as you wanted to be in deciding what treatments or therapies to use?</t>
  </si>
  <si>
    <t>Have NHS mental health services involved a member of your family or someone else close to you as much as you would like?</t>
  </si>
  <si>
    <t>Answer 1</t>
  </si>
  <si>
    <t>Answer 2</t>
  </si>
  <si>
    <t>Answer 3</t>
  </si>
  <si>
    <t>Answer 4</t>
  </si>
  <si>
    <t>Answer 5</t>
  </si>
  <si>
    <t>Not enough</t>
  </si>
  <si>
    <t>Right amount</t>
  </si>
  <si>
    <t>Too much</t>
  </si>
  <si>
    <t>I was not given any information about my treatment or condition</t>
  </si>
  <si>
    <t>Don't know/can't remember</t>
  </si>
  <si>
    <t>Top Box</t>
  </si>
  <si>
    <t>Yes, always</t>
  </si>
  <si>
    <t>Yes, sometimes</t>
  </si>
  <si>
    <t>I had no need to ask</t>
  </si>
  <si>
    <t>Yes, definitely</t>
  </si>
  <si>
    <t>Yes, to some extent</t>
  </si>
  <si>
    <t>The right amount</t>
  </si>
  <si>
    <t>Yes, completely</t>
  </si>
  <si>
    <t>I did not want an explanation</t>
  </si>
  <si>
    <t>I did not want to be involved</t>
  </si>
  <si>
    <t>No, but I did not need this information</t>
  </si>
  <si>
    <t>Don't know</t>
  </si>
  <si>
    <t>Ticked</t>
  </si>
  <si>
    <t>Unticked</t>
  </si>
  <si>
    <t>I did not want/need to be involved</t>
  </si>
  <si>
    <t>No, my views were not taken into account</t>
  </si>
  <si>
    <t>I didn't know my treatment was being discussed by a team of doctors/nurses</t>
  </si>
  <si>
    <t>Not sure/can't remember</t>
  </si>
  <si>
    <t>No, but I would like to have been more involved</t>
  </si>
  <si>
    <t>All or most of the time</t>
  </si>
  <si>
    <t>Some of the time</t>
  </si>
  <si>
    <t>Rarely or never</t>
  </si>
  <si>
    <t>I did not ask any questions</t>
  </si>
  <si>
    <t>I did not need an explanation</t>
  </si>
  <si>
    <t>No family or friends were involved</t>
  </si>
  <si>
    <t>My family or friends did not want or need information</t>
  </si>
  <si>
    <t>Answer 6</t>
  </si>
  <si>
    <t>I did not want my family or friends to talk to a doctor</t>
  </si>
  <si>
    <t>I was not given any information about my condition or treatment</t>
  </si>
  <si>
    <t>Very good</t>
  </si>
  <si>
    <t>Good</t>
  </si>
  <si>
    <t>Neither good nor poor</t>
  </si>
  <si>
    <t>Poor</t>
  </si>
  <si>
    <t>Very poor</t>
  </si>
  <si>
    <t>Doesn't apply</t>
  </si>
  <si>
    <t>Very good &amp; Good</t>
  </si>
  <si>
    <t>No, but I wanted to be</t>
  </si>
  <si>
    <t>No, but I did not want to be</t>
  </si>
  <si>
    <t>I did not want to be involved in making decisions</t>
  </si>
  <si>
    <t>I was not given any information</t>
  </si>
  <si>
    <t>No, not as much as I would like</t>
  </si>
  <si>
    <t>No, they have involved them too much</t>
  </si>
  <si>
    <t>My friends or family did not want to be involved</t>
  </si>
  <si>
    <t>I did not want my friends or family to be involved</t>
  </si>
  <si>
    <t>This does not apply to me</t>
  </si>
  <si>
    <t>Answer 7</t>
  </si>
  <si>
    <t>TopBox Answer</t>
  </si>
  <si>
    <t>Drop down graph selection --&gt;</t>
  </si>
  <si>
    <t>Survey links:</t>
  </si>
  <si>
    <t>Significant difference between with and without condition</t>
  </si>
  <si>
    <t>Data Sources:</t>
  </si>
  <si>
    <r>
      <t xml:space="preserve">To improve the usability of the 'Question Dashboard' tab, hyperlinks have been used. As a Microsoft Excel default, most users will be shown the desired cell at the bottom of their page. Users can change settings to ensure that the hyperlinked cell is shown at the top of the page by following the steps below:
Select the </t>
    </r>
    <r>
      <rPr>
        <b/>
        <sz val="11"/>
        <color theme="1"/>
        <rFont val="Calibri"/>
        <family val="2"/>
        <scheme val="minor"/>
      </rPr>
      <t>File</t>
    </r>
    <r>
      <rPr>
        <sz val="11"/>
        <color theme="1"/>
        <rFont val="Calibri"/>
        <family val="2"/>
        <scheme val="minor"/>
      </rPr>
      <t xml:space="preserve"> tab, then click on </t>
    </r>
    <r>
      <rPr>
        <b/>
        <sz val="11"/>
        <color theme="1"/>
        <rFont val="Calibri"/>
        <family val="2"/>
        <scheme val="minor"/>
      </rPr>
      <t>Options</t>
    </r>
    <r>
      <rPr>
        <sz val="11"/>
        <color theme="1"/>
        <rFont val="Calibri"/>
        <family val="2"/>
        <scheme val="minor"/>
      </rPr>
      <t xml:space="preserve"> and scroll down to </t>
    </r>
    <r>
      <rPr>
        <b/>
        <sz val="11"/>
        <color theme="1"/>
        <rFont val="Calibri"/>
        <family val="2"/>
        <scheme val="minor"/>
      </rPr>
      <t>Transition navigation keys</t>
    </r>
    <r>
      <rPr>
        <sz val="11"/>
        <color theme="1"/>
        <rFont val="Calibri"/>
        <family val="2"/>
        <scheme val="minor"/>
      </rPr>
      <t xml:space="preserve"> and make sure this checkbox is </t>
    </r>
    <r>
      <rPr>
        <b/>
        <sz val="11"/>
        <color theme="1"/>
        <rFont val="Calibri"/>
        <family val="2"/>
        <scheme val="minor"/>
      </rPr>
      <t>selected.</t>
    </r>
  </si>
  <si>
    <t>Sum of Total</t>
  </si>
  <si>
    <t>(All)</t>
  </si>
  <si>
    <t>Sum of  Yes to condition Total All Responses</t>
  </si>
  <si>
    <t>Sum of No  to condition Total All Responses</t>
  </si>
  <si>
    <t/>
  </si>
  <si>
    <t>Sum of Total All Responses</t>
  </si>
  <si>
    <t>Maternity 2013 Survey</t>
  </si>
  <si>
    <t xml:space="preserve">None of these conditions </t>
  </si>
  <si>
    <t>Proportion giving TopBox answer</t>
  </si>
  <si>
    <t>Significant Difference (p&lt;0.05)</t>
  </si>
  <si>
    <t>http://www.nhssurveys.org/survey/1380</t>
  </si>
  <si>
    <t>Link</t>
  </si>
  <si>
    <t>2014 GP Survey</t>
  </si>
  <si>
    <t>https://gp-patient.co.uk/surveys-and-reports</t>
  </si>
  <si>
    <t>http://www.nhssurveys.org/survey/1436</t>
  </si>
  <si>
    <t>http://www.nhssurveys.org/survey/1512</t>
  </si>
  <si>
    <t>http://www.nhssurveys.org/surveys/666</t>
  </si>
  <si>
    <t>https://www.quality-health.co.uk/resources/surveys/national-cancer-experience-survey/2014-national-cancer-patient-experience-survey</t>
  </si>
  <si>
    <t>Long-term conditions:</t>
  </si>
  <si>
    <t>Specific long-term conditions:</t>
  </si>
  <si>
    <t>Demographics:</t>
  </si>
  <si>
    <t>What is a 'TopBox Response'?</t>
  </si>
  <si>
    <t>Introduction:</t>
  </si>
  <si>
    <t>Data:</t>
  </si>
  <si>
    <t>Survey questions and answers:</t>
  </si>
  <si>
    <t>Respondents grouped on whether or not they answered as having ANY long-term condition:</t>
  </si>
  <si>
    <t>Respondents grouped on whether or not they answered as having each specific long-term condition:</t>
  </si>
  <si>
    <t>The orange 'Questions' tab shows all of the questions which are included within the question dashboard. The table shows which survey and year each question has come from, all of the available answers and the TopBox answer.</t>
  </si>
  <si>
    <t>Question Dashboard:</t>
  </si>
  <si>
    <t>Statistical significance:</t>
  </si>
  <si>
    <r>
      <t>The TopBox response represents the proportion of preferred answers for that question (e.g. for the question '</t>
    </r>
    <r>
      <rPr>
        <i/>
        <sz val="11"/>
        <color theme="1"/>
        <rFont val="Calibri"/>
        <family val="2"/>
        <scheme val="minor"/>
      </rPr>
      <t>Were you involved as much as you wanted to be in decisions about your care and treatment</t>
    </r>
    <r>
      <rPr>
        <sz val="11"/>
        <color theme="1"/>
        <rFont val="Calibri"/>
        <family val="2"/>
        <scheme val="minor"/>
      </rPr>
      <t>?' the TopBox answer is '</t>
    </r>
    <r>
      <rPr>
        <i/>
        <sz val="11"/>
        <color theme="1"/>
        <rFont val="Calibri"/>
        <family val="2"/>
        <scheme val="minor"/>
      </rPr>
      <t>Yes, definitely</t>
    </r>
    <r>
      <rPr>
        <sz val="11"/>
        <color theme="1"/>
        <rFont val="Calibri"/>
        <family val="2"/>
        <scheme val="minor"/>
      </rPr>
      <t>' and would not include those who answered '</t>
    </r>
    <r>
      <rPr>
        <i/>
        <sz val="11"/>
        <color theme="1"/>
        <rFont val="Calibri"/>
        <family val="2"/>
        <scheme val="minor"/>
      </rPr>
      <t>Yes, to some extent'</t>
    </r>
    <r>
      <rPr>
        <sz val="11"/>
        <color theme="1"/>
        <rFont val="Calibri"/>
        <family val="2"/>
        <scheme val="minor"/>
      </rPr>
      <t>). All questions and response options can be seen on the 'Questions' tab.</t>
    </r>
  </si>
  <si>
    <t>The original data analysis that supports the 'Question Dashboard' can be seen in the blue data tabs. Each tab follows the same format:
- Year - survey year
- Question - survey question number
- Topic - survey question
- Type - grouped by medical condition or demographic answers
- Comparison - focus for that question
- Category - focus group
- Total - number of respondents
- Proportion giving TopBox answer - the percentage of respondents who gave the preferred answer for that question
- Significant Difference (p&lt;0.05) - flags whether a statistically significant difference was observed</t>
  </si>
  <si>
    <t>The exploratory analysis in this file was used to support CQC's thematic review of how people are involved in their care. The aim of the analysis was to discover to what extent, if any, having specific long-term conditions or being of a certain age, ethnicity or sexual orientation affects how individuals report being involved in their care.</t>
  </si>
  <si>
    <t xml:space="preserve">For each survey the analysis presented on this sheet follows the same approach:
1. A graph showing the TopBox response rate for all survey questions regarding involvement, comparing those with one or more long-term condition against those with no long-term conditions
2. Graphs for each survey question regarding involvement, showing the TopBox response rate for respondents who did or did not have each specific long-term condition
3. Demographic tables and charts, showing a breakdown of TopBox response rates by age groups, ethnicity and sexual orientation for survey questions regarding involvement
</t>
  </si>
  <si>
    <t xml:space="preserve">The analysis compares answers for respondents who identified as with or without the presence of a particular long-term condition (e.g. comparing responses from people who stated they had a learning disability against responses from people who did not state they had a learning disability. NB. the respondents included in the without learning disability group will be a combination of all the individuals with no long-term condition plus those who have stated they have a different long-term condition). </t>
  </si>
  <si>
    <t>As well as comparing TopBox responses with or without the presence of long-term conditions, the analysis also breaks responses down by demographic factors, looking at patient age, ethnicity and sexual orientation. 
For the demographic questions, a significant difference is shown as being significantly different from the following control groups:
- ethnicity control group = white
- sexual orientation control group = heterosexual/straight
- age group control group = 18 - 24 years</t>
  </si>
  <si>
    <t>Examining the effect of respondent characteristics in the findings from patient survey questions regarding involvement</t>
  </si>
  <si>
    <t>I did not see a doctor or nurse</t>
  </si>
  <si>
    <t>The analysis has calculated the statistical significance between the respondent categories for each question. Throughout the analysis, statistical significance was set at p&lt;0.05, which corresponds to a 95% confidence level. Each graph and chart on the Question Dashboard displays whether the comparisons are statistically significant. Given the high volume of data being analysed, there are many occasions where the difference is relatively small but is statistically significant.</t>
  </si>
  <si>
    <t>Better care in my hands - A review of how people are involved in their care</t>
  </si>
  <si>
    <t>For the Inpatient, A&amp;E, Maternity and CPES surveys there isn't an overarching survey question asking if patients have a long-term condition. These results have been calculated by grouping the respondents who reported having at least one of the specific long-term conditions listed in the survey, compared against those who stated they had no long-term condition.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</si>
</sst>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1"/>
      <color theme="1"/>
      <name val="Calibri"/>
      <family val="2"/>
      <scheme val="minor"/>
    </font>
    <font>
      <b/>
      <i/>
      <sz val="11"/>
      <color theme="1"/>
      <name val="Calibri"/>
      <family val="2"/>
      <scheme val="minor"/>
    </font>
    <font>
      <b/>
      <i/>
      <sz val="12"/>
      <color theme="1"/>
      <name val="Calibri"/>
      <family val="2"/>
      <scheme val="minor"/>
    </font>
    <font>
      <b/>
      <sz val="12"/>
      <color theme="1"/>
      <name val="Calibri"/>
      <family val="2"/>
      <scheme val="minor"/>
    </font>
    <font>
      <b/>
      <sz val="11"/>
      <color theme="0"/>
      <name val="Calibri"/>
      <family val="2"/>
      <scheme val="minor"/>
    </font>
    <font>
      <u/>
      <sz val="11"/>
      <color theme="10"/>
      <name val="Calibri"/>
      <family val="2"/>
      <scheme val="minor"/>
    </font>
    <font>
      <sz val="11"/>
      <color rgb="FF000000"/>
      <name val="Calibri"/>
      <family val="2"/>
      <scheme val="minor"/>
    </font>
    <font>
      <sz val="11"/>
      <color rgb="FF000000"/>
      <name val="Calibri"/>
      <family val="2"/>
    </font>
    <font>
      <sz val="11"/>
      <color theme="1"/>
      <name val="Calibri"/>
      <family val="2"/>
      <scheme val="minor"/>
    </font>
    <font>
      <sz val="11"/>
      <color theme="0"/>
      <name val="Calibri"/>
      <family val="2"/>
      <scheme val="minor"/>
    </font>
    <font>
      <sz val="11"/>
      <name val="Calibri"/>
      <family val="2"/>
      <scheme val="minor"/>
    </font>
    <font>
      <b/>
      <sz val="12"/>
      <color rgb="FF740075"/>
      <name val="Calibri"/>
      <family val="2"/>
      <scheme val="minor"/>
    </font>
    <font>
      <b/>
      <sz val="14"/>
      <color rgb="FF740075"/>
      <name val="Calibri"/>
      <family val="2"/>
      <scheme val="minor"/>
    </font>
    <font>
      <b/>
      <sz val="22"/>
      <color rgb="FF740075"/>
      <name val="Calibri"/>
      <family val="2"/>
      <scheme val="minor"/>
    </font>
    <font>
      <i/>
      <sz val="11"/>
      <color rgb="FF740075"/>
      <name val="Calibri"/>
      <family val="2"/>
      <scheme val="minor"/>
    </font>
    <font>
      <b/>
      <u/>
      <sz val="11"/>
      <name val="Calibri"/>
      <family val="2"/>
      <scheme val="minor"/>
    </font>
    <font>
      <u/>
      <sz val="10"/>
      <color theme="10"/>
      <name val="Calibri"/>
      <family val="2"/>
      <scheme val="minor"/>
    </font>
    <font>
      <b/>
      <sz val="11"/>
      <name val="Calibri"/>
      <family val="2"/>
      <scheme val="minor"/>
    </font>
    <font>
      <b/>
      <sz val="11"/>
      <color rgb="FF740075"/>
      <name val="Calibri"/>
      <family val="2"/>
      <scheme val="minor"/>
    </font>
    <font>
      <b/>
      <sz val="20"/>
      <color rgb="FF740075"/>
      <name val="Calibri"/>
      <family val="2"/>
      <scheme val="minor"/>
    </font>
    <font>
      <b/>
      <sz val="16"/>
      <color rgb="FF740075"/>
      <name val="Calibri"/>
      <family val="2"/>
      <scheme val="minor"/>
    </font>
    <font>
      <i/>
      <sz val="11"/>
      <color theme="1"/>
      <name val="Calibri"/>
      <family val="2"/>
      <scheme val="minor"/>
    </font>
  </fonts>
  <fills count="16">
    <fill>
      <patternFill patternType="none"/>
    </fill>
    <fill>
      <patternFill patternType="gray125"/>
    </fill>
    <fill>
      <patternFill patternType="solid">
        <fgColor theme="0" tint="-0.34998626667073579"/>
        <bgColor indexed="64"/>
      </patternFill>
    </fill>
    <fill>
      <patternFill patternType="solid">
        <fgColor rgb="FF00B05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1" tint="0.499984740745262"/>
        <bgColor theme="4" tint="-0.249977111117893"/>
      </patternFill>
    </fill>
    <fill>
      <patternFill patternType="solid">
        <fgColor theme="1" tint="0.499984740745262"/>
        <bgColor theme="4" tint="0.79998168889431442"/>
      </patternFill>
    </fill>
    <fill>
      <patternFill patternType="solid">
        <fgColor theme="1" tint="0.34998626667073579"/>
        <bgColor indexed="64"/>
      </patternFill>
    </fill>
    <fill>
      <patternFill patternType="solid">
        <fgColor rgb="FFFFFF00"/>
        <bgColor indexed="64"/>
      </patternFill>
    </fill>
    <fill>
      <patternFill patternType="solid">
        <fgColor theme="0"/>
        <bgColor theme="4" tint="0.79998168889431442"/>
      </patternFill>
    </fill>
    <fill>
      <patternFill patternType="solid">
        <fgColor theme="0" tint="-0.149998474074526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9" fontId="9" fillId="0" borderId="0" applyFont="0" applyFill="0" applyBorder="0" applyAlignment="0" applyProtection="0"/>
  </cellStyleXfs>
  <cellXfs count="192">
    <xf numFmtId="0" fontId="0" fillId="0" borderId="0" xfId="0"/>
    <xf numFmtId="0" fontId="0" fillId="0" borderId="0" xfId="0" applyAlignment="1">
      <alignment wrapText="1"/>
    </xf>
    <xf numFmtId="0" fontId="0" fillId="0" borderId="0" xfId="0"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2" fontId="0" fillId="0" borderId="3" xfId="0" applyNumberFormat="1" applyBorder="1" applyAlignment="1">
      <alignment horizontal="center" vertical="center"/>
    </xf>
    <xf numFmtId="0" fontId="2" fillId="0" borderId="3" xfId="0" applyFont="1" applyBorder="1" applyAlignment="1">
      <alignment horizontal="center" vertical="center"/>
    </xf>
    <xf numFmtId="2" fontId="0" fillId="0" borderId="3" xfId="0" applyNumberForma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2" fontId="0" fillId="0" borderId="4"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2" fontId="0" fillId="0" borderId="5"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2" fontId="0" fillId="0" borderId="2" xfId="0" applyNumberForma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2" fontId="0" fillId="0" borderId="4" xfId="0" applyNumberForma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4" fillId="0" borderId="6" xfId="0" applyFont="1" applyBorder="1" applyAlignment="1">
      <alignment horizontal="center" vertical="center"/>
    </xf>
    <xf numFmtId="1" fontId="0" fillId="0" borderId="3" xfId="0" applyNumberForma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2" fontId="0" fillId="4" borderId="2" xfId="0" applyNumberFormat="1" applyFill="1" applyBorder="1" applyAlignment="1">
      <alignment horizontal="center" vertical="center"/>
    </xf>
    <xf numFmtId="2" fontId="0" fillId="3" borderId="3" xfId="0" applyNumberFormat="1" applyFill="1" applyBorder="1" applyAlignment="1">
      <alignment horizontal="center" vertical="center"/>
    </xf>
    <xf numFmtId="2" fontId="0" fillId="3" borderId="4" xfId="0" applyNumberFormat="1" applyFill="1" applyBorder="1" applyAlignment="1">
      <alignment horizontal="center" vertical="center"/>
    </xf>
    <xf numFmtId="2" fontId="0" fillId="3" borderId="5" xfId="0" applyNumberFormat="1" applyFill="1" applyBorder="1" applyAlignment="1">
      <alignment horizontal="center" vertical="center"/>
    </xf>
    <xf numFmtId="2" fontId="0" fillId="3" borderId="2" xfId="0" applyNumberFormat="1" applyFill="1" applyBorder="1" applyAlignment="1">
      <alignment horizontal="center" vertical="center"/>
    </xf>
    <xf numFmtId="2" fontId="0" fillId="4" borderId="3" xfId="0" applyNumberFormat="1" applyFill="1" applyBorder="1" applyAlignment="1">
      <alignment horizontal="center" vertical="center"/>
    </xf>
    <xf numFmtId="2" fontId="0" fillId="4" borderId="5" xfId="0" applyNumberFormat="1" applyFill="1" applyBorder="1" applyAlignment="1">
      <alignment horizontal="center" vertical="center"/>
    </xf>
    <xf numFmtId="2" fontId="0" fillId="4" borderId="4" xfId="0" applyNumberFormat="1" applyFill="1" applyBorder="1" applyAlignment="1">
      <alignment horizontal="center" vertical="center"/>
    </xf>
    <xf numFmtId="0" fontId="3" fillId="0" borderId="6" xfId="0" applyFont="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3"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7" borderId="3" xfId="0" applyFill="1" applyBorder="1" applyAlignment="1">
      <alignment horizontal="center" vertical="center"/>
    </xf>
    <xf numFmtId="0" fontId="0" fillId="2" borderId="3" xfId="0" applyFill="1" applyBorder="1" applyAlignment="1">
      <alignment horizontal="center" vertical="center"/>
    </xf>
    <xf numFmtId="0" fontId="0" fillId="0" borderId="0" xfId="0"/>
    <xf numFmtId="0" fontId="0" fillId="5" borderId="1" xfId="0" applyFill="1" applyBorder="1" applyAlignment="1">
      <alignment horizontal="center" vertical="center"/>
    </xf>
    <xf numFmtId="0" fontId="0" fillId="7" borderId="2" xfId="0" applyFill="1" applyBorder="1" applyAlignment="1">
      <alignment horizontal="center" vertical="center"/>
    </xf>
    <xf numFmtId="0" fontId="0" fillId="7" borderId="7"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2" borderId="4" xfId="0" applyFill="1" applyBorder="1" applyAlignment="1">
      <alignment horizontal="center" vertical="center"/>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1" fontId="0" fillId="2" borderId="2" xfId="0" applyNumberFormat="1" applyFill="1" applyBorder="1" applyAlignment="1">
      <alignment horizontal="center" vertical="center"/>
    </xf>
    <xf numFmtId="0" fontId="0" fillId="2" borderId="2" xfId="0" applyFill="1" applyBorder="1" applyAlignment="1">
      <alignment horizontal="center" vertical="center"/>
    </xf>
    <xf numFmtId="1" fontId="0" fillId="2" borderId="2" xfId="0" applyNumberFormat="1" applyFill="1" applyBorder="1"/>
    <xf numFmtId="1" fontId="0" fillId="2" borderId="3" xfId="0" applyNumberFormat="1" applyFill="1" applyBorder="1"/>
    <xf numFmtId="0" fontId="7" fillId="0" borderId="4" xfId="0" applyFont="1" applyBorder="1" applyAlignment="1">
      <alignment horizontal="center" vertical="center" wrapText="1"/>
    </xf>
    <xf numFmtId="0" fontId="0" fillId="2" borderId="3" xfId="0" applyFill="1" applyBorder="1"/>
    <xf numFmtId="0" fontId="0" fillId="2" borderId="4" xfId="0" applyFill="1" applyBorder="1"/>
    <xf numFmtId="2" fontId="0" fillId="6" borderId="4" xfId="0" applyNumberFormat="1" applyFill="1" applyBorder="1" applyAlignment="1">
      <alignment horizontal="center" vertical="center"/>
    </xf>
    <xf numFmtId="2" fontId="0" fillId="6" borderId="3" xfId="0" applyNumberFormat="1" applyFill="1" applyBorder="1" applyAlignment="1">
      <alignment horizontal="center" vertical="center"/>
    </xf>
    <xf numFmtId="0" fontId="0" fillId="0" borderId="0" xfId="0" applyAlignment="1">
      <alignment horizontal="center" vertical="center" wrapText="1"/>
    </xf>
    <xf numFmtId="0" fontId="0" fillId="0" borderId="0" xfId="0"/>
    <xf numFmtId="0" fontId="0" fillId="0" borderId="0" xfId="0" applyAlignment="1">
      <alignment horizontal="left" vertical="center"/>
    </xf>
    <xf numFmtId="0" fontId="10" fillId="0" borderId="0" xfId="0" applyFont="1"/>
    <xf numFmtId="0" fontId="0" fillId="0" borderId="0" xfId="0" applyFont="1" applyAlignment="1">
      <alignment horizontal="center" vertical="center"/>
    </xf>
    <xf numFmtId="0" fontId="0" fillId="0" borderId="0" xfId="0" applyBorder="1"/>
    <xf numFmtId="0" fontId="0" fillId="0" borderId="0" xfId="0" pivotButton="1"/>
    <xf numFmtId="0" fontId="0" fillId="0" borderId="0" xfId="0" applyAlignment="1">
      <alignment horizontal="left"/>
    </xf>
    <xf numFmtId="0" fontId="0" fillId="0" borderId="0" xfId="0" applyFont="1" applyFill="1" applyBorder="1" applyAlignment="1">
      <alignment horizontal="center" vertical="center"/>
    </xf>
    <xf numFmtId="2" fontId="0" fillId="0" borderId="0" xfId="0" applyNumberFormat="1" applyAlignment="1">
      <alignment horizontal="center" vertical="center"/>
    </xf>
    <xf numFmtId="2" fontId="11" fillId="0" borderId="0" xfId="0" applyNumberFormat="1" applyFont="1" applyAlignment="1">
      <alignment horizontal="center" vertical="center"/>
    </xf>
    <xf numFmtId="2" fontId="0" fillId="0" borderId="0" xfId="0" applyNumberFormat="1"/>
    <xf numFmtId="0" fontId="0" fillId="0" borderId="0" xfId="0" applyNumberFormat="1"/>
    <xf numFmtId="0" fontId="11" fillId="0" borderId="0" xfId="0" applyFont="1" applyFill="1" applyBorder="1"/>
    <xf numFmtId="0" fontId="10" fillId="0" borderId="0" xfId="0" applyFont="1" applyFill="1" applyBorder="1"/>
    <xf numFmtId="0" fontId="12" fillId="0" borderId="0" xfId="0" applyFont="1"/>
    <xf numFmtId="0" fontId="13" fillId="0" borderId="0" xfId="0" applyFont="1"/>
    <xf numFmtId="0" fontId="15" fillId="0" borderId="0" xfId="0" applyFont="1"/>
    <xf numFmtId="0" fontId="5" fillId="9" borderId="9" xfId="0" applyFont="1" applyFill="1" applyBorder="1" applyAlignment="1">
      <alignment horizontal="center" vertical="center"/>
    </xf>
    <xf numFmtId="0" fontId="16" fillId="0" borderId="0" xfId="0" applyFont="1" applyFill="1" applyBorder="1" applyAlignment="1">
      <alignment horizontal="center" vertical="center"/>
    </xf>
    <xf numFmtId="0" fontId="11" fillId="8" borderId="9" xfId="0" applyFont="1" applyFill="1" applyBorder="1" applyAlignment="1">
      <alignment wrapText="1"/>
    </xf>
    <xf numFmtId="0" fontId="0" fillId="4" borderId="9" xfId="0" applyFill="1" applyBorder="1" applyAlignment="1">
      <alignment wrapText="1"/>
    </xf>
    <xf numFmtId="0" fontId="0" fillId="0" borderId="9" xfId="0" applyBorder="1"/>
    <xf numFmtId="0" fontId="5" fillId="9" borderId="9"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9" borderId="9" xfId="0" applyFont="1" applyFill="1" applyBorder="1" applyAlignment="1">
      <alignment wrapText="1"/>
    </xf>
    <xf numFmtId="0" fontId="6" fillId="0" borderId="11" xfId="1" applyBorder="1"/>
    <xf numFmtId="0" fontId="0" fillId="0" borderId="12" xfId="0" applyBorder="1"/>
    <xf numFmtId="0" fontId="6" fillId="0" borderId="10" xfId="1" applyBorder="1"/>
    <xf numFmtId="0" fontId="0" fillId="0" borderId="13" xfId="0" applyBorder="1"/>
    <xf numFmtId="0" fontId="17" fillId="0" borderId="0" xfId="1" applyFont="1"/>
    <xf numFmtId="0" fontId="0" fillId="8" borderId="10" xfId="0" applyFill="1" applyBorder="1"/>
    <xf numFmtId="0" fontId="0" fillId="8" borderId="13" xfId="0" applyFill="1" applyBorder="1"/>
    <xf numFmtId="0" fontId="0" fillId="8" borderId="14" xfId="0" applyFill="1" applyBorder="1"/>
    <xf numFmtId="0" fontId="0" fillId="8" borderId="15" xfId="0" applyFill="1" applyBorder="1"/>
    <xf numFmtId="0" fontId="6" fillId="0" borderId="14" xfId="1" applyBorder="1"/>
    <xf numFmtId="0" fontId="0" fillId="0" borderId="15" xfId="0" applyBorder="1"/>
    <xf numFmtId="0" fontId="14" fillId="0" borderId="0" xfId="0" applyFont="1"/>
    <xf numFmtId="0" fontId="5"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11" fillId="0" borderId="0" xfId="0" applyFont="1"/>
    <xf numFmtId="0" fontId="5" fillId="12" borderId="9" xfId="0" applyFont="1" applyFill="1" applyBorder="1" applyAlignment="1">
      <alignment horizontal="center" vertical="center"/>
    </xf>
    <xf numFmtId="0" fontId="5" fillId="12" borderId="9" xfId="0" applyFont="1" applyFill="1" applyBorder="1" applyAlignment="1">
      <alignment horizontal="center" vertical="center" wrapText="1"/>
    </xf>
    <xf numFmtId="0" fontId="0" fillId="8" borderId="9" xfId="0" applyFill="1" applyBorder="1" applyAlignment="1">
      <alignment horizontal="center" vertical="center"/>
    </xf>
    <xf numFmtId="0" fontId="11" fillId="8" borderId="9" xfId="0" applyFont="1" applyFill="1" applyBorder="1" applyAlignment="1">
      <alignment horizontal="center" vertical="center"/>
    </xf>
    <xf numFmtId="0" fontId="11" fillId="8"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8" borderId="9" xfId="0" applyFill="1" applyBorder="1" applyAlignment="1">
      <alignment horizontal="center" vertical="center" wrapText="1"/>
    </xf>
    <xf numFmtId="0" fontId="18" fillId="13" borderId="9"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13" borderId="9" xfId="0" applyFill="1" applyBorder="1" applyAlignment="1">
      <alignment horizontal="center" vertical="center"/>
    </xf>
    <xf numFmtId="164" fontId="0" fillId="8" borderId="9" xfId="2" applyNumberFormat="1" applyFont="1" applyFill="1" applyBorder="1" applyAlignment="1">
      <alignment horizontal="center" vertical="center"/>
    </xf>
    <xf numFmtId="164" fontId="0" fillId="0" borderId="9" xfId="2" applyNumberFormat="1" applyFont="1" applyBorder="1" applyAlignment="1">
      <alignment horizontal="center" vertical="center"/>
    </xf>
    <xf numFmtId="164" fontId="0" fillId="0" borderId="0" xfId="2" applyNumberFormat="1" applyFont="1" applyBorder="1" applyAlignment="1">
      <alignment horizontal="center" vertical="center"/>
    </xf>
    <xf numFmtId="0" fontId="5" fillId="0" borderId="0" xfId="0" applyFont="1" applyFill="1" applyBorder="1" applyAlignment="1">
      <alignment horizontal="center" vertical="center"/>
    </xf>
    <xf numFmtId="0" fontId="5" fillId="6" borderId="0" xfId="0" applyFont="1" applyFill="1" applyBorder="1" applyAlignment="1">
      <alignment horizontal="center" vertical="center"/>
    </xf>
    <xf numFmtId="0" fontId="5" fillId="14" borderId="0" xfId="0" applyFont="1" applyFill="1" applyBorder="1" applyAlignment="1">
      <alignment horizontal="center" vertical="center"/>
    </xf>
    <xf numFmtId="164" fontId="10" fillId="0" borderId="0" xfId="2" applyNumberFormat="1" applyFont="1"/>
    <xf numFmtId="1" fontId="0" fillId="0" borderId="0" xfId="0" applyNumberFormat="1" applyAlignment="1">
      <alignment horizontal="center" vertical="center"/>
    </xf>
    <xf numFmtId="0" fontId="10" fillId="0" borderId="0" xfId="0" quotePrefix="1" applyFont="1" applyFill="1" applyBorder="1" applyAlignment="1">
      <alignment horizontal="left"/>
    </xf>
    <xf numFmtId="0" fontId="19" fillId="0" borderId="0" xfId="0" applyFont="1"/>
    <xf numFmtId="0" fontId="0" fillId="5" borderId="2" xfId="0" quotePrefix="1" applyFill="1" applyBorder="1" applyAlignment="1">
      <alignment horizontal="center" vertical="center"/>
    </xf>
    <xf numFmtId="0" fontId="14" fillId="0" borderId="0" xfId="0" applyFont="1" applyFill="1" applyBorder="1" applyAlignment="1">
      <alignment horizontal="center"/>
    </xf>
    <xf numFmtId="0" fontId="0" fillId="0" borderId="16" xfId="0" applyBorder="1" applyAlignment="1">
      <alignment horizontal="center" vertical="center" wrapText="1"/>
    </xf>
    <xf numFmtId="0" fontId="0" fillId="0" borderId="17" xfId="0" applyBorder="1"/>
    <xf numFmtId="0" fontId="0" fillId="0" borderId="17" xfId="0" applyNumberFormat="1" applyBorder="1"/>
    <xf numFmtId="0" fontId="0" fillId="0" borderId="0" xfId="0" applyNumberFormat="1" applyBorder="1"/>
    <xf numFmtId="0" fontId="10" fillId="0" borderId="0" xfId="0" applyFont="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0" fillId="0" borderId="16" xfId="0" applyBorder="1" applyAlignment="1">
      <alignment horizontal="center" vertical="center"/>
    </xf>
    <xf numFmtId="1" fontId="0" fillId="0" borderId="16" xfId="0" applyNumberFormat="1" applyBorder="1" applyAlignment="1">
      <alignment horizontal="center" vertical="center"/>
    </xf>
    <xf numFmtId="2" fontId="0" fillId="0" borderId="16" xfId="0" applyNumberFormat="1" applyBorder="1" applyAlignment="1">
      <alignment horizontal="center" vertical="center"/>
    </xf>
    <xf numFmtId="0" fontId="8" fillId="0" borderId="16" xfId="0" applyFont="1" applyBorder="1" applyAlignment="1">
      <alignment horizontal="center" vertical="center" wrapText="1"/>
    </xf>
    <xf numFmtId="0" fontId="10" fillId="0" borderId="0" xfId="0" applyFont="1" applyBorder="1"/>
    <xf numFmtId="2" fontId="0" fillId="0" borderId="16" xfId="0" applyNumberFormat="1" applyBorder="1" applyAlignment="1">
      <alignment horizontal="center" vertical="center" wrapText="1"/>
    </xf>
    <xf numFmtId="0" fontId="10" fillId="0" borderId="0" xfId="0" applyFont="1" applyAlignment="1">
      <alignment horizontal="center" vertical="center" wrapText="1"/>
    </xf>
    <xf numFmtId="0" fontId="10" fillId="0" borderId="0" xfId="0" applyFont="1" applyFill="1" applyBorder="1" applyAlignment="1">
      <alignment horizontal="center" vertical="center" wrapText="1"/>
    </xf>
    <xf numFmtId="0" fontId="0" fillId="0" borderId="0" xfId="0" quotePrefix="1" applyFill="1" applyAlignment="1">
      <alignment horizontal="left" vertical="top" wrapText="1"/>
    </xf>
    <xf numFmtId="0" fontId="0" fillId="0" borderId="0" xfId="0" applyFill="1" applyAlignment="1">
      <alignment horizontal="left" vertical="top" wrapText="1"/>
    </xf>
    <xf numFmtId="0" fontId="0" fillId="0" borderId="16" xfId="0" quotePrefix="1" applyFill="1" applyBorder="1" applyAlignment="1">
      <alignment horizontal="center" vertical="center" wrapText="1"/>
    </xf>
    <xf numFmtId="0" fontId="0" fillId="0" borderId="16" xfId="0" applyFill="1" applyBorder="1" applyAlignment="1">
      <alignment horizontal="center" vertical="center" wrapText="1"/>
    </xf>
    <xf numFmtId="0" fontId="0" fillId="0" borderId="16" xfId="0" quotePrefix="1" applyFill="1" applyBorder="1" applyAlignment="1">
      <alignment horizontal="center" vertical="center"/>
    </xf>
    <xf numFmtId="0" fontId="11" fillId="0" borderId="16" xfId="1" applyFont="1" applyFill="1" applyBorder="1" applyAlignment="1">
      <alignment horizontal="center" vertical="center"/>
    </xf>
    <xf numFmtId="0" fontId="1" fillId="8" borderId="16" xfId="0" quotePrefix="1" applyFont="1" applyFill="1" applyBorder="1" applyAlignment="1">
      <alignment horizontal="center" vertical="center" wrapText="1"/>
    </xf>
    <xf numFmtId="0" fontId="1" fillId="8" borderId="16"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9" fillId="0" borderId="0" xfId="0" applyFont="1" applyAlignment="1">
      <alignment horizontal="left" vertical="top"/>
    </xf>
    <xf numFmtId="0" fontId="19" fillId="0" borderId="0" xfId="0" quotePrefix="1" applyFont="1" applyFill="1" applyAlignment="1">
      <alignment horizontal="left" vertical="top"/>
    </xf>
    <xf numFmtId="0" fontId="20" fillId="0" borderId="0" xfId="0" quotePrefix="1" applyFont="1" applyAlignment="1">
      <alignment horizontal="left" vertical="top"/>
    </xf>
    <xf numFmtId="0" fontId="0" fillId="0" borderId="0" xfId="0" applyAlignment="1"/>
    <xf numFmtId="0" fontId="21" fillId="0" borderId="0" xfId="0" quotePrefix="1" applyFont="1" applyAlignment="1">
      <alignment horizontal="left" vertical="top"/>
    </xf>
    <xf numFmtId="0" fontId="0" fillId="8" borderId="0" xfId="0" applyFill="1" applyAlignment="1">
      <alignment horizontal="left" vertical="top" wrapText="1"/>
    </xf>
    <xf numFmtId="0" fontId="20" fillId="0" borderId="0" xfId="0" quotePrefix="1" applyFont="1" applyAlignment="1">
      <alignment horizontal="left" vertical="top"/>
    </xf>
    <xf numFmtId="0" fontId="0" fillId="0" borderId="0" xfId="0" applyAlignment="1"/>
    <xf numFmtId="0" fontId="0" fillId="8" borderId="0" xfId="0" quotePrefix="1" applyFill="1" applyAlignment="1">
      <alignment horizontal="left" vertical="top" wrapText="1"/>
    </xf>
    <xf numFmtId="0" fontId="6" fillId="0" borderId="16" xfId="1" applyFill="1" applyBorder="1" applyAlignment="1">
      <alignment horizontal="center" vertical="center"/>
    </xf>
    <xf numFmtId="0" fontId="0" fillId="8" borderId="0" xfId="0" applyFont="1" applyFill="1" applyAlignment="1">
      <alignment horizontal="left" vertical="top" wrapText="1"/>
    </xf>
    <xf numFmtId="0" fontId="11" fillId="8" borderId="0" xfId="0" applyFont="1" applyFill="1" applyAlignment="1">
      <alignment horizontal="left" vertical="top" wrapText="1"/>
    </xf>
    <xf numFmtId="0" fontId="6" fillId="0" borderId="16" xfId="1" applyFill="1" applyBorder="1" applyAlignment="1">
      <alignment horizontal="center" vertical="center" wrapText="1"/>
    </xf>
    <xf numFmtId="0" fontId="1" fillId="8" borderId="18"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19" xfId="0" applyFont="1" applyFill="1" applyBorder="1" applyAlignment="1">
      <alignment horizontal="center" vertical="center"/>
    </xf>
    <xf numFmtId="0" fontId="1" fillId="15" borderId="0" xfId="0" applyFont="1" applyFill="1" applyAlignment="1">
      <alignment horizontal="center"/>
    </xf>
    <xf numFmtId="0" fontId="1" fillId="15" borderId="0" xfId="0" applyFont="1" applyFill="1" applyAlignment="1">
      <alignment horizontal="center" vertical="center" wrapText="1"/>
    </xf>
    <xf numFmtId="0" fontId="5" fillId="9" borderId="9" xfId="0" applyFont="1" applyFill="1" applyBorder="1" applyAlignment="1">
      <alignment horizontal="left" vertical="center" wrapText="1"/>
    </xf>
    <xf numFmtId="0" fontId="5" fillId="9" borderId="9" xfId="0" applyFont="1" applyFill="1" applyBorder="1" applyAlignment="1">
      <alignment horizontal="center" vertical="center"/>
    </xf>
    <xf numFmtId="0" fontId="19" fillId="0" borderId="0" xfId="0" applyFont="1" applyAlignment="1">
      <alignment horizontal="center" vertical="center" wrapText="1"/>
    </xf>
    <xf numFmtId="0" fontId="18" fillId="15" borderId="0" xfId="0" applyFont="1" applyFill="1" applyAlignment="1">
      <alignment horizontal="center"/>
    </xf>
    <xf numFmtId="0" fontId="14" fillId="0" borderId="0" xfId="0" applyFont="1" applyFill="1" applyBorder="1" applyAlignment="1">
      <alignment horizontal="left"/>
    </xf>
    <xf numFmtId="0" fontId="14" fillId="0" borderId="0" xfId="0" applyFont="1" applyFill="1" applyBorder="1" applyAlignment="1">
      <alignment horizontal="left" vertical="center"/>
    </xf>
    <xf numFmtId="0" fontId="18" fillId="15" borderId="0" xfId="0" applyFont="1" applyFill="1" applyAlignment="1">
      <alignment horizontal="center" wrapText="1"/>
    </xf>
  </cellXfs>
  <cellStyles count="3">
    <cellStyle name="Hyperlink" xfId="1" builtinId="8"/>
    <cellStyle name="Normal" xfId="0" builtinId="0"/>
    <cellStyle name="Percent" xfId="2" builtinId="5"/>
  </cellStyles>
  <dxfs count="205">
    <dxf>
      <alignment vertical="center" readingOrder="0"/>
    </dxf>
    <dxf>
      <alignment horizontal="center" readingOrder="0"/>
    </dxf>
    <dxf>
      <numFmt numFmtId="2" formatCode="0.00"/>
    </dxf>
    <dxf>
      <alignment vertic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horizontal="center" readingOrder="0"/>
    </dxf>
    <dxf>
      <numFmt numFmtId="2" formatCode="0.00"/>
    </dxf>
    <dxf>
      <alignment vertic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horizontal="center" readingOrder="0"/>
    </dxf>
    <dxf>
      <numFmt numFmtId="2" formatCode="0.00"/>
    </dxf>
    <dxf>
      <alignment vertic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numFmt numFmtId="2" formatCode="0.00"/>
    </dxf>
    <dxf>
      <font>
        <color auto="1"/>
      </font>
    </dxf>
    <dxf>
      <font>
        <color auto="1"/>
      </font>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font>
        <color auto="1"/>
      </font>
    </dxf>
    <dxf>
      <font>
        <color auto="1"/>
      </font>
    </dxf>
    <dxf>
      <numFmt numFmtId="2" formatCode="0.00"/>
    </dxf>
    <dxf>
      <alignment vertical="center" readingOrder="0"/>
    </dxf>
    <dxf>
      <alignment vertical="center" readingOrder="0"/>
    </dxf>
    <dxf>
      <alignment horizontal="center" readingOrder="0"/>
    </dxf>
    <dxf>
      <alignment horizontal="center" readingOrder="0"/>
    </dxf>
    <dxf>
      <font>
        <color auto="1"/>
      </font>
    </dxf>
    <dxf>
      <font>
        <color auto="1"/>
      </font>
    </dxf>
    <dxf>
      <numFmt numFmtId="2" formatCode="0.00"/>
    </dxf>
    <dxf>
      <font>
        <color auto="1"/>
      </font>
    </dxf>
    <dxf>
      <font>
        <color auto="1"/>
      </font>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font>
        <color auto="1"/>
      </font>
    </dxf>
    <dxf>
      <font>
        <color auto="1"/>
      </font>
    </dxf>
    <dxf>
      <numFmt numFmtId="2" formatCode="0.00"/>
    </dxf>
    <dxf>
      <alignment vertical="center" readingOrder="0"/>
    </dxf>
    <dxf>
      <alignment vertical="center" readingOrder="0"/>
    </dxf>
    <dxf>
      <alignment horizontal="center" readingOrder="0"/>
    </dxf>
    <dxf>
      <alignment horizontal="center" readingOrder="0"/>
    </dxf>
    <dxf>
      <font>
        <color auto="1"/>
      </font>
    </dxf>
    <dxf>
      <font>
        <color auto="1"/>
      </font>
    </dxf>
    <dxf>
      <numFmt numFmtId="2" formatCode="0.00"/>
    </dxf>
    <dxf>
      <alignment vertical="center" readingOrder="0"/>
    </dxf>
    <dxf>
      <alignment vertical="center" readingOrder="0"/>
    </dxf>
    <dxf>
      <alignment horizontal="center" readingOrder="0"/>
    </dxf>
    <dxf>
      <alignment horizontal="center" readingOrder="0"/>
    </dxf>
    <dxf>
      <font>
        <color auto="1"/>
      </font>
    </dxf>
    <dxf>
      <font>
        <color auto="1"/>
      </font>
    </dxf>
    <dxf>
      <numFmt numFmtId="2" formatCode="0.00"/>
    </dxf>
    <dxf>
      <font>
        <color auto="1"/>
      </font>
    </dxf>
    <dxf>
      <font>
        <color auto="1"/>
      </font>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font>
        <color auto="1"/>
      </font>
    </dxf>
    <dxf>
      <font>
        <color auto="1"/>
      </font>
    </dxf>
    <dxf>
      <numFmt numFmtId="2" formatCode="0.00"/>
    </dxf>
    <dxf>
      <numFmt numFmtId="2" formatCode="0.00"/>
    </dxf>
    <dxf>
      <alignment vertic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numFmt numFmtId="2" formatCode="0.00"/>
    </dxf>
    <dxf>
      <alignment vertical="center" readingOrder="0"/>
    </dxf>
    <dxf>
      <alignment horizont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numFmt numFmtId="2" formatCode="0.00"/>
    </dxf>
    <dxf>
      <alignment vertic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horizontal="center" readingOrder="0"/>
    </dxf>
    <dxf>
      <alignment vertical="center" readingOrder="0"/>
    </dxf>
    <dxf>
      <alignment vertical="center" readingOrder="0"/>
    </dxf>
    <dxf>
      <alignment horizontal="center" readingOrder="0"/>
    </dxf>
    <dxf>
      <alignment horizontal="center" readingOrder="0"/>
    </dxf>
    <dxf>
      <numFmt numFmtId="2" formatCode="0.00"/>
    </dxf>
    <dxf>
      <alignment vertical="center" readingOrder="0"/>
    </dxf>
    <dxf>
      <alignment horizont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740075"/>
      <color rgb="FFCC99FF"/>
      <color rgb="FFFFFF66"/>
      <color rgb="FFFFFF99"/>
      <color rgb="FF00CC00"/>
      <color rgb="FF0000FF"/>
      <color rgb="FFFF0066"/>
      <color rgb="FFFFFF00"/>
      <color rgb="FF00FFFF"/>
      <color rgb="FF00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8.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4.xml"/><Relationship Id="rId27" Type="http://schemas.openxmlformats.org/officeDocument/2006/relationships/pivotCacheDefinition" Target="pivotCache/pivotCacheDefinition9.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c:f>
          <c:strCache>
            <c:ptCount val="1"/>
            <c:pt idx="0">
              <c:v>While you were in the A&amp;E Department, how much information about your condition or treatment was given to you?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Pivots'!$D$8:$D$13</c:f>
              <c:numCache>
                <c:formatCode>0.00</c:formatCode>
                <c:ptCount val="6"/>
                <c:pt idx="0">
                  <c:v>0.66518188567186343</c:v>
                </c:pt>
                <c:pt idx="1">
                  <c:v>0.70526315789473681</c:v>
                </c:pt>
                <c:pt idx="2">
                  <c:v>0.63888888888888884</c:v>
                </c:pt>
                <c:pt idx="3">
                  <c:v>0.73049731838127741</c:v>
                </c:pt>
                <c:pt idx="4">
                  <c:v>0.62560386473429952</c:v>
                </c:pt>
                <c:pt idx="5">
                  <c:v>0.68450553850260243</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Pivots'!$F$8:$F$13</c:f>
              <c:numCache>
                <c:formatCode>0.00</c:formatCode>
                <c:ptCount val="6"/>
                <c:pt idx="0">
                  <c:v>0.73975840336134457</c:v>
                </c:pt>
                <c:pt idx="1">
                  <c:v>0.74159861420440487</c:v>
                </c:pt>
                <c:pt idx="2">
                  <c:v>0.73751422430142877</c:v>
                </c:pt>
                <c:pt idx="3">
                  <c:v>0.73822775311112498</c:v>
                </c:pt>
                <c:pt idx="4">
                  <c:v>0.74368871733439812</c:v>
                </c:pt>
                <c:pt idx="5">
                  <c:v>0.75853191234582684</c:v>
                </c:pt>
              </c:numCache>
            </c:numRef>
          </c:val>
        </c:ser>
        <c:dLbls>
          <c:showLegendKey val="0"/>
          <c:showVal val="0"/>
          <c:showCatName val="0"/>
          <c:showSerName val="0"/>
          <c:showPercent val="0"/>
          <c:showBubbleSize val="0"/>
        </c:dLbls>
        <c:gapWidth val="150"/>
        <c:overlap val="-20"/>
        <c:axId val="117242496"/>
        <c:axId val="118833536"/>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'Inpatient Pivots'!$I$8:$I$13</c:f>
              <c:numCache>
                <c:formatCode>0.00</c:formatCode>
                <c:ptCount val="6"/>
                <c:pt idx="0">
                  <c:v>0.66518188567186343</c:v>
                </c:pt>
                <c:pt idx="1">
                  <c:v>0.70526315789473681</c:v>
                </c:pt>
                <c:pt idx="2">
                  <c:v>0.63888888888888884</c:v>
                </c:pt>
                <c:pt idx="3">
                  <c:v>0</c:v>
                </c:pt>
                <c:pt idx="4">
                  <c:v>0.62560386473429952</c:v>
                </c:pt>
                <c:pt idx="5">
                  <c:v>0.68450553850260243</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'Inpatient Pivots'!$J$8:$J$13</c:f>
              <c:numCache>
                <c:formatCode>0.00</c:formatCode>
                <c:ptCount val="6"/>
                <c:pt idx="0">
                  <c:v>0.73975840336134457</c:v>
                </c:pt>
                <c:pt idx="1">
                  <c:v>0.74159861420440487</c:v>
                </c:pt>
                <c:pt idx="2">
                  <c:v>0.73751422430142877</c:v>
                </c:pt>
                <c:pt idx="3">
                  <c:v>0</c:v>
                </c:pt>
                <c:pt idx="4">
                  <c:v>0.74368871733439812</c:v>
                </c:pt>
                <c:pt idx="5">
                  <c:v>0.75853191234582684</c:v>
                </c:pt>
              </c:numCache>
            </c:numRef>
          </c:val>
        </c:ser>
        <c:dLbls>
          <c:showLegendKey val="0"/>
          <c:showVal val="0"/>
          <c:showCatName val="0"/>
          <c:showSerName val="0"/>
          <c:showPercent val="0"/>
          <c:showBubbleSize val="0"/>
        </c:dLbls>
        <c:gapWidth val="150"/>
        <c:overlap val="-20"/>
        <c:axId val="118845440"/>
        <c:axId val="118835456"/>
      </c:barChart>
      <c:catAx>
        <c:axId val="117242496"/>
        <c:scaling>
          <c:orientation val="minMax"/>
        </c:scaling>
        <c:delete val="0"/>
        <c:axPos val="b"/>
        <c:majorTickMark val="out"/>
        <c:minorTickMark val="none"/>
        <c:tickLblPos val="nextTo"/>
        <c:crossAx val="118833536"/>
        <c:crosses val="autoZero"/>
        <c:auto val="1"/>
        <c:lblAlgn val="ctr"/>
        <c:lblOffset val="100"/>
        <c:noMultiLvlLbl val="0"/>
      </c:catAx>
      <c:valAx>
        <c:axId val="118833536"/>
        <c:scaling>
          <c:orientation val="minMax"/>
        </c:scaling>
        <c:delete val="0"/>
        <c:axPos val="l"/>
        <c:majorGridlines>
          <c:spPr>
            <a:ln>
              <a:solidFill>
                <a:schemeClr val="bg1">
                  <a:lumMod val="85000"/>
                </a:schemeClr>
              </a:solidFill>
            </a:ln>
          </c:spPr>
        </c:majorGridlines>
        <c:title>
          <c:tx>
            <c:strRef>
              <c:f>Questions!$L$2</c:f>
              <c:strCache>
                <c:ptCount val="1"/>
                <c:pt idx="0">
                  <c:v>Right amount</c:v>
                </c:pt>
              </c:strCache>
            </c:strRef>
          </c:tx>
          <c:layout/>
          <c:overlay val="0"/>
          <c:txPr>
            <a:bodyPr rot="-5400000" vert="horz"/>
            <a:lstStyle/>
            <a:p>
              <a:pPr>
                <a:defRPr/>
              </a:pPr>
              <a:endParaRPr lang="en-US"/>
            </a:p>
          </c:txPr>
        </c:title>
        <c:numFmt formatCode="0%" sourceLinked="0"/>
        <c:majorTickMark val="out"/>
        <c:minorTickMark val="none"/>
        <c:tickLblPos val="nextTo"/>
        <c:crossAx val="117242496"/>
        <c:crosses val="autoZero"/>
        <c:crossBetween val="between"/>
      </c:valAx>
      <c:valAx>
        <c:axId val="118835456"/>
        <c:scaling>
          <c:orientation val="minMax"/>
        </c:scaling>
        <c:delete val="1"/>
        <c:axPos val="r"/>
        <c:numFmt formatCode="0.00" sourceLinked="1"/>
        <c:majorTickMark val="out"/>
        <c:minorTickMark val="none"/>
        <c:tickLblPos val="nextTo"/>
        <c:crossAx val="118845440"/>
        <c:crosses val="max"/>
        <c:crossBetween val="between"/>
      </c:valAx>
      <c:catAx>
        <c:axId val="118845440"/>
        <c:scaling>
          <c:orientation val="minMax"/>
        </c:scaling>
        <c:delete val="1"/>
        <c:axPos val="b"/>
        <c:majorTickMark val="out"/>
        <c:minorTickMark val="none"/>
        <c:tickLblPos val="nextTo"/>
        <c:crossAx val="118835456"/>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Questions!$D$3</c:f>
          <c:strCache>
            <c:ptCount val="1"/>
            <c:pt idx="0">
              <c:v>When you had important questions to ask a doctor, did you get answers that you could understand?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a:ln>
              <a:noFill/>
            </a:ln>
          </c:spPr>
          <c:invertIfNegative val="0"/>
          <c:cat>
            <c:strRef>
              <c:f>'Inpatient Pivots'!$C$15:$C$20</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Pivots'!$D$15:$D$20</c:f>
              <c:numCache>
                <c:formatCode>0.00</c:formatCode>
                <c:ptCount val="6"/>
                <c:pt idx="0">
                  <c:v>0.57802690582959637</c:v>
                </c:pt>
                <c:pt idx="1">
                  <c:v>0.6292218419877994</c:v>
                </c:pt>
                <c:pt idx="2">
                  <c:v>0.51851851851851849</c:v>
                </c:pt>
                <c:pt idx="3">
                  <c:v>0.66947014297729179</c:v>
                </c:pt>
                <c:pt idx="4">
                  <c:v>0.48752834467120182</c:v>
                </c:pt>
                <c:pt idx="5">
                  <c:v>0.62167342425359384</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Pivots'!$C$15:$C$20</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Pivots'!$F$15:$F$20</c:f>
              <c:numCache>
                <c:formatCode>0.00</c:formatCode>
                <c:ptCount val="6"/>
                <c:pt idx="0">
                  <c:v>0.69168379910986599</c:v>
                </c:pt>
                <c:pt idx="1">
                  <c:v>0.69586643870059339</c:v>
                </c:pt>
                <c:pt idx="2">
                  <c:v>0.68930699141405294</c:v>
                </c:pt>
                <c:pt idx="3">
                  <c:v>0.69458048717618248</c:v>
                </c:pt>
                <c:pt idx="4">
                  <c:v>0.69822336761922144</c:v>
                </c:pt>
                <c:pt idx="5">
                  <c:v>0.71282798833819239</c:v>
                </c:pt>
              </c:numCache>
            </c:numRef>
          </c:val>
        </c:ser>
        <c:dLbls>
          <c:showLegendKey val="0"/>
          <c:showVal val="0"/>
          <c:showCatName val="0"/>
          <c:showSerName val="0"/>
          <c:showPercent val="0"/>
          <c:showBubbleSize val="0"/>
        </c:dLbls>
        <c:gapWidth val="150"/>
        <c:overlap val="-20"/>
        <c:axId val="119738368"/>
        <c:axId val="11973990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'Inpatient Pivots'!$I$15:$I$20</c:f>
              <c:numCache>
                <c:formatCode>0.00</c:formatCode>
                <c:ptCount val="6"/>
                <c:pt idx="0">
                  <c:v>0.57802690582959637</c:v>
                </c:pt>
                <c:pt idx="1">
                  <c:v>0.6292218419877994</c:v>
                </c:pt>
                <c:pt idx="2">
                  <c:v>0.51851851851851849</c:v>
                </c:pt>
                <c:pt idx="3">
                  <c:v>0.66947014297729179</c:v>
                </c:pt>
                <c:pt idx="4">
                  <c:v>0.48752834467120182</c:v>
                </c:pt>
                <c:pt idx="5">
                  <c:v>0.62167342425359384</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'Inpatient Pivots'!$J$15:$J$20</c:f>
              <c:numCache>
                <c:formatCode>0.00</c:formatCode>
                <c:ptCount val="6"/>
                <c:pt idx="0">
                  <c:v>0.69168379910986599</c:v>
                </c:pt>
                <c:pt idx="1">
                  <c:v>0.69586643870059339</c:v>
                </c:pt>
                <c:pt idx="2">
                  <c:v>0.68930699141405294</c:v>
                </c:pt>
                <c:pt idx="3">
                  <c:v>0.69458048717618248</c:v>
                </c:pt>
                <c:pt idx="4">
                  <c:v>0.69822336761922144</c:v>
                </c:pt>
                <c:pt idx="5">
                  <c:v>0.71282798833819239</c:v>
                </c:pt>
              </c:numCache>
            </c:numRef>
          </c:val>
        </c:ser>
        <c:dLbls>
          <c:showLegendKey val="0"/>
          <c:showVal val="0"/>
          <c:showCatName val="0"/>
          <c:showSerName val="0"/>
          <c:showPercent val="0"/>
          <c:showBubbleSize val="0"/>
        </c:dLbls>
        <c:gapWidth val="150"/>
        <c:overlap val="-20"/>
        <c:axId val="119760000"/>
        <c:axId val="119741824"/>
      </c:barChart>
      <c:catAx>
        <c:axId val="119738368"/>
        <c:scaling>
          <c:orientation val="minMax"/>
        </c:scaling>
        <c:delete val="0"/>
        <c:axPos val="b"/>
        <c:majorTickMark val="out"/>
        <c:minorTickMark val="none"/>
        <c:tickLblPos val="nextTo"/>
        <c:crossAx val="119739904"/>
        <c:crosses val="autoZero"/>
        <c:auto val="1"/>
        <c:lblAlgn val="ctr"/>
        <c:lblOffset val="100"/>
        <c:noMultiLvlLbl val="0"/>
      </c:catAx>
      <c:valAx>
        <c:axId val="119739904"/>
        <c:scaling>
          <c:orientation val="minMax"/>
        </c:scaling>
        <c:delete val="0"/>
        <c:axPos val="l"/>
        <c:majorGridlines>
          <c:spPr>
            <a:ln>
              <a:solidFill>
                <a:schemeClr val="bg1">
                  <a:lumMod val="85000"/>
                </a:schemeClr>
              </a:solidFill>
            </a:ln>
          </c:spPr>
        </c:majorGridlines>
        <c:title>
          <c:tx>
            <c:strRef>
              <c:f>Questions!$L$3</c:f>
              <c:strCache>
                <c:ptCount val="1"/>
                <c:pt idx="0">
                  <c:v>Yes, always</c:v>
                </c:pt>
              </c:strCache>
            </c:strRef>
          </c:tx>
          <c:layout/>
          <c:overlay val="0"/>
          <c:txPr>
            <a:bodyPr rot="-5400000" vert="horz"/>
            <a:lstStyle/>
            <a:p>
              <a:pPr rtl="0">
                <a:defRPr/>
              </a:pPr>
              <a:endParaRPr lang="en-US"/>
            </a:p>
          </c:txPr>
        </c:title>
        <c:numFmt formatCode="0%" sourceLinked="0"/>
        <c:majorTickMark val="out"/>
        <c:minorTickMark val="none"/>
        <c:tickLblPos val="nextTo"/>
        <c:crossAx val="119738368"/>
        <c:crosses val="autoZero"/>
        <c:crossBetween val="between"/>
      </c:valAx>
      <c:valAx>
        <c:axId val="119741824"/>
        <c:scaling>
          <c:orientation val="minMax"/>
        </c:scaling>
        <c:delete val="1"/>
        <c:axPos val="r"/>
        <c:numFmt formatCode="0.00" sourceLinked="1"/>
        <c:majorTickMark val="out"/>
        <c:minorTickMark val="none"/>
        <c:tickLblPos val="nextTo"/>
        <c:crossAx val="119760000"/>
        <c:crosses val="max"/>
        <c:crossBetween val="between"/>
      </c:valAx>
      <c:catAx>
        <c:axId val="119760000"/>
        <c:scaling>
          <c:orientation val="minMax"/>
        </c:scaling>
        <c:delete val="1"/>
        <c:axPos val="b"/>
        <c:majorTickMark val="out"/>
        <c:minorTickMark val="none"/>
        <c:tickLblPos val="nextTo"/>
        <c:crossAx val="119741824"/>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Questions!$D$4</c:f>
          <c:strCache>
            <c:ptCount val="1"/>
            <c:pt idx="0">
              <c:v>Were you involved as much as you wanted to be in decisions about your care and treatment?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Pivots'!$C$22:$C$27</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Pivots'!$D$22:$D$27</c:f>
              <c:numCache>
                <c:formatCode>0.00</c:formatCode>
                <c:ptCount val="6"/>
                <c:pt idx="0">
                  <c:v>0.4651623119556611</c:v>
                </c:pt>
                <c:pt idx="1">
                  <c:v>0.51847017360657877</c:v>
                </c:pt>
                <c:pt idx="2">
                  <c:v>0.46824542518837459</c:v>
                </c:pt>
                <c:pt idx="3">
                  <c:v>0.55497258739609734</c:v>
                </c:pt>
                <c:pt idx="4">
                  <c:v>0.40779661016949154</c:v>
                </c:pt>
                <c:pt idx="5">
                  <c:v>0.50110567580245258</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Pivots'!$C$22:$C$27</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Pivots'!$F$22:$F$27</c:f>
              <c:numCache>
                <c:formatCode>0.00</c:formatCode>
                <c:ptCount val="6"/>
                <c:pt idx="0">
                  <c:v>0.5742142084973586</c:v>
                </c:pt>
                <c:pt idx="1">
                  <c:v>0.57766791214799962</c:v>
                </c:pt>
                <c:pt idx="2">
                  <c:v>0.57071744627054366</c:v>
                </c:pt>
                <c:pt idx="3">
                  <c:v>0.57568661462850534</c:v>
                </c:pt>
                <c:pt idx="4">
                  <c:v>0.57864740859617714</c:v>
                </c:pt>
                <c:pt idx="5">
                  <c:v>0.59647829647829653</c:v>
                </c:pt>
              </c:numCache>
            </c:numRef>
          </c:val>
        </c:ser>
        <c:dLbls>
          <c:showLegendKey val="0"/>
          <c:showVal val="0"/>
          <c:showCatName val="0"/>
          <c:showSerName val="0"/>
          <c:showPercent val="0"/>
          <c:showBubbleSize val="0"/>
        </c:dLbls>
        <c:gapWidth val="150"/>
        <c:overlap val="-20"/>
        <c:axId val="119796864"/>
        <c:axId val="119798400"/>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'Inpatient Pivots'!$I$22:$I$27</c:f>
              <c:numCache>
                <c:formatCode>0.00</c:formatCode>
                <c:ptCount val="6"/>
                <c:pt idx="0">
                  <c:v>0.4651623119556611</c:v>
                </c:pt>
                <c:pt idx="1">
                  <c:v>0.51847017360657877</c:v>
                </c:pt>
                <c:pt idx="2">
                  <c:v>0.46824542518837459</c:v>
                </c:pt>
                <c:pt idx="3">
                  <c:v>0.55497258739609734</c:v>
                </c:pt>
                <c:pt idx="4">
                  <c:v>0.40779661016949154</c:v>
                </c:pt>
                <c:pt idx="5">
                  <c:v>0.50110567580245258</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'Inpatient Pivots'!$J$22:$J$27</c:f>
              <c:numCache>
                <c:formatCode>0.00</c:formatCode>
                <c:ptCount val="6"/>
                <c:pt idx="0">
                  <c:v>0.5742142084973586</c:v>
                </c:pt>
                <c:pt idx="1">
                  <c:v>0.57766791214799962</c:v>
                </c:pt>
                <c:pt idx="2">
                  <c:v>0.57071744627054366</c:v>
                </c:pt>
                <c:pt idx="3">
                  <c:v>0.57568661462850534</c:v>
                </c:pt>
                <c:pt idx="4">
                  <c:v>0.57864740859617714</c:v>
                </c:pt>
                <c:pt idx="5">
                  <c:v>0.59647829647829653</c:v>
                </c:pt>
              </c:numCache>
            </c:numRef>
          </c:val>
        </c:ser>
        <c:dLbls>
          <c:showLegendKey val="0"/>
          <c:showVal val="0"/>
          <c:showCatName val="0"/>
          <c:showSerName val="0"/>
          <c:showPercent val="0"/>
          <c:showBubbleSize val="0"/>
        </c:dLbls>
        <c:gapWidth val="150"/>
        <c:overlap val="-20"/>
        <c:axId val="119810304"/>
        <c:axId val="119808768"/>
      </c:barChart>
      <c:catAx>
        <c:axId val="119796864"/>
        <c:scaling>
          <c:orientation val="minMax"/>
        </c:scaling>
        <c:delete val="0"/>
        <c:axPos val="b"/>
        <c:majorTickMark val="out"/>
        <c:minorTickMark val="none"/>
        <c:tickLblPos val="nextTo"/>
        <c:crossAx val="119798400"/>
        <c:crosses val="autoZero"/>
        <c:auto val="1"/>
        <c:lblAlgn val="ctr"/>
        <c:lblOffset val="100"/>
        <c:noMultiLvlLbl val="0"/>
      </c:catAx>
      <c:valAx>
        <c:axId val="119798400"/>
        <c:scaling>
          <c:orientation val="minMax"/>
        </c:scaling>
        <c:delete val="0"/>
        <c:axPos val="l"/>
        <c:majorGridlines>
          <c:spPr>
            <a:ln>
              <a:solidFill>
                <a:schemeClr val="bg1">
                  <a:lumMod val="85000"/>
                </a:schemeClr>
              </a:solidFill>
            </a:ln>
          </c:spPr>
        </c:majorGridlines>
        <c:title>
          <c:tx>
            <c:strRef>
              <c:f>Questions!$L$4</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19796864"/>
        <c:crosses val="autoZero"/>
        <c:crossBetween val="between"/>
      </c:valAx>
      <c:valAx>
        <c:axId val="119808768"/>
        <c:scaling>
          <c:orientation val="minMax"/>
        </c:scaling>
        <c:delete val="1"/>
        <c:axPos val="r"/>
        <c:numFmt formatCode="0.00" sourceLinked="1"/>
        <c:majorTickMark val="out"/>
        <c:minorTickMark val="none"/>
        <c:tickLblPos val="nextTo"/>
        <c:crossAx val="119810304"/>
        <c:crosses val="max"/>
        <c:crossBetween val="between"/>
      </c:valAx>
      <c:catAx>
        <c:axId val="119810304"/>
        <c:scaling>
          <c:orientation val="minMax"/>
        </c:scaling>
        <c:delete val="1"/>
        <c:axPos val="b"/>
        <c:majorTickMark val="out"/>
        <c:minorTickMark val="none"/>
        <c:tickLblPos val="nextTo"/>
        <c:crossAx val="119808768"/>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Questions!$D$5</c:f>
          <c:strCache>
            <c:ptCount val="1"/>
            <c:pt idx="0">
              <c:v>How much information about your condition or treatment was given to you?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Pivots'!$C$29:$C$34</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Pivots'!$D$29:$D$34</c:f>
              <c:numCache>
                <c:formatCode>0.00</c:formatCode>
                <c:ptCount val="6"/>
                <c:pt idx="0">
                  <c:v>0.71134835903519178</c:v>
                </c:pt>
                <c:pt idx="1">
                  <c:v>0.75871941697032796</c:v>
                </c:pt>
                <c:pt idx="2">
                  <c:v>0.71009771986970682</c:v>
                </c:pt>
                <c:pt idx="3">
                  <c:v>0.78646722807844061</c:v>
                </c:pt>
                <c:pt idx="4">
                  <c:v>0.65128900949796475</c:v>
                </c:pt>
                <c:pt idx="5">
                  <c:v>0.74139777748025171</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Pivots'!$C$29:$C$34</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Pivots'!$F$29:$F$34</c:f>
              <c:numCache>
                <c:formatCode>0.00</c:formatCode>
                <c:ptCount val="6"/>
                <c:pt idx="0">
                  <c:v>0.79950328766565559</c:v>
                </c:pt>
                <c:pt idx="1">
                  <c:v>0.80156022561863172</c:v>
                </c:pt>
                <c:pt idx="2">
                  <c:v>0.79673178135656697</c:v>
                </c:pt>
                <c:pt idx="3">
                  <c:v>0.79945776008768132</c:v>
                </c:pt>
                <c:pt idx="4">
                  <c:v>0.80389701051248352</c:v>
                </c:pt>
                <c:pt idx="5">
                  <c:v>0.81707250640082807</c:v>
                </c:pt>
              </c:numCache>
            </c:numRef>
          </c:val>
        </c:ser>
        <c:dLbls>
          <c:showLegendKey val="0"/>
          <c:showVal val="0"/>
          <c:showCatName val="0"/>
          <c:showSerName val="0"/>
          <c:showPercent val="0"/>
          <c:showBubbleSize val="0"/>
        </c:dLbls>
        <c:gapWidth val="150"/>
        <c:overlap val="-20"/>
        <c:axId val="119843072"/>
        <c:axId val="11984486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'Inpatient Pivots'!$I$29:$I$34</c:f>
              <c:numCache>
                <c:formatCode>0.00</c:formatCode>
                <c:ptCount val="6"/>
                <c:pt idx="0">
                  <c:v>0.71134835903519178</c:v>
                </c:pt>
                <c:pt idx="1">
                  <c:v>0.75871941697032796</c:v>
                </c:pt>
                <c:pt idx="2">
                  <c:v>0.71009771986970682</c:v>
                </c:pt>
                <c:pt idx="3">
                  <c:v>0.78646722807844061</c:v>
                </c:pt>
                <c:pt idx="4">
                  <c:v>0.65128900949796475</c:v>
                </c:pt>
                <c:pt idx="5">
                  <c:v>0.74139777748025171</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'Inpatient Pivots'!$J$29:$J$34</c:f>
              <c:numCache>
                <c:formatCode>0.00</c:formatCode>
                <c:ptCount val="6"/>
                <c:pt idx="0">
                  <c:v>0.79950328766565559</c:v>
                </c:pt>
                <c:pt idx="1">
                  <c:v>0.80156022561863172</c:v>
                </c:pt>
                <c:pt idx="2">
                  <c:v>0.79673178135656697</c:v>
                </c:pt>
                <c:pt idx="3">
                  <c:v>0.79945776008768132</c:v>
                </c:pt>
                <c:pt idx="4">
                  <c:v>0.80389701051248352</c:v>
                </c:pt>
                <c:pt idx="5">
                  <c:v>0.81707250640082807</c:v>
                </c:pt>
              </c:numCache>
            </c:numRef>
          </c:val>
        </c:ser>
        <c:dLbls>
          <c:showLegendKey val="0"/>
          <c:showVal val="0"/>
          <c:showCatName val="0"/>
          <c:showSerName val="0"/>
          <c:showPercent val="0"/>
          <c:showBubbleSize val="0"/>
        </c:dLbls>
        <c:gapWidth val="150"/>
        <c:overlap val="-20"/>
        <c:axId val="119848320"/>
        <c:axId val="119846784"/>
      </c:barChart>
      <c:catAx>
        <c:axId val="119843072"/>
        <c:scaling>
          <c:orientation val="minMax"/>
        </c:scaling>
        <c:delete val="0"/>
        <c:axPos val="b"/>
        <c:majorTickMark val="out"/>
        <c:minorTickMark val="none"/>
        <c:tickLblPos val="nextTo"/>
        <c:crossAx val="119844864"/>
        <c:crosses val="autoZero"/>
        <c:auto val="1"/>
        <c:lblAlgn val="ctr"/>
        <c:lblOffset val="100"/>
        <c:noMultiLvlLbl val="0"/>
      </c:catAx>
      <c:valAx>
        <c:axId val="119844864"/>
        <c:scaling>
          <c:orientation val="minMax"/>
        </c:scaling>
        <c:delete val="0"/>
        <c:axPos val="l"/>
        <c:majorGridlines>
          <c:spPr>
            <a:ln>
              <a:solidFill>
                <a:schemeClr val="bg1">
                  <a:lumMod val="85000"/>
                </a:schemeClr>
              </a:solidFill>
            </a:ln>
          </c:spPr>
        </c:majorGridlines>
        <c:title>
          <c:tx>
            <c:strRef>
              <c:f>Questions!$L$5</c:f>
              <c:strCache>
                <c:ptCount val="1"/>
                <c:pt idx="0">
                  <c:v>The right amount</c:v>
                </c:pt>
              </c:strCache>
            </c:strRef>
          </c:tx>
          <c:layout/>
          <c:overlay val="0"/>
          <c:txPr>
            <a:bodyPr rot="-5400000" vert="horz"/>
            <a:lstStyle/>
            <a:p>
              <a:pPr>
                <a:defRPr/>
              </a:pPr>
              <a:endParaRPr lang="en-US"/>
            </a:p>
          </c:txPr>
        </c:title>
        <c:numFmt formatCode="0%" sourceLinked="0"/>
        <c:majorTickMark val="out"/>
        <c:minorTickMark val="none"/>
        <c:tickLblPos val="nextTo"/>
        <c:crossAx val="119843072"/>
        <c:crosses val="autoZero"/>
        <c:crossBetween val="between"/>
      </c:valAx>
      <c:valAx>
        <c:axId val="119846784"/>
        <c:scaling>
          <c:orientation val="minMax"/>
        </c:scaling>
        <c:delete val="1"/>
        <c:axPos val="r"/>
        <c:numFmt formatCode="0.00" sourceLinked="1"/>
        <c:majorTickMark val="out"/>
        <c:minorTickMark val="none"/>
        <c:tickLblPos val="nextTo"/>
        <c:crossAx val="119848320"/>
        <c:crosses val="max"/>
        <c:crossBetween val="between"/>
      </c:valAx>
      <c:catAx>
        <c:axId val="119848320"/>
        <c:scaling>
          <c:orientation val="minMax"/>
        </c:scaling>
        <c:delete val="1"/>
        <c:axPos val="b"/>
        <c:majorTickMark val="out"/>
        <c:minorTickMark val="none"/>
        <c:tickLblPos val="nextTo"/>
        <c:crossAx val="119846784"/>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Questions!$D$6</c:f>
          <c:strCache>
            <c:ptCount val="1"/>
            <c:pt idx="0">
              <c:v>Beforehand, did a member of staff explain the risks and benefits of the operation or procedure in a way you could understand?</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Pivots'!$C$36:$C$41</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Pivots'!$D$36:$D$41</c:f>
              <c:numCache>
                <c:formatCode>0.00</c:formatCode>
                <c:ptCount val="6"/>
                <c:pt idx="0">
                  <c:v>0.73894912427022519</c:v>
                </c:pt>
                <c:pt idx="1">
                  <c:v>0.78793103448275859</c:v>
                </c:pt>
                <c:pt idx="2">
                  <c:v>0.7190775681341719</c:v>
                </c:pt>
                <c:pt idx="3">
                  <c:v>0.81757036423841056</c:v>
                </c:pt>
                <c:pt idx="4">
                  <c:v>0.70510948905109494</c:v>
                </c:pt>
                <c:pt idx="5">
                  <c:v>0.7804493017607772</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Pivots'!$C$36:$C$41</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Pivots'!$F$36:$F$41</c:f>
              <c:numCache>
                <c:formatCode>0.00</c:formatCode>
                <c:ptCount val="6"/>
                <c:pt idx="0">
                  <c:v>0.82883656418216045</c:v>
                </c:pt>
                <c:pt idx="1">
                  <c:v>0.83096280087527352</c:v>
                </c:pt>
                <c:pt idx="2">
                  <c:v>0.82704899525852338</c:v>
                </c:pt>
                <c:pt idx="3">
                  <c:v>0.82888705537220386</c:v>
                </c:pt>
                <c:pt idx="4">
                  <c:v>0.83088674858850875</c:v>
                </c:pt>
                <c:pt idx="5">
                  <c:v>0.84134222413422244</c:v>
                </c:pt>
              </c:numCache>
            </c:numRef>
          </c:val>
        </c:ser>
        <c:dLbls>
          <c:showLegendKey val="0"/>
          <c:showVal val="0"/>
          <c:showCatName val="0"/>
          <c:showSerName val="0"/>
          <c:showPercent val="0"/>
          <c:showBubbleSize val="0"/>
        </c:dLbls>
        <c:gapWidth val="150"/>
        <c:overlap val="-20"/>
        <c:axId val="119903744"/>
        <c:axId val="119905280"/>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'Inpatient Pivots'!$I$36:$I$41</c:f>
              <c:numCache>
                <c:formatCode>0.00</c:formatCode>
                <c:ptCount val="6"/>
                <c:pt idx="0">
                  <c:v>0.73894912427022519</c:v>
                </c:pt>
                <c:pt idx="1">
                  <c:v>0.78793103448275859</c:v>
                </c:pt>
                <c:pt idx="2">
                  <c:v>0.7190775681341719</c:v>
                </c:pt>
                <c:pt idx="3">
                  <c:v>0.81757036423841056</c:v>
                </c:pt>
                <c:pt idx="4">
                  <c:v>0.70510948905109494</c:v>
                </c:pt>
                <c:pt idx="5">
                  <c:v>0.7804493017607772</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'Inpatient Pivots'!$J$36:$J$41</c:f>
              <c:numCache>
                <c:formatCode>0.00</c:formatCode>
                <c:ptCount val="6"/>
                <c:pt idx="0">
                  <c:v>0.82883656418216045</c:v>
                </c:pt>
                <c:pt idx="1">
                  <c:v>0.83096280087527352</c:v>
                </c:pt>
                <c:pt idx="2">
                  <c:v>0.82704899525852338</c:v>
                </c:pt>
                <c:pt idx="3">
                  <c:v>0.82888705537220386</c:v>
                </c:pt>
                <c:pt idx="4">
                  <c:v>0.83088674858850875</c:v>
                </c:pt>
                <c:pt idx="5">
                  <c:v>0.84134222413422244</c:v>
                </c:pt>
              </c:numCache>
            </c:numRef>
          </c:val>
        </c:ser>
        <c:dLbls>
          <c:showLegendKey val="0"/>
          <c:showVal val="0"/>
          <c:showCatName val="0"/>
          <c:showSerName val="0"/>
          <c:showPercent val="0"/>
          <c:showBubbleSize val="0"/>
        </c:dLbls>
        <c:gapWidth val="150"/>
        <c:overlap val="-20"/>
        <c:axId val="119913088"/>
        <c:axId val="119911552"/>
      </c:barChart>
      <c:catAx>
        <c:axId val="119903744"/>
        <c:scaling>
          <c:orientation val="minMax"/>
        </c:scaling>
        <c:delete val="0"/>
        <c:axPos val="b"/>
        <c:majorTickMark val="out"/>
        <c:minorTickMark val="none"/>
        <c:tickLblPos val="nextTo"/>
        <c:crossAx val="119905280"/>
        <c:crosses val="autoZero"/>
        <c:auto val="1"/>
        <c:lblAlgn val="ctr"/>
        <c:lblOffset val="100"/>
        <c:noMultiLvlLbl val="0"/>
      </c:catAx>
      <c:valAx>
        <c:axId val="119905280"/>
        <c:scaling>
          <c:orientation val="minMax"/>
        </c:scaling>
        <c:delete val="0"/>
        <c:axPos val="l"/>
        <c:majorGridlines>
          <c:spPr>
            <a:ln>
              <a:solidFill>
                <a:schemeClr val="bg1">
                  <a:lumMod val="85000"/>
                </a:schemeClr>
              </a:solidFill>
            </a:ln>
          </c:spPr>
        </c:majorGridlines>
        <c:title>
          <c:tx>
            <c:strRef>
              <c:f>Questions!$L$6</c:f>
              <c:strCache>
                <c:ptCount val="1"/>
                <c:pt idx="0">
                  <c:v>Yes, completely</c:v>
                </c:pt>
              </c:strCache>
            </c:strRef>
          </c:tx>
          <c:layout/>
          <c:overlay val="0"/>
          <c:txPr>
            <a:bodyPr rot="-5400000" vert="horz"/>
            <a:lstStyle/>
            <a:p>
              <a:pPr>
                <a:defRPr sz="900"/>
              </a:pPr>
              <a:endParaRPr lang="en-US"/>
            </a:p>
          </c:txPr>
        </c:title>
        <c:numFmt formatCode="0%" sourceLinked="0"/>
        <c:majorTickMark val="out"/>
        <c:minorTickMark val="none"/>
        <c:tickLblPos val="nextTo"/>
        <c:crossAx val="119903744"/>
        <c:crosses val="autoZero"/>
        <c:crossBetween val="between"/>
      </c:valAx>
      <c:valAx>
        <c:axId val="119911552"/>
        <c:scaling>
          <c:orientation val="minMax"/>
        </c:scaling>
        <c:delete val="1"/>
        <c:axPos val="r"/>
        <c:numFmt formatCode="0.00" sourceLinked="1"/>
        <c:majorTickMark val="out"/>
        <c:minorTickMark val="none"/>
        <c:tickLblPos val="nextTo"/>
        <c:crossAx val="119913088"/>
        <c:crosses val="max"/>
        <c:crossBetween val="between"/>
      </c:valAx>
      <c:catAx>
        <c:axId val="119913088"/>
        <c:scaling>
          <c:orientation val="minMax"/>
        </c:scaling>
        <c:delete val="1"/>
        <c:axPos val="b"/>
        <c:majorTickMark val="out"/>
        <c:minorTickMark val="none"/>
        <c:tickLblPos val="nextTo"/>
        <c:crossAx val="119911552"/>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Questions!$D$7</c:f>
          <c:strCache>
            <c:ptCount val="1"/>
            <c:pt idx="0">
              <c:v>Did you feel you were involved in decisions about your discharge from hospital?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Pivots'!$C$43:$C$48</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Pivots'!$D$43:$D$48</c:f>
              <c:numCache>
                <c:formatCode>0.00</c:formatCode>
                <c:ptCount val="6"/>
                <c:pt idx="0">
                  <c:v>0.46768217373404691</c:v>
                </c:pt>
                <c:pt idx="1">
                  <c:v>0.498914223669924</c:v>
                </c:pt>
                <c:pt idx="2">
                  <c:v>0.46786922209695603</c:v>
                </c:pt>
                <c:pt idx="3">
                  <c:v>0.52774741955069826</c:v>
                </c:pt>
                <c:pt idx="4">
                  <c:v>0.41149343738914507</c:v>
                </c:pt>
                <c:pt idx="5">
                  <c:v>0.50068681318681318</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Pivots'!$C$43:$C$48</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'Inpatient Pivots'!$F$43:$F$48</c:f>
              <c:numCache>
                <c:formatCode>0.00</c:formatCode>
                <c:ptCount val="6"/>
                <c:pt idx="0">
                  <c:v>0.54286435756070872</c:v>
                </c:pt>
                <c:pt idx="1">
                  <c:v>0.54618040062935913</c:v>
                </c:pt>
                <c:pt idx="2">
                  <c:v>0.54049812489809224</c:v>
                </c:pt>
                <c:pt idx="3">
                  <c:v>0.54484633075475641</c:v>
                </c:pt>
                <c:pt idx="4">
                  <c:v>0.54684715267758632</c:v>
                </c:pt>
                <c:pt idx="5">
                  <c:v>0.55505637026362631</c:v>
                </c:pt>
              </c:numCache>
            </c:numRef>
          </c:val>
        </c:ser>
        <c:dLbls>
          <c:showLegendKey val="0"/>
          <c:showVal val="0"/>
          <c:showCatName val="0"/>
          <c:showSerName val="0"/>
          <c:showPercent val="0"/>
          <c:showBubbleSize val="0"/>
        </c:dLbls>
        <c:gapWidth val="150"/>
        <c:overlap val="-20"/>
        <c:axId val="120023680"/>
        <c:axId val="120041856"/>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'Inpatient Pivots'!$I$43:$I$48</c:f>
              <c:numCache>
                <c:formatCode>0.00</c:formatCode>
                <c:ptCount val="6"/>
                <c:pt idx="0">
                  <c:v>0.46768217373404691</c:v>
                </c:pt>
                <c:pt idx="1">
                  <c:v>0.498914223669924</c:v>
                </c:pt>
                <c:pt idx="2">
                  <c:v>0.46786922209695603</c:v>
                </c:pt>
                <c:pt idx="3">
                  <c:v>0.52774741955069826</c:v>
                </c:pt>
                <c:pt idx="4">
                  <c:v>0.41149343738914507</c:v>
                </c:pt>
                <c:pt idx="5">
                  <c:v>0.50068681318681318</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'Inpatient Pivots'!$J$43:$J$48</c:f>
              <c:numCache>
                <c:formatCode>0.00</c:formatCode>
                <c:ptCount val="6"/>
                <c:pt idx="0">
                  <c:v>0.54286435756070872</c:v>
                </c:pt>
                <c:pt idx="1">
                  <c:v>0.54618040062935913</c:v>
                </c:pt>
                <c:pt idx="2">
                  <c:v>0.54049812489809224</c:v>
                </c:pt>
                <c:pt idx="3">
                  <c:v>0.54484633075475641</c:v>
                </c:pt>
                <c:pt idx="4">
                  <c:v>0.54684715267758632</c:v>
                </c:pt>
                <c:pt idx="5">
                  <c:v>0.55505637026362631</c:v>
                </c:pt>
              </c:numCache>
            </c:numRef>
          </c:val>
        </c:ser>
        <c:dLbls>
          <c:showLegendKey val="0"/>
          <c:showVal val="0"/>
          <c:showCatName val="0"/>
          <c:showSerName val="0"/>
          <c:showPercent val="0"/>
          <c:showBubbleSize val="0"/>
        </c:dLbls>
        <c:gapWidth val="150"/>
        <c:overlap val="-20"/>
        <c:axId val="120045568"/>
        <c:axId val="120043776"/>
      </c:barChart>
      <c:catAx>
        <c:axId val="120023680"/>
        <c:scaling>
          <c:orientation val="minMax"/>
        </c:scaling>
        <c:delete val="0"/>
        <c:axPos val="b"/>
        <c:majorTickMark val="out"/>
        <c:minorTickMark val="none"/>
        <c:tickLblPos val="nextTo"/>
        <c:crossAx val="120041856"/>
        <c:crosses val="autoZero"/>
        <c:auto val="1"/>
        <c:lblAlgn val="ctr"/>
        <c:lblOffset val="100"/>
        <c:noMultiLvlLbl val="0"/>
      </c:catAx>
      <c:valAx>
        <c:axId val="120041856"/>
        <c:scaling>
          <c:orientation val="minMax"/>
        </c:scaling>
        <c:delete val="0"/>
        <c:axPos val="l"/>
        <c:majorGridlines>
          <c:spPr>
            <a:ln>
              <a:solidFill>
                <a:schemeClr val="bg1">
                  <a:lumMod val="85000"/>
                </a:schemeClr>
              </a:solidFill>
            </a:ln>
          </c:spPr>
        </c:majorGridlines>
        <c:title>
          <c:tx>
            <c:strRef>
              <c:f>Questions!$L$7</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0023680"/>
        <c:crosses val="autoZero"/>
        <c:crossBetween val="between"/>
      </c:valAx>
      <c:valAx>
        <c:axId val="120043776"/>
        <c:scaling>
          <c:orientation val="minMax"/>
        </c:scaling>
        <c:delete val="1"/>
        <c:axPos val="r"/>
        <c:numFmt formatCode="0.00" sourceLinked="1"/>
        <c:majorTickMark val="out"/>
        <c:minorTickMark val="none"/>
        <c:tickLblPos val="nextTo"/>
        <c:crossAx val="120045568"/>
        <c:crosses val="max"/>
        <c:crossBetween val="between"/>
      </c:valAx>
      <c:catAx>
        <c:axId val="120045568"/>
        <c:scaling>
          <c:orientation val="minMax"/>
        </c:scaling>
        <c:delete val="1"/>
        <c:axPos val="b"/>
        <c:majorTickMark val="out"/>
        <c:minorTickMark val="none"/>
        <c:tickLblPos val="nextTo"/>
        <c:crossAx val="120043776"/>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Questions!$D$13</c:f>
          <c:strCache>
            <c:ptCount val="1"/>
            <c:pt idx="0">
              <c:v>Did you get enough information from either a midwife or doctor to help you decide where to have your baby?</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'Maternity Pivots'!$C$35:$C$40</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Pivots'!$D$35:$D$40</c:f>
              <c:numCache>
                <c:formatCode>0.00</c:formatCode>
                <c:ptCount val="6"/>
                <c:pt idx="0">
                  <c:v>0.65079365079365081</c:v>
                </c:pt>
                <c:pt idx="1">
                  <c:v>0.56779661016949157</c:v>
                </c:pt>
                <c:pt idx="2">
                  <c:v>0.62068965517241381</c:v>
                </c:pt>
                <c:pt idx="3">
                  <c:v>0.54651162790697672</c:v>
                </c:pt>
                <c:pt idx="4">
                  <c:v>0.44096385542168676</c:v>
                </c:pt>
                <c:pt idx="5">
                  <c:v>0.50162866449511401</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'Maternity Pivots'!$C$35:$C$40</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Pivots'!$F$35:$F$40</c:f>
              <c:numCache>
                <c:formatCode>0.00</c:formatCode>
                <c:ptCount val="6"/>
                <c:pt idx="0">
                  <c:v>0.54856190079199663</c:v>
                </c:pt>
                <c:pt idx="1">
                  <c:v>0.54881108854104432</c:v>
                </c:pt>
                <c:pt idx="2">
                  <c:v>0.54844683393070492</c:v>
                </c:pt>
                <c:pt idx="3">
                  <c:v>0.54898180503675142</c:v>
                </c:pt>
                <c:pt idx="4">
                  <c:v>0.55166960647162577</c:v>
                </c:pt>
                <c:pt idx="5">
                  <c:v>0.54982174149495433</c:v>
                </c:pt>
              </c:numCache>
            </c:numRef>
          </c:val>
        </c:ser>
        <c:dLbls>
          <c:showLegendKey val="0"/>
          <c:showVal val="0"/>
          <c:showCatName val="0"/>
          <c:showSerName val="0"/>
          <c:showPercent val="0"/>
          <c:showBubbleSize val="0"/>
        </c:dLbls>
        <c:gapWidth val="150"/>
        <c:overlap val="-20"/>
        <c:axId val="120090624"/>
        <c:axId val="120092160"/>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Pivots'!$I$35:$I$40</c:f>
              <c:numCache>
                <c:formatCode>0.00</c:formatCode>
                <c:ptCount val="6"/>
                <c:pt idx="0">
                  <c:v>0</c:v>
                </c:pt>
                <c:pt idx="1">
                  <c:v>0</c:v>
                </c:pt>
                <c:pt idx="2">
                  <c:v>0</c:v>
                </c:pt>
                <c:pt idx="3">
                  <c:v>0</c:v>
                </c:pt>
                <c:pt idx="4">
                  <c:v>0.44096385542168676</c:v>
                </c:pt>
                <c:pt idx="5">
                  <c:v>0</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Pivots'!$J$35:$J$40</c:f>
              <c:numCache>
                <c:formatCode>0.00</c:formatCode>
                <c:ptCount val="6"/>
                <c:pt idx="0">
                  <c:v>0</c:v>
                </c:pt>
                <c:pt idx="1">
                  <c:v>0</c:v>
                </c:pt>
                <c:pt idx="2">
                  <c:v>0</c:v>
                </c:pt>
                <c:pt idx="3">
                  <c:v>0</c:v>
                </c:pt>
                <c:pt idx="4">
                  <c:v>0.55166960647162577</c:v>
                </c:pt>
                <c:pt idx="5">
                  <c:v>0</c:v>
                </c:pt>
              </c:numCache>
            </c:numRef>
          </c:val>
        </c:ser>
        <c:dLbls>
          <c:showLegendKey val="0"/>
          <c:showVal val="0"/>
          <c:showCatName val="0"/>
          <c:showSerName val="0"/>
          <c:showPercent val="0"/>
          <c:showBubbleSize val="0"/>
        </c:dLbls>
        <c:gapWidth val="150"/>
        <c:overlap val="-20"/>
        <c:axId val="120095872"/>
        <c:axId val="120094080"/>
      </c:barChart>
      <c:catAx>
        <c:axId val="120090624"/>
        <c:scaling>
          <c:orientation val="minMax"/>
        </c:scaling>
        <c:delete val="0"/>
        <c:axPos val="b"/>
        <c:majorTickMark val="out"/>
        <c:minorTickMark val="none"/>
        <c:tickLblPos val="nextTo"/>
        <c:crossAx val="120092160"/>
        <c:crosses val="autoZero"/>
        <c:auto val="1"/>
        <c:lblAlgn val="ctr"/>
        <c:lblOffset val="100"/>
        <c:noMultiLvlLbl val="0"/>
      </c:catAx>
      <c:valAx>
        <c:axId val="120092160"/>
        <c:scaling>
          <c:orientation val="minMax"/>
        </c:scaling>
        <c:delete val="0"/>
        <c:axPos val="l"/>
        <c:majorGridlines>
          <c:spPr>
            <a:ln>
              <a:solidFill>
                <a:schemeClr val="bg1">
                  <a:lumMod val="85000"/>
                </a:schemeClr>
              </a:solidFill>
            </a:ln>
          </c:spPr>
        </c:majorGridlines>
        <c:title>
          <c:tx>
            <c:strRef>
              <c:f>Questions!$L$13</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0090624"/>
        <c:crosses val="autoZero"/>
        <c:crossBetween val="between"/>
      </c:valAx>
      <c:valAx>
        <c:axId val="120094080"/>
        <c:scaling>
          <c:orientation val="minMax"/>
        </c:scaling>
        <c:delete val="1"/>
        <c:axPos val="r"/>
        <c:numFmt formatCode="0.00" sourceLinked="1"/>
        <c:majorTickMark val="out"/>
        <c:minorTickMark val="none"/>
        <c:tickLblPos val="nextTo"/>
        <c:crossAx val="120095872"/>
        <c:crosses val="max"/>
        <c:crossBetween val="between"/>
      </c:valAx>
      <c:catAx>
        <c:axId val="120095872"/>
        <c:scaling>
          <c:orientation val="minMax"/>
        </c:scaling>
        <c:delete val="1"/>
        <c:axPos val="b"/>
        <c:majorTickMark val="out"/>
        <c:minorTickMark val="none"/>
        <c:tickLblPos val="nextTo"/>
        <c:crossAx val="120094080"/>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Questions!$D$14</c:f>
          <c:strCache>
            <c:ptCount val="1"/>
            <c:pt idx="0">
              <c:v>During your pregnancy were you given a choice about where your antenatal check-ups would take place?</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Pivots'!$D$42:$D$47</c:f>
              <c:numCache>
                <c:formatCode>0.00</c:formatCode>
                <c:ptCount val="6"/>
                <c:pt idx="0">
                  <c:v>0.36231884057971014</c:v>
                </c:pt>
                <c:pt idx="1">
                  <c:v>0.3188405797101449</c:v>
                </c:pt>
                <c:pt idx="2">
                  <c:v>0.31851851851851853</c:v>
                </c:pt>
                <c:pt idx="3">
                  <c:v>0.26847290640394089</c:v>
                </c:pt>
                <c:pt idx="4">
                  <c:v>0.25237191650853891</c:v>
                </c:pt>
                <c:pt idx="5">
                  <c:v>0.24455205811138014</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Pivots'!$F$42:$F$47</c:f>
              <c:numCache>
                <c:formatCode>0.00</c:formatCode>
                <c:ptCount val="6"/>
                <c:pt idx="0">
                  <c:v>0.27618495993821796</c:v>
                </c:pt>
                <c:pt idx="1">
                  <c:v>0.27618770884788607</c:v>
                </c:pt>
                <c:pt idx="2">
                  <c:v>0.27619601007166378</c:v>
                </c:pt>
                <c:pt idx="3">
                  <c:v>0.27663019478926454</c:v>
                </c:pt>
                <c:pt idx="4">
                  <c:v>0.27709772951628825</c:v>
                </c:pt>
                <c:pt idx="5">
                  <c:v>0.27711789535682735</c:v>
                </c:pt>
              </c:numCache>
            </c:numRef>
          </c:val>
        </c:ser>
        <c:dLbls>
          <c:showLegendKey val="0"/>
          <c:showVal val="0"/>
          <c:showCatName val="0"/>
          <c:showSerName val="0"/>
          <c:showPercent val="0"/>
          <c:showBubbleSize val="0"/>
        </c:dLbls>
        <c:gapWidth val="150"/>
        <c:overlap val="-20"/>
        <c:axId val="120134656"/>
        <c:axId val="12014054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Pivots'!$I$42:$I$47</c:f>
              <c:numCache>
                <c:formatCode>0.00</c:formatCode>
                <c:ptCount val="6"/>
                <c:pt idx="0">
                  <c:v>0</c:v>
                </c:pt>
                <c:pt idx="1">
                  <c:v>0</c:v>
                </c:pt>
                <c:pt idx="2">
                  <c:v>0</c:v>
                </c:pt>
                <c:pt idx="3">
                  <c:v>0</c:v>
                </c:pt>
                <c:pt idx="4">
                  <c:v>0</c:v>
                </c:pt>
                <c:pt idx="5">
                  <c:v>0</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Pivots'!$J$42:$J$47</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20"/>
        <c:axId val="120148352"/>
        <c:axId val="120142464"/>
      </c:barChart>
      <c:catAx>
        <c:axId val="120134656"/>
        <c:scaling>
          <c:orientation val="minMax"/>
        </c:scaling>
        <c:delete val="0"/>
        <c:axPos val="b"/>
        <c:majorTickMark val="out"/>
        <c:minorTickMark val="none"/>
        <c:tickLblPos val="nextTo"/>
        <c:crossAx val="120140544"/>
        <c:crosses val="autoZero"/>
        <c:auto val="1"/>
        <c:lblAlgn val="ctr"/>
        <c:lblOffset val="100"/>
        <c:noMultiLvlLbl val="0"/>
      </c:catAx>
      <c:valAx>
        <c:axId val="120140544"/>
        <c:scaling>
          <c:orientation val="minMax"/>
        </c:scaling>
        <c:delete val="0"/>
        <c:axPos val="l"/>
        <c:majorGridlines>
          <c:spPr>
            <a:ln>
              <a:solidFill>
                <a:schemeClr val="bg1">
                  <a:lumMod val="85000"/>
                </a:schemeClr>
              </a:solidFill>
            </a:ln>
          </c:spPr>
        </c:majorGridlines>
        <c:title>
          <c:tx>
            <c:strRef>
              <c:f>Questions!$L$14</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0134656"/>
        <c:crosses val="autoZero"/>
        <c:crossBetween val="between"/>
      </c:valAx>
      <c:valAx>
        <c:axId val="120142464"/>
        <c:scaling>
          <c:orientation val="minMax"/>
        </c:scaling>
        <c:delete val="1"/>
        <c:axPos val="r"/>
        <c:numFmt formatCode="0.00" sourceLinked="1"/>
        <c:majorTickMark val="out"/>
        <c:minorTickMark val="none"/>
        <c:tickLblPos val="nextTo"/>
        <c:crossAx val="120148352"/>
        <c:crosses val="max"/>
        <c:crossBetween val="between"/>
      </c:valAx>
      <c:catAx>
        <c:axId val="120148352"/>
        <c:scaling>
          <c:orientation val="minMax"/>
        </c:scaling>
        <c:delete val="1"/>
        <c:axPos val="b"/>
        <c:majorTickMark val="out"/>
        <c:minorTickMark val="none"/>
        <c:tickLblPos val="nextTo"/>
        <c:crossAx val="120142464"/>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Questions!$D$15</c:f>
          <c:strCache>
            <c:ptCount val="1"/>
            <c:pt idx="0">
              <c:v>During your antenatal check-ups, were you given enough time to ask questions or discuss your pregnancy?</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a:ln>
              <a:noFill/>
            </a:ln>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Pivots'!$D$49:$D$54</c:f>
              <c:numCache>
                <c:formatCode>0.00</c:formatCode>
                <c:ptCount val="6"/>
                <c:pt idx="0">
                  <c:v>0.68918918918918914</c:v>
                </c:pt>
                <c:pt idx="1">
                  <c:v>0.75342465753424659</c:v>
                </c:pt>
                <c:pt idx="2">
                  <c:v>0.68211920529801329</c:v>
                </c:pt>
                <c:pt idx="3">
                  <c:v>0.71294117647058819</c:v>
                </c:pt>
                <c:pt idx="4">
                  <c:v>0.65461121157323687</c:v>
                </c:pt>
                <c:pt idx="5">
                  <c:v>0.6430205949656751</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Pivots'!$F$49:$F$54</c:f>
              <c:numCache>
                <c:formatCode>0.00</c:formatCode>
                <c:ptCount val="6"/>
                <c:pt idx="0">
                  <c:v>0.74165749908324163</c:v>
                </c:pt>
                <c:pt idx="1">
                  <c:v>0.74139992641648267</c:v>
                </c:pt>
                <c:pt idx="2">
                  <c:v>0.74189245135470816</c:v>
                </c:pt>
                <c:pt idx="3">
                  <c:v>0.74204518984393197</c:v>
                </c:pt>
                <c:pt idx="4">
                  <c:v>0.74373154614050707</c:v>
                </c:pt>
                <c:pt idx="5">
                  <c:v>0.74348575956742646</c:v>
                </c:pt>
              </c:numCache>
            </c:numRef>
          </c:val>
        </c:ser>
        <c:dLbls>
          <c:showLegendKey val="0"/>
          <c:showVal val="0"/>
          <c:showCatName val="0"/>
          <c:showSerName val="0"/>
          <c:showPercent val="0"/>
          <c:showBubbleSize val="0"/>
        </c:dLbls>
        <c:gapWidth val="150"/>
        <c:overlap val="-20"/>
        <c:axId val="120184832"/>
        <c:axId val="120186368"/>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Pivots'!$I$49:$I$54</c:f>
              <c:numCache>
                <c:formatCode>0.00</c:formatCode>
                <c:ptCount val="6"/>
                <c:pt idx="0">
                  <c:v>0</c:v>
                </c:pt>
                <c:pt idx="1">
                  <c:v>0</c:v>
                </c:pt>
                <c:pt idx="2">
                  <c:v>0</c:v>
                </c:pt>
                <c:pt idx="3">
                  <c:v>0</c:v>
                </c:pt>
                <c:pt idx="4">
                  <c:v>0.65461121157323687</c:v>
                </c:pt>
                <c:pt idx="5">
                  <c:v>0.6430205949656751</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Pivots'!$J$49:$J$54</c:f>
              <c:numCache>
                <c:formatCode>0.00</c:formatCode>
                <c:ptCount val="6"/>
                <c:pt idx="0">
                  <c:v>0</c:v>
                </c:pt>
                <c:pt idx="1">
                  <c:v>0</c:v>
                </c:pt>
                <c:pt idx="2">
                  <c:v>0</c:v>
                </c:pt>
                <c:pt idx="3">
                  <c:v>0</c:v>
                </c:pt>
                <c:pt idx="4">
                  <c:v>0.74373154614050707</c:v>
                </c:pt>
                <c:pt idx="5">
                  <c:v>0.74348575956742646</c:v>
                </c:pt>
              </c:numCache>
            </c:numRef>
          </c:val>
        </c:ser>
        <c:dLbls>
          <c:showLegendKey val="0"/>
          <c:showVal val="0"/>
          <c:showCatName val="0"/>
          <c:showSerName val="0"/>
          <c:showPercent val="0"/>
          <c:showBubbleSize val="0"/>
        </c:dLbls>
        <c:gapWidth val="150"/>
        <c:overlap val="-20"/>
        <c:axId val="120190080"/>
        <c:axId val="120188288"/>
      </c:barChart>
      <c:catAx>
        <c:axId val="120184832"/>
        <c:scaling>
          <c:orientation val="minMax"/>
        </c:scaling>
        <c:delete val="0"/>
        <c:axPos val="b"/>
        <c:majorTickMark val="out"/>
        <c:minorTickMark val="none"/>
        <c:tickLblPos val="nextTo"/>
        <c:crossAx val="120186368"/>
        <c:crosses val="autoZero"/>
        <c:auto val="1"/>
        <c:lblAlgn val="ctr"/>
        <c:lblOffset val="100"/>
        <c:noMultiLvlLbl val="0"/>
      </c:catAx>
      <c:valAx>
        <c:axId val="120186368"/>
        <c:scaling>
          <c:orientation val="minMax"/>
        </c:scaling>
        <c:delete val="0"/>
        <c:axPos val="l"/>
        <c:majorGridlines>
          <c:spPr>
            <a:ln>
              <a:solidFill>
                <a:schemeClr val="bg1">
                  <a:lumMod val="85000"/>
                </a:schemeClr>
              </a:solidFill>
            </a:ln>
          </c:spPr>
        </c:majorGridlines>
        <c:title>
          <c:tx>
            <c:strRef>
              <c:f>Questions!$L$15</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0184832"/>
        <c:crosses val="autoZero"/>
        <c:crossBetween val="between"/>
      </c:valAx>
      <c:valAx>
        <c:axId val="120188288"/>
        <c:scaling>
          <c:orientation val="minMax"/>
        </c:scaling>
        <c:delete val="1"/>
        <c:axPos val="r"/>
        <c:numFmt formatCode="0.00" sourceLinked="1"/>
        <c:majorTickMark val="out"/>
        <c:minorTickMark val="none"/>
        <c:tickLblPos val="nextTo"/>
        <c:crossAx val="120190080"/>
        <c:crosses val="max"/>
        <c:crossBetween val="between"/>
      </c:valAx>
      <c:catAx>
        <c:axId val="120190080"/>
        <c:scaling>
          <c:orientation val="minMax"/>
        </c:scaling>
        <c:delete val="1"/>
        <c:axPos val="b"/>
        <c:majorTickMark val="out"/>
        <c:minorTickMark val="none"/>
        <c:tickLblPos val="nextTo"/>
        <c:crossAx val="120188288"/>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Questions!$D$16</c:f>
          <c:strCache>
            <c:ptCount val="1"/>
            <c:pt idx="0">
              <c:v>During your antenatal check-ups, did the midwives listen to you?</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Pivots'!$D$56:$D$61</c:f>
              <c:numCache>
                <c:formatCode>0.00</c:formatCode>
                <c:ptCount val="6"/>
                <c:pt idx="0">
                  <c:v>0.77777777777777779</c:v>
                </c:pt>
                <c:pt idx="1">
                  <c:v>0.82758620689655171</c:v>
                </c:pt>
                <c:pt idx="2">
                  <c:v>0.71895424836601307</c:v>
                </c:pt>
                <c:pt idx="3">
                  <c:v>0.74407582938388628</c:v>
                </c:pt>
                <c:pt idx="4">
                  <c:v>0.71739130434782605</c:v>
                </c:pt>
                <c:pt idx="5">
                  <c:v>0.6819221967963387</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Pivots'!$F$56:$F$61</c:f>
              <c:numCache>
                <c:formatCode>0.00</c:formatCode>
                <c:ptCount val="6"/>
                <c:pt idx="0">
                  <c:v>0.79409875183553602</c:v>
                </c:pt>
                <c:pt idx="1">
                  <c:v>0.793821078318523</c:v>
                </c:pt>
                <c:pt idx="2">
                  <c:v>0.79457417898760996</c:v>
                </c:pt>
                <c:pt idx="3">
                  <c:v>0.7950284488387277</c:v>
                </c:pt>
                <c:pt idx="4">
                  <c:v>0.79603040540540537</c:v>
                </c:pt>
                <c:pt idx="5">
                  <c:v>0.79633173099360621</c:v>
                </c:pt>
              </c:numCache>
            </c:numRef>
          </c:val>
        </c:ser>
        <c:dLbls>
          <c:showLegendKey val="0"/>
          <c:showVal val="0"/>
          <c:showCatName val="0"/>
          <c:showSerName val="0"/>
          <c:showPercent val="0"/>
          <c:showBubbleSize val="0"/>
        </c:dLbls>
        <c:gapWidth val="150"/>
        <c:overlap val="-20"/>
        <c:axId val="120235136"/>
        <c:axId val="120236672"/>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Pivots'!$I$56:$I$61</c:f>
              <c:numCache>
                <c:formatCode>0.00</c:formatCode>
                <c:ptCount val="6"/>
                <c:pt idx="0">
                  <c:v>0</c:v>
                </c:pt>
                <c:pt idx="1">
                  <c:v>0</c:v>
                </c:pt>
                <c:pt idx="2">
                  <c:v>0.71895424836601307</c:v>
                </c:pt>
                <c:pt idx="3">
                  <c:v>0.74407582938388628</c:v>
                </c:pt>
                <c:pt idx="4">
                  <c:v>0.71739130434782605</c:v>
                </c:pt>
                <c:pt idx="5">
                  <c:v>0.6819221967963387</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Pivots'!$J$56:$J$61</c:f>
              <c:numCache>
                <c:formatCode>0.00</c:formatCode>
                <c:ptCount val="6"/>
                <c:pt idx="0">
                  <c:v>0</c:v>
                </c:pt>
                <c:pt idx="1">
                  <c:v>0</c:v>
                </c:pt>
                <c:pt idx="2">
                  <c:v>0.79457417898760996</c:v>
                </c:pt>
                <c:pt idx="3">
                  <c:v>0.7950284488387277</c:v>
                </c:pt>
                <c:pt idx="4">
                  <c:v>0.79603040540540537</c:v>
                </c:pt>
                <c:pt idx="5">
                  <c:v>0.79633173099360621</c:v>
                </c:pt>
              </c:numCache>
            </c:numRef>
          </c:val>
        </c:ser>
        <c:dLbls>
          <c:showLegendKey val="0"/>
          <c:showVal val="0"/>
          <c:showCatName val="0"/>
          <c:showSerName val="0"/>
          <c:showPercent val="0"/>
          <c:showBubbleSize val="0"/>
        </c:dLbls>
        <c:gapWidth val="150"/>
        <c:overlap val="-20"/>
        <c:axId val="120240384"/>
        <c:axId val="120238848"/>
      </c:barChart>
      <c:catAx>
        <c:axId val="120235136"/>
        <c:scaling>
          <c:orientation val="minMax"/>
        </c:scaling>
        <c:delete val="0"/>
        <c:axPos val="b"/>
        <c:majorTickMark val="out"/>
        <c:minorTickMark val="none"/>
        <c:tickLblPos val="nextTo"/>
        <c:crossAx val="120236672"/>
        <c:crosses val="autoZero"/>
        <c:auto val="1"/>
        <c:lblAlgn val="ctr"/>
        <c:lblOffset val="100"/>
        <c:noMultiLvlLbl val="0"/>
      </c:catAx>
      <c:valAx>
        <c:axId val="120236672"/>
        <c:scaling>
          <c:orientation val="minMax"/>
        </c:scaling>
        <c:delete val="0"/>
        <c:axPos val="l"/>
        <c:majorGridlines>
          <c:spPr>
            <a:ln>
              <a:solidFill>
                <a:schemeClr val="bg1">
                  <a:lumMod val="85000"/>
                </a:schemeClr>
              </a:solidFill>
            </a:ln>
          </c:spPr>
        </c:majorGridlines>
        <c:title>
          <c:tx>
            <c:strRef>
              <c:f>Questions!$L$16</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0235136"/>
        <c:crosses val="autoZero"/>
        <c:crossBetween val="between"/>
      </c:valAx>
      <c:valAx>
        <c:axId val="120238848"/>
        <c:scaling>
          <c:orientation val="minMax"/>
        </c:scaling>
        <c:delete val="1"/>
        <c:axPos val="r"/>
        <c:numFmt formatCode="0.00" sourceLinked="1"/>
        <c:majorTickMark val="out"/>
        <c:minorTickMark val="none"/>
        <c:tickLblPos val="nextTo"/>
        <c:crossAx val="120240384"/>
        <c:crosses val="max"/>
        <c:crossBetween val="between"/>
      </c:valAx>
      <c:catAx>
        <c:axId val="120240384"/>
        <c:scaling>
          <c:orientation val="minMax"/>
        </c:scaling>
        <c:delete val="1"/>
        <c:axPos val="b"/>
        <c:majorTickMark val="out"/>
        <c:minorTickMark val="none"/>
        <c:tickLblPos val="nextTo"/>
        <c:crossAx val="120238848"/>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Questions!$D$17</c:f>
          <c:strCache>
            <c:ptCount val="1"/>
            <c:pt idx="0">
              <c:v>Thinking about your antenatal care, were you involved enough in decisions about your care?</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Pivots'!$D$63:$D$68</c:f>
              <c:numCache>
                <c:formatCode>0.00</c:formatCode>
                <c:ptCount val="6"/>
                <c:pt idx="0">
                  <c:v>0.71014492753623193</c:v>
                </c:pt>
                <c:pt idx="1">
                  <c:v>0.73972602739726023</c:v>
                </c:pt>
                <c:pt idx="2">
                  <c:v>0.66891891891891897</c:v>
                </c:pt>
                <c:pt idx="3">
                  <c:v>0.68794326241134751</c:v>
                </c:pt>
                <c:pt idx="4">
                  <c:v>0.6429872495446266</c:v>
                </c:pt>
                <c:pt idx="5">
                  <c:v>0.64335664335664333</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Pivots'!$F$63:$F$68</c:f>
              <c:numCache>
                <c:formatCode>0.00</c:formatCode>
                <c:ptCount val="6"/>
                <c:pt idx="0">
                  <c:v>0.77592739860597837</c:v>
                </c:pt>
                <c:pt idx="1">
                  <c:v>0.77596244131455394</c:v>
                </c:pt>
                <c:pt idx="2">
                  <c:v>0.77645788336933041</c:v>
                </c:pt>
                <c:pt idx="3">
                  <c:v>0.77748180564144032</c:v>
                </c:pt>
                <c:pt idx="4">
                  <c:v>0.77920275637651337</c:v>
                </c:pt>
                <c:pt idx="5">
                  <c:v>0.77841747157063335</c:v>
                </c:pt>
              </c:numCache>
            </c:numRef>
          </c:val>
        </c:ser>
        <c:dLbls>
          <c:showLegendKey val="0"/>
          <c:showVal val="0"/>
          <c:showCatName val="0"/>
          <c:showSerName val="0"/>
          <c:showPercent val="0"/>
          <c:showBubbleSize val="0"/>
        </c:dLbls>
        <c:gapWidth val="150"/>
        <c:overlap val="-20"/>
        <c:axId val="120355072"/>
        <c:axId val="120365056"/>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Pivots'!$I$63:$I$68</c:f>
              <c:numCache>
                <c:formatCode>0.00</c:formatCode>
                <c:ptCount val="6"/>
                <c:pt idx="0">
                  <c:v>0</c:v>
                </c:pt>
                <c:pt idx="1">
                  <c:v>0</c:v>
                </c:pt>
                <c:pt idx="2">
                  <c:v>0.66891891891891897</c:v>
                </c:pt>
                <c:pt idx="3">
                  <c:v>0.68794326241134751</c:v>
                </c:pt>
                <c:pt idx="4">
                  <c:v>0.6429872495446266</c:v>
                </c:pt>
                <c:pt idx="5">
                  <c:v>0.64335664335664333</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Pivots'!$J$63:$J$68</c:f>
              <c:numCache>
                <c:formatCode>0.00</c:formatCode>
                <c:ptCount val="6"/>
                <c:pt idx="0">
                  <c:v>0</c:v>
                </c:pt>
                <c:pt idx="1">
                  <c:v>0</c:v>
                </c:pt>
                <c:pt idx="2">
                  <c:v>0.77645788336933041</c:v>
                </c:pt>
                <c:pt idx="3">
                  <c:v>0.77748180564144032</c:v>
                </c:pt>
                <c:pt idx="4">
                  <c:v>0.77920275637651337</c:v>
                </c:pt>
                <c:pt idx="5">
                  <c:v>0.77841747157063335</c:v>
                </c:pt>
              </c:numCache>
            </c:numRef>
          </c:val>
        </c:ser>
        <c:dLbls>
          <c:showLegendKey val="0"/>
          <c:showVal val="0"/>
          <c:showCatName val="0"/>
          <c:showSerName val="0"/>
          <c:showPercent val="0"/>
          <c:showBubbleSize val="0"/>
        </c:dLbls>
        <c:gapWidth val="150"/>
        <c:overlap val="-20"/>
        <c:axId val="120368512"/>
        <c:axId val="120366976"/>
      </c:barChart>
      <c:catAx>
        <c:axId val="120355072"/>
        <c:scaling>
          <c:orientation val="minMax"/>
        </c:scaling>
        <c:delete val="0"/>
        <c:axPos val="b"/>
        <c:majorTickMark val="out"/>
        <c:minorTickMark val="none"/>
        <c:tickLblPos val="nextTo"/>
        <c:crossAx val="120365056"/>
        <c:crosses val="autoZero"/>
        <c:auto val="1"/>
        <c:lblAlgn val="ctr"/>
        <c:lblOffset val="100"/>
        <c:noMultiLvlLbl val="0"/>
      </c:catAx>
      <c:valAx>
        <c:axId val="120365056"/>
        <c:scaling>
          <c:orientation val="minMax"/>
        </c:scaling>
        <c:delete val="0"/>
        <c:axPos val="l"/>
        <c:majorGridlines>
          <c:spPr>
            <a:ln>
              <a:solidFill>
                <a:schemeClr val="bg1">
                  <a:lumMod val="85000"/>
                </a:schemeClr>
              </a:solidFill>
            </a:ln>
          </c:spPr>
        </c:majorGridlines>
        <c:title>
          <c:tx>
            <c:strRef>
              <c:f>Questions!$L$17</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0355072"/>
        <c:crosses val="autoZero"/>
        <c:crossBetween val="between"/>
      </c:valAx>
      <c:valAx>
        <c:axId val="120366976"/>
        <c:scaling>
          <c:orientation val="minMax"/>
        </c:scaling>
        <c:delete val="1"/>
        <c:axPos val="r"/>
        <c:numFmt formatCode="0.00" sourceLinked="1"/>
        <c:majorTickMark val="out"/>
        <c:minorTickMark val="none"/>
        <c:tickLblPos val="nextTo"/>
        <c:crossAx val="120368512"/>
        <c:crosses val="max"/>
        <c:crossBetween val="between"/>
      </c:valAx>
      <c:catAx>
        <c:axId val="120368512"/>
        <c:scaling>
          <c:orientation val="minMax"/>
        </c:scaling>
        <c:delete val="1"/>
        <c:axPos val="b"/>
        <c:majorTickMark val="out"/>
        <c:minorTickMark val="none"/>
        <c:tickLblPos val="nextTo"/>
        <c:crossAx val="120366976"/>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Questions!$D$18</c:f>
          <c:strCache>
            <c:ptCount val="1"/>
            <c:pt idx="0">
              <c:v>Thinking about your care during labour and birth, were you involved enough in decisions about your care?</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'Maternity Pivots'!$C$70:$C$75</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Pivots'!$D$70:$D$75</c:f>
              <c:numCache>
                <c:formatCode>0.00</c:formatCode>
                <c:ptCount val="6"/>
                <c:pt idx="0">
                  <c:v>0.70149253731343286</c:v>
                </c:pt>
                <c:pt idx="1">
                  <c:v>0.63571428571428568</c:v>
                </c:pt>
                <c:pt idx="2">
                  <c:v>0.61224489795918369</c:v>
                </c:pt>
                <c:pt idx="3">
                  <c:v>0.61016949152542377</c:v>
                </c:pt>
                <c:pt idx="4">
                  <c:v>0.63670411985018727</c:v>
                </c:pt>
                <c:pt idx="5">
                  <c:v>0.64832535885167464</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'Maternity Pivots'!$C$70:$C$75</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Pivots'!$F$70:$F$75</c:f>
              <c:numCache>
                <c:formatCode>0.00</c:formatCode>
                <c:ptCount val="6"/>
                <c:pt idx="0">
                  <c:v>0.7404533194529882</c:v>
                </c:pt>
                <c:pt idx="1">
                  <c:v>0.74102564102564106</c:v>
                </c:pt>
                <c:pt idx="2">
                  <c:v>0.74122452857075005</c:v>
                </c:pt>
                <c:pt idx="3">
                  <c:v>0.74291624573050463</c:v>
                </c:pt>
                <c:pt idx="4">
                  <c:v>0.74300783896254718</c:v>
                </c:pt>
                <c:pt idx="5">
                  <c:v>0.74218073332691747</c:v>
                </c:pt>
              </c:numCache>
            </c:numRef>
          </c:val>
        </c:ser>
        <c:dLbls>
          <c:showLegendKey val="0"/>
          <c:showVal val="0"/>
          <c:showCatName val="0"/>
          <c:showSerName val="0"/>
          <c:showPercent val="0"/>
          <c:showBubbleSize val="0"/>
        </c:dLbls>
        <c:gapWidth val="150"/>
        <c:overlap val="-20"/>
        <c:axId val="120667520"/>
        <c:axId val="12067750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Pivots'!$I$70:$I$75</c:f>
              <c:numCache>
                <c:formatCode>0.00</c:formatCode>
                <c:ptCount val="6"/>
                <c:pt idx="0">
                  <c:v>0</c:v>
                </c:pt>
                <c:pt idx="1">
                  <c:v>0.63571428571428568</c:v>
                </c:pt>
                <c:pt idx="2">
                  <c:v>0.61224489795918369</c:v>
                </c:pt>
                <c:pt idx="3">
                  <c:v>0.61016949152542377</c:v>
                </c:pt>
                <c:pt idx="4">
                  <c:v>0.63670411985018727</c:v>
                </c:pt>
                <c:pt idx="5">
                  <c:v>0.64832535885167464</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Pivots'!$J$70:$J$75</c:f>
              <c:numCache>
                <c:formatCode>0.00</c:formatCode>
                <c:ptCount val="6"/>
                <c:pt idx="0">
                  <c:v>0</c:v>
                </c:pt>
                <c:pt idx="1">
                  <c:v>0.74102564102564106</c:v>
                </c:pt>
                <c:pt idx="2">
                  <c:v>0.74122452857075005</c:v>
                </c:pt>
                <c:pt idx="3">
                  <c:v>0.74291624573050463</c:v>
                </c:pt>
                <c:pt idx="4">
                  <c:v>0.74300783896254718</c:v>
                </c:pt>
                <c:pt idx="5">
                  <c:v>0.74218073332691747</c:v>
                </c:pt>
              </c:numCache>
            </c:numRef>
          </c:val>
        </c:ser>
        <c:dLbls>
          <c:showLegendKey val="0"/>
          <c:showVal val="0"/>
          <c:showCatName val="0"/>
          <c:showSerName val="0"/>
          <c:showPercent val="0"/>
          <c:showBubbleSize val="0"/>
        </c:dLbls>
        <c:gapWidth val="150"/>
        <c:overlap val="-20"/>
        <c:axId val="120685312"/>
        <c:axId val="120679424"/>
      </c:barChart>
      <c:catAx>
        <c:axId val="120667520"/>
        <c:scaling>
          <c:orientation val="minMax"/>
        </c:scaling>
        <c:delete val="0"/>
        <c:axPos val="b"/>
        <c:majorTickMark val="out"/>
        <c:minorTickMark val="none"/>
        <c:tickLblPos val="nextTo"/>
        <c:crossAx val="120677504"/>
        <c:crosses val="autoZero"/>
        <c:auto val="1"/>
        <c:lblAlgn val="ctr"/>
        <c:lblOffset val="100"/>
        <c:noMultiLvlLbl val="0"/>
      </c:catAx>
      <c:valAx>
        <c:axId val="120677504"/>
        <c:scaling>
          <c:orientation val="minMax"/>
        </c:scaling>
        <c:delete val="0"/>
        <c:axPos val="l"/>
        <c:majorGridlines>
          <c:spPr>
            <a:ln>
              <a:solidFill>
                <a:schemeClr val="bg1">
                  <a:lumMod val="85000"/>
                </a:schemeClr>
              </a:solidFill>
            </a:ln>
          </c:spPr>
        </c:majorGridlines>
        <c:title>
          <c:tx>
            <c:strRef>
              <c:f>Questions!$L$18</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0667520"/>
        <c:crosses val="autoZero"/>
        <c:crossBetween val="between"/>
      </c:valAx>
      <c:valAx>
        <c:axId val="120679424"/>
        <c:scaling>
          <c:orientation val="minMax"/>
        </c:scaling>
        <c:delete val="1"/>
        <c:axPos val="r"/>
        <c:numFmt formatCode="0.00" sourceLinked="1"/>
        <c:majorTickMark val="out"/>
        <c:minorTickMark val="none"/>
        <c:tickLblPos val="nextTo"/>
        <c:crossAx val="120685312"/>
        <c:crosses val="max"/>
        <c:crossBetween val="between"/>
      </c:valAx>
      <c:catAx>
        <c:axId val="120685312"/>
        <c:scaling>
          <c:orientation val="minMax"/>
        </c:scaling>
        <c:delete val="1"/>
        <c:axPos val="b"/>
        <c:majorTickMark val="out"/>
        <c:minorTickMark val="none"/>
        <c:tickLblPos val="nextTo"/>
        <c:crossAx val="120679424"/>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Questions!$D$19</c:f>
          <c:strCache>
            <c:ptCount val="1"/>
            <c:pt idx="0">
              <c:v>Thinking about the care you received in hospital after the birth of your baby, were you given the information or explanations you needed?</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Pivots'!$D$77:$D$82</c:f>
              <c:numCache>
                <c:formatCode>0.00</c:formatCode>
                <c:ptCount val="6"/>
                <c:pt idx="0">
                  <c:v>0.61643835616438358</c:v>
                </c:pt>
                <c:pt idx="1">
                  <c:v>0.54929577464788737</c:v>
                </c:pt>
                <c:pt idx="2">
                  <c:v>0.58904109589041098</c:v>
                </c:pt>
                <c:pt idx="3">
                  <c:v>0.51904761904761909</c:v>
                </c:pt>
                <c:pt idx="4">
                  <c:v>0.48623853211009177</c:v>
                </c:pt>
                <c:pt idx="5">
                  <c:v>0.45707656612529002</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Pivots'!$F$77:$F$82</c:f>
              <c:numCache>
                <c:formatCode>0.00</c:formatCode>
                <c:ptCount val="6"/>
                <c:pt idx="0">
                  <c:v>0.58237224566338486</c:v>
                </c:pt>
                <c:pt idx="1">
                  <c:v>0.58271012652274112</c:v>
                </c:pt>
                <c:pt idx="2">
                  <c:v>0.58244343039939783</c:v>
                </c:pt>
                <c:pt idx="3">
                  <c:v>0.5837582805127961</c:v>
                </c:pt>
                <c:pt idx="4">
                  <c:v>0.58500335602646469</c:v>
                </c:pt>
                <c:pt idx="5">
                  <c:v>0.5850658020217433</c:v>
                </c:pt>
              </c:numCache>
            </c:numRef>
          </c:val>
        </c:ser>
        <c:dLbls>
          <c:showLegendKey val="0"/>
          <c:showVal val="0"/>
          <c:showCatName val="0"/>
          <c:showSerName val="0"/>
          <c:showPercent val="0"/>
          <c:showBubbleSize val="0"/>
        </c:dLbls>
        <c:gapWidth val="150"/>
        <c:overlap val="-20"/>
        <c:axId val="120734464"/>
        <c:axId val="120736000"/>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Pivots'!$I$77:$I$82</c:f>
              <c:numCache>
                <c:formatCode>0.00</c:formatCode>
                <c:ptCount val="6"/>
                <c:pt idx="0">
                  <c:v>0</c:v>
                </c:pt>
                <c:pt idx="1">
                  <c:v>0</c:v>
                </c:pt>
                <c:pt idx="2">
                  <c:v>0</c:v>
                </c:pt>
                <c:pt idx="3">
                  <c:v>0.51904761904761909</c:v>
                </c:pt>
                <c:pt idx="4">
                  <c:v>0.48623853211009177</c:v>
                </c:pt>
                <c:pt idx="5">
                  <c:v>0.45707656612529002</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Pivots'!$J$77:$J$82</c:f>
              <c:numCache>
                <c:formatCode>0.00</c:formatCode>
                <c:ptCount val="6"/>
                <c:pt idx="0">
                  <c:v>0</c:v>
                </c:pt>
                <c:pt idx="1">
                  <c:v>0</c:v>
                </c:pt>
                <c:pt idx="2">
                  <c:v>0</c:v>
                </c:pt>
                <c:pt idx="3">
                  <c:v>0.5837582805127961</c:v>
                </c:pt>
                <c:pt idx="4">
                  <c:v>0.58500335602646469</c:v>
                </c:pt>
                <c:pt idx="5">
                  <c:v>0.5850658020217433</c:v>
                </c:pt>
              </c:numCache>
            </c:numRef>
          </c:val>
        </c:ser>
        <c:dLbls>
          <c:showLegendKey val="0"/>
          <c:showVal val="0"/>
          <c:showCatName val="0"/>
          <c:showSerName val="0"/>
          <c:showPercent val="0"/>
          <c:showBubbleSize val="0"/>
        </c:dLbls>
        <c:gapWidth val="150"/>
        <c:overlap val="-20"/>
        <c:axId val="120760192"/>
        <c:axId val="120758656"/>
      </c:barChart>
      <c:catAx>
        <c:axId val="120734464"/>
        <c:scaling>
          <c:orientation val="minMax"/>
        </c:scaling>
        <c:delete val="0"/>
        <c:axPos val="b"/>
        <c:majorTickMark val="out"/>
        <c:minorTickMark val="none"/>
        <c:tickLblPos val="nextTo"/>
        <c:crossAx val="120736000"/>
        <c:crosses val="autoZero"/>
        <c:auto val="1"/>
        <c:lblAlgn val="ctr"/>
        <c:lblOffset val="100"/>
        <c:noMultiLvlLbl val="0"/>
      </c:catAx>
      <c:valAx>
        <c:axId val="120736000"/>
        <c:scaling>
          <c:orientation val="minMax"/>
        </c:scaling>
        <c:delete val="0"/>
        <c:axPos val="l"/>
        <c:majorGridlines>
          <c:spPr>
            <a:ln>
              <a:solidFill>
                <a:schemeClr val="bg1">
                  <a:lumMod val="85000"/>
                </a:schemeClr>
              </a:solidFill>
            </a:ln>
          </c:spPr>
        </c:majorGridlines>
        <c:title>
          <c:tx>
            <c:strRef>
              <c:f>Questions!$L$19</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0734464"/>
        <c:crosses val="autoZero"/>
        <c:crossBetween val="between"/>
      </c:valAx>
      <c:valAx>
        <c:axId val="120758656"/>
        <c:scaling>
          <c:orientation val="minMax"/>
        </c:scaling>
        <c:delete val="1"/>
        <c:axPos val="r"/>
        <c:numFmt formatCode="0.00" sourceLinked="1"/>
        <c:majorTickMark val="out"/>
        <c:minorTickMark val="none"/>
        <c:tickLblPos val="nextTo"/>
        <c:crossAx val="120760192"/>
        <c:crosses val="max"/>
        <c:crossBetween val="between"/>
      </c:valAx>
      <c:catAx>
        <c:axId val="120760192"/>
        <c:scaling>
          <c:orientation val="minMax"/>
        </c:scaling>
        <c:delete val="1"/>
        <c:axPos val="b"/>
        <c:majorTickMark val="out"/>
        <c:minorTickMark val="none"/>
        <c:tickLblPos val="nextTo"/>
        <c:crossAx val="120758656"/>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Questions!$D$20</c:f>
          <c:strCache>
            <c:ptCount val="1"/>
            <c:pt idx="0">
              <c:v>Were your decisions about how you wanted to feed your baby respected by midwives?</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Pivots'!$D$84:$D$89</c:f>
              <c:numCache>
                <c:formatCode>0.00</c:formatCode>
                <c:ptCount val="6"/>
                <c:pt idx="0">
                  <c:v>0.80281690140845074</c:v>
                </c:pt>
                <c:pt idx="1">
                  <c:v>0.75524475524475521</c:v>
                </c:pt>
                <c:pt idx="2">
                  <c:v>0.77931034482758621</c:v>
                </c:pt>
                <c:pt idx="3">
                  <c:v>0.73381294964028776</c:v>
                </c:pt>
                <c:pt idx="4">
                  <c:v>0.73577981651376145</c:v>
                </c:pt>
                <c:pt idx="5">
                  <c:v>0.74766355140186913</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Pivots'!$F$84:$F$89</c:f>
              <c:numCache>
                <c:formatCode>0.00</c:formatCode>
                <c:ptCount val="6"/>
                <c:pt idx="0">
                  <c:v>0.81253179190751446</c:v>
                </c:pt>
                <c:pt idx="1">
                  <c:v>0.81287987751125135</c:v>
                </c:pt>
                <c:pt idx="2">
                  <c:v>0.81272330750313215</c:v>
                </c:pt>
                <c:pt idx="3">
                  <c:v>0.81404201325250247</c:v>
                </c:pt>
                <c:pt idx="4">
                  <c:v>0.8144768568861992</c:v>
                </c:pt>
                <c:pt idx="5">
                  <c:v>0.81380477712996047</c:v>
                </c:pt>
              </c:numCache>
            </c:numRef>
          </c:val>
        </c:ser>
        <c:dLbls>
          <c:showLegendKey val="0"/>
          <c:showVal val="0"/>
          <c:showCatName val="0"/>
          <c:showSerName val="0"/>
          <c:showPercent val="0"/>
          <c:showBubbleSize val="0"/>
        </c:dLbls>
        <c:gapWidth val="150"/>
        <c:overlap val="-20"/>
        <c:axId val="120466816"/>
        <c:axId val="120468608"/>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Pivots'!$I$84:$I$89</c:f>
              <c:numCache>
                <c:formatCode>0.00</c:formatCode>
                <c:ptCount val="6"/>
                <c:pt idx="0">
                  <c:v>0</c:v>
                </c:pt>
                <c:pt idx="1">
                  <c:v>0</c:v>
                </c:pt>
                <c:pt idx="2">
                  <c:v>0</c:v>
                </c:pt>
                <c:pt idx="3">
                  <c:v>0.73381294964028776</c:v>
                </c:pt>
                <c:pt idx="4">
                  <c:v>0.73577981651376145</c:v>
                </c:pt>
                <c:pt idx="5">
                  <c:v>0.74766355140186913</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Pivots'!$J$84:$J$89</c:f>
              <c:numCache>
                <c:formatCode>0.00</c:formatCode>
                <c:ptCount val="6"/>
                <c:pt idx="0">
                  <c:v>0</c:v>
                </c:pt>
                <c:pt idx="1">
                  <c:v>0</c:v>
                </c:pt>
                <c:pt idx="2">
                  <c:v>0</c:v>
                </c:pt>
                <c:pt idx="3">
                  <c:v>0.81404201325250247</c:v>
                </c:pt>
                <c:pt idx="4">
                  <c:v>0.8144768568861992</c:v>
                </c:pt>
                <c:pt idx="5">
                  <c:v>0.81380477712996047</c:v>
                </c:pt>
              </c:numCache>
            </c:numRef>
          </c:val>
        </c:ser>
        <c:dLbls>
          <c:showLegendKey val="0"/>
          <c:showVal val="0"/>
          <c:showCatName val="0"/>
          <c:showSerName val="0"/>
          <c:showPercent val="0"/>
          <c:showBubbleSize val="0"/>
        </c:dLbls>
        <c:gapWidth val="150"/>
        <c:overlap val="-20"/>
        <c:axId val="120484608"/>
        <c:axId val="120470528"/>
      </c:barChart>
      <c:catAx>
        <c:axId val="120466816"/>
        <c:scaling>
          <c:orientation val="minMax"/>
        </c:scaling>
        <c:delete val="0"/>
        <c:axPos val="b"/>
        <c:majorTickMark val="out"/>
        <c:minorTickMark val="none"/>
        <c:tickLblPos val="nextTo"/>
        <c:crossAx val="120468608"/>
        <c:crosses val="autoZero"/>
        <c:auto val="1"/>
        <c:lblAlgn val="ctr"/>
        <c:lblOffset val="100"/>
        <c:noMultiLvlLbl val="0"/>
      </c:catAx>
      <c:valAx>
        <c:axId val="120468608"/>
        <c:scaling>
          <c:orientation val="minMax"/>
        </c:scaling>
        <c:delete val="0"/>
        <c:axPos val="l"/>
        <c:majorGridlines>
          <c:spPr>
            <a:ln>
              <a:solidFill>
                <a:schemeClr val="bg1">
                  <a:lumMod val="85000"/>
                </a:schemeClr>
              </a:solidFill>
            </a:ln>
          </c:spPr>
        </c:majorGridlines>
        <c:title>
          <c:tx>
            <c:strRef>
              <c:f>Questions!$L$20</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0466816"/>
        <c:crosses val="autoZero"/>
        <c:crossBetween val="between"/>
      </c:valAx>
      <c:valAx>
        <c:axId val="120470528"/>
        <c:scaling>
          <c:orientation val="minMax"/>
        </c:scaling>
        <c:delete val="1"/>
        <c:axPos val="r"/>
        <c:numFmt formatCode="0.00" sourceLinked="1"/>
        <c:majorTickMark val="out"/>
        <c:minorTickMark val="none"/>
        <c:tickLblPos val="nextTo"/>
        <c:crossAx val="120484608"/>
        <c:crosses val="max"/>
        <c:crossBetween val="between"/>
      </c:valAx>
      <c:catAx>
        <c:axId val="120484608"/>
        <c:scaling>
          <c:orientation val="minMax"/>
        </c:scaling>
        <c:delete val="1"/>
        <c:axPos val="b"/>
        <c:majorTickMark val="out"/>
        <c:minorTickMark val="none"/>
        <c:tickLblPos val="nextTo"/>
        <c:crossAx val="120470528"/>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Questions!$D$21</c:f>
          <c:strCache>
            <c:ptCount val="1"/>
            <c:pt idx="0">
              <c:v>Did you feel that the midwife or midwives that you saw always listened to you?</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Pivots'!$D$91:$D$96</c:f>
              <c:numCache>
                <c:formatCode>0.00</c:formatCode>
                <c:ptCount val="6"/>
                <c:pt idx="0">
                  <c:v>0.79452054794520544</c:v>
                </c:pt>
                <c:pt idx="1">
                  <c:v>0.73287671232876717</c:v>
                </c:pt>
                <c:pt idx="2">
                  <c:v>0.65100671140939592</c:v>
                </c:pt>
                <c:pt idx="3">
                  <c:v>0.73236009732360097</c:v>
                </c:pt>
                <c:pt idx="4">
                  <c:v>0.66727941176470584</c:v>
                </c:pt>
                <c:pt idx="5">
                  <c:v>0.65258215962441313</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'Inpatient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Pivots'!$F$91:$F$96</c:f>
              <c:numCache>
                <c:formatCode>0.00</c:formatCode>
                <c:ptCount val="6"/>
                <c:pt idx="0">
                  <c:v>0.76210653753026636</c:v>
                </c:pt>
                <c:pt idx="1">
                  <c:v>0.76241648367051351</c:v>
                </c:pt>
                <c:pt idx="2">
                  <c:v>0.76299065420560752</c:v>
                </c:pt>
                <c:pt idx="3">
                  <c:v>0.76279685873781811</c:v>
                </c:pt>
                <c:pt idx="4">
                  <c:v>0.76467507736253271</c:v>
                </c:pt>
                <c:pt idx="5">
                  <c:v>0.76442740141078447</c:v>
                </c:pt>
              </c:numCache>
            </c:numRef>
          </c:val>
        </c:ser>
        <c:dLbls>
          <c:showLegendKey val="0"/>
          <c:showVal val="0"/>
          <c:showCatName val="0"/>
          <c:showSerName val="0"/>
          <c:showPercent val="0"/>
          <c:showBubbleSize val="0"/>
        </c:dLbls>
        <c:gapWidth val="150"/>
        <c:overlap val="-20"/>
        <c:axId val="120591488"/>
        <c:axId val="12059302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Pivots'!$I$91:$I$96</c:f>
              <c:numCache>
                <c:formatCode>0.00</c:formatCode>
                <c:ptCount val="6"/>
                <c:pt idx="0">
                  <c:v>0</c:v>
                </c:pt>
                <c:pt idx="1">
                  <c:v>0</c:v>
                </c:pt>
                <c:pt idx="2">
                  <c:v>0.65100671140939592</c:v>
                </c:pt>
                <c:pt idx="3">
                  <c:v>0</c:v>
                </c:pt>
                <c:pt idx="4">
                  <c:v>0.66727941176470584</c:v>
                </c:pt>
                <c:pt idx="5">
                  <c:v>0.65258215962441313</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Pivots'!$J$91:$J$96</c:f>
              <c:numCache>
                <c:formatCode>0.00</c:formatCode>
                <c:ptCount val="6"/>
                <c:pt idx="0">
                  <c:v>0</c:v>
                </c:pt>
                <c:pt idx="1">
                  <c:v>0</c:v>
                </c:pt>
                <c:pt idx="2">
                  <c:v>0.76299065420560752</c:v>
                </c:pt>
                <c:pt idx="3">
                  <c:v>0</c:v>
                </c:pt>
                <c:pt idx="4">
                  <c:v>0.76467507736253271</c:v>
                </c:pt>
                <c:pt idx="5">
                  <c:v>0.76442740141078447</c:v>
                </c:pt>
              </c:numCache>
            </c:numRef>
          </c:val>
        </c:ser>
        <c:dLbls>
          <c:showLegendKey val="0"/>
          <c:showVal val="0"/>
          <c:showCatName val="0"/>
          <c:showSerName val="0"/>
          <c:showPercent val="0"/>
          <c:showBubbleSize val="0"/>
        </c:dLbls>
        <c:gapWidth val="150"/>
        <c:overlap val="-20"/>
        <c:axId val="120600832"/>
        <c:axId val="120599296"/>
      </c:barChart>
      <c:catAx>
        <c:axId val="120591488"/>
        <c:scaling>
          <c:orientation val="minMax"/>
        </c:scaling>
        <c:delete val="0"/>
        <c:axPos val="b"/>
        <c:majorTickMark val="out"/>
        <c:minorTickMark val="none"/>
        <c:tickLblPos val="nextTo"/>
        <c:crossAx val="120593024"/>
        <c:crosses val="autoZero"/>
        <c:auto val="1"/>
        <c:lblAlgn val="ctr"/>
        <c:lblOffset val="100"/>
        <c:noMultiLvlLbl val="0"/>
      </c:catAx>
      <c:valAx>
        <c:axId val="120593024"/>
        <c:scaling>
          <c:orientation val="minMax"/>
        </c:scaling>
        <c:delete val="0"/>
        <c:axPos val="l"/>
        <c:majorGridlines>
          <c:spPr>
            <a:ln>
              <a:solidFill>
                <a:schemeClr val="bg1">
                  <a:lumMod val="85000"/>
                </a:schemeClr>
              </a:solidFill>
            </a:ln>
          </c:spPr>
        </c:majorGridlines>
        <c:title>
          <c:tx>
            <c:strRef>
              <c:f>Questions!$L$21</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0591488"/>
        <c:crosses val="autoZero"/>
        <c:crossBetween val="between"/>
      </c:valAx>
      <c:valAx>
        <c:axId val="120599296"/>
        <c:scaling>
          <c:orientation val="minMax"/>
        </c:scaling>
        <c:delete val="1"/>
        <c:axPos val="r"/>
        <c:numFmt formatCode="0.00" sourceLinked="1"/>
        <c:majorTickMark val="out"/>
        <c:minorTickMark val="none"/>
        <c:tickLblPos val="nextTo"/>
        <c:crossAx val="120600832"/>
        <c:crosses val="max"/>
        <c:crossBetween val="between"/>
      </c:valAx>
      <c:catAx>
        <c:axId val="120600832"/>
        <c:scaling>
          <c:orientation val="minMax"/>
        </c:scaling>
        <c:delete val="1"/>
        <c:axPos val="b"/>
        <c:majorTickMark val="out"/>
        <c:minorTickMark val="none"/>
        <c:tickLblPos val="nextTo"/>
        <c:crossAx val="120599296"/>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Questions!$D$22</c:f>
          <c:strCache>
            <c:ptCount val="1"/>
            <c:pt idx="0">
              <c:v>Do you think your views were taken into account when the team of doctors and nurses caring for you were discussing which treatment you should have?</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'CPES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'CPES Pivots'!$D$8:$D$13</c:f>
              <c:numCache>
                <c:formatCode>0.00</c:formatCode>
                <c:ptCount val="6"/>
                <c:pt idx="0">
                  <c:v>0.6647887323943662</c:v>
                </c:pt>
                <c:pt idx="1">
                  <c:v>0.65358982126628296</c:v>
                </c:pt>
                <c:pt idx="2">
                  <c:v>0.67669172932330823</c:v>
                </c:pt>
                <c:pt idx="3">
                  <c:v>0.63725834797891034</c:v>
                </c:pt>
                <c:pt idx="4">
                  <c:v>0.6484893146647015</c:v>
                </c:pt>
                <c:pt idx="5">
                  <c:v>0.64786687513960239</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'CPES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'CPES Pivots'!$F$8:$F$13</c:f>
              <c:numCache>
                <c:formatCode>0.00</c:formatCode>
                <c:ptCount val="6"/>
                <c:pt idx="0">
                  <c:v>0.66147190659856148</c:v>
                </c:pt>
                <c:pt idx="1">
                  <c:v>0.66257040450588833</c:v>
                </c:pt>
                <c:pt idx="2">
                  <c:v>0.66146876166559199</c:v>
                </c:pt>
                <c:pt idx="3">
                  <c:v>0.66565612819402342</c:v>
                </c:pt>
                <c:pt idx="4">
                  <c:v>0.66187732854974468</c:v>
                </c:pt>
                <c:pt idx="5">
                  <c:v>0.66400682824192625</c:v>
                </c:pt>
              </c:numCache>
            </c:numRef>
          </c:val>
        </c:ser>
        <c:dLbls>
          <c:showLegendKey val="0"/>
          <c:showVal val="0"/>
          <c:showCatName val="0"/>
          <c:showSerName val="0"/>
          <c:showPercent val="0"/>
          <c:showBubbleSize val="0"/>
        </c:dLbls>
        <c:gapWidth val="150"/>
        <c:overlap val="-20"/>
        <c:axId val="120637696"/>
        <c:axId val="120782848"/>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'CPES Pivots'!$I$8:$I$13</c:f>
              <c:numCache>
                <c:formatCode>0.00</c:formatCode>
                <c:ptCount val="6"/>
                <c:pt idx="0">
                  <c:v>0</c:v>
                </c:pt>
                <c:pt idx="1">
                  <c:v>0</c:v>
                </c:pt>
                <c:pt idx="2">
                  <c:v>0</c:v>
                </c:pt>
                <c:pt idx="3">
                  <c:v>0.63725834797891034</c:v>
                </c:pt>
                <c:pt idx="4">
                  <c:v>0</c:v>
                </c:pt>
                <c:pt idx="5">
                  <c:v>0.64786687513960239</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'CPES Pivots'!$J$8:$J$13</c:f>
              <c:numCache>
                <c:formatCode>0.00</c:formatCode>
                <c:ptCount val="6"/>
                <c:pt idx="0">
                  <c:v>0</c:v>
                </c:pt>
                <c:pt idx="1">
                  <c:v>0</c:v>
                </c:pt>
                <c:pt idx="2">
                  <c:v>0</c:v>
                </c:pt>
                <c:pt idx="3">
                  <c:v>0.66565612819402342</c:v>
                </c:pt>
                <c:pt idx="4">
                  <c:v>0</c:v>
                </c:pt>
                <c:pt idx="5">
                  <c:v>0.66400682824192625</c:v>
                </c:pt>
              </c:numCache>
            </c:numRef>
          </c:val>
        </c:ser>
        <c:dLbls>
          <c:showLegendKey val="0"/>
          <c:showVal val="0"/>
          <c:showCatName val="0"/>
          <c:showSerName val="0"/>
          <c:showPercent val="0"/>
          <c:showBubbleSize val="0"/>
        </c:dLbls>
        <c:gapWidth val="150"/>
        <c:overlap val="-20"/>
        <c:axId val="120786304"/>
        <c:axId val="120784768"/>
      </c:barChart>
      <c:catAx>
        <c:axId val="120637696"/>
        <c:scaling>
          <c:orientation val="minMax"/>
        </c:scaling>
        <c:delete val="0"/>
        <c:axPos val="b"/>
        <c:majorTickMark val="out"/>
        <c:minorTickMark val="none"/>
        <c:tickLblPos val="nextTo"/>
        <c:crossAx val="120782848"/>
        <c:crosses val="autoZero"/>
        <c:auto val="1"/>
        <c:lblAlgn val="ctr"/>
        <c:lblOffset val="100"/>
        <c:noMultiLvlLbl val="0"/>
      </c:catAx>
      <c:valAx>
        <c:axId val="120782848"/>
        <c:scaling>
          <c:orientation val="minMax"/>
        </c:scaling>
        <c:delete val="0"/>
        <c:axPos val="l"/>
        <c:majorGridlines>
          <c:spPr>
            <a:ln>
              <a:solidFill>
                <a:schemeClr val="bg1">
                  <a:lumMod val="85000"/>
                </a:schemeClr>
              </a:solidFill>
            </a:ln>
          </c:spPr>
        </c:majorGridlines>
        <c:title>
          <c:tx>
            <c:strRef>
              <c:f>Questions!$L$22</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0637696"/>
        <c:crosses val="autoZero"/>
        <c:crossBetween val="between"/>
      </c:valAx>
      <c:valAx>
        <c:axId val="120784768"/>
        <c:scaling>
          <c:orientation val="minMax"/>
        </c:scaling>
        <c:delete val="1"/>
        <c:axPos val="r"/>
        <c:numFmt formatCode="0.00" sourceLinked="1"/>
        <c:majorTickMark val="out"/>
        <c:minorTickMark val="none"/>
        <c:tickLblPos val="nextTo"/>
        <c:crossAx val="120786304"/>
        <c:crosses val="max"/>
        <c:crossBetween val="between"/>
      </c:valAx>
      <c:catAx>
        <c:axId val="120786304"/>
        <c:scaling>
          <c:orientation val="minMax"/>
        </c:scaling>
        <c:delete val="1"/>
        <c:axPos val="b"/>
        <c:majorTickMark val="out"/>
        <c:minorTickMark val="none"/>
        <c:tickLblPos val="nextTo"/>
        <c:crossAx val="120784768"/>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Questions!$D$23</c:f>
          <c:strCache>
            <c:ptCount val="1"/>
            <c:pt idx="0">
              <c:v>Were you involved as much as you wanted to be in decisions about your care and treatment?</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'CPES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'CPES Pivots'!$D$15:$D$20</c:f>
              <c:numCache>
                <c:formatCode>0.00</c:formatCode>
                <c:ptCount val="6"/>
                <c:pt idx="0">
                  <c:v>0.70735694822888284</c:v>
                </c:pt>
                <c:pt idx="1">
                  <c:v>0.72118357132342115</c:v>
                </c:pt>
                <c:pt idx="2">
                  <c:v>0.69117647058823528</c:v>
                </c:pt>
                <c:pt idx="3">
                  <c:v>0.70378390699794846</c:v>
                </c:pt>
                <c:pt idx="4">
                  <c:v>0.66787003610108309</c:v>
                </c:pt>
                <c:pt idx="5">
                  <c:v>0.69448373408769448</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'CPES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'CPES Pivots'!$F$15:$F$20</c:f>
              <c:numCache>
                <c:formatCode>0.00</c:formatCode>
                <c:ptCount val="6"/>
                <c:pt idx="0">
                  <c:v>0.72683124925971676</c:v>
                </c:pt>
                <c:pt idx="1">
                  <c:v>0.72687981381947142</c:v>
                </c:pt>
                <c:pt idx="2">
                  <c:v>0.72648118164094766</c:v>
                </c:pt>
                <c:pt idx="3">
                  <c:v>0.73002300613496929</c:v>
                </c:pt>
                <c:pt idx="4">
                  <c:v>0.72760247863104333</c:v>
                </c:pt>
                <c:pt idx="5">
                  <c:v>0.73188643874533754</c:v>
                </c:pt>
              </c:numCache>
            </c:numRef>
          </c:val>
        </c:ser>
        <c:dLbls>
          <c:showLegendKey val="0"/>
          <c:showVal val="0"/>
          <c:showCatName val="0"/>
          <c:showSerName val="0"/>
          <c:showPercent val="0"/>
          <c:showBubbleSize val="0"/>
        </c:dLbls>
        <c:gapWidth val="150"/>
        <c:overlap val="-20"/>
        <c:axId val="120827264"/>
        <c:axId val="12084134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'CPES Pivots'!$I$15:$I$20</c:f>
              <c:numCache>
                <c:formatCode>0.00</c:formatCode>
                <c:ptCount val="6"/>
                <c:pt idx="0">
                  <c:v>0</c:v>
                </c:pt>
                <c:pt idx="1">
                  <c:v>0</c:v>
                </c:pt>
                <c:pt idx="2">
                  <c:v>0</c:v>
                </c:pt>
                <c:pt idx="3">
                  <c:v>0.70378390699794846</c:v>
                </c:pt>
                <c:pt idx="4">
                  <c:v>0.66787003610108309</c:v>
                </c:pt>
                <c:pt idx="5">
                  <c:v>0.69448373408769448</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'CPES Pivots'!$J$15:$J$20</c:f>
              <c:numCache>
                <c:formatCode>0.00</c:formatCode>
                <c:ptCount val="6"/>
                <c:pt idx="0">
                  <c:v>0</c:v>
                </c:pt>
                <c:pt idx="1">
                  <c:v>0</c:v>
                </c:pt>
                <c:pt idx="2">
                  <c:v>0</c:v>
                </c:pt>
                <c:pt idx="3">
                  <c:v>0.73002300613496929</c:v>
                </c:pt>
                <c:pt idx="4">
                  <c:v>0.72760247863104333</c:v>
                </c:pt>
                <c:pt idx="5">
                  <c:v>0.73188643874533754</c:v>
                </c:pt>
              </c:numCache>
            </c:numRef>
          </c:val>
        </c:ser>
        <c:dLbls>
          <c:showLegendKey val="0"/>
          <c:showVal val="0"/>
          <c:showCatName val="0"/>
          <c:showSerName val="0"/>
          <c:showPercent val="0"/>
          <c:showBubbleSize val="0"/>
        </c:dLbls>
        <c:gapWidth val="150"/>
        <c:overlap val="-20"/>
        <c:axId val="120845056"/>
        <c:axId val="120843264"/>
      </c:barChart>
      <c:catAx>
        <c:axId val="120827264"/>
        <c:scaling>
          <c:orientation val="minMax"/>
        </c:scaling>
        <c:delete val="0"/>
        <c:axPos val="b"/>
        <c:majorTickMark val="out"/>
        <c:minorTickMark val="none"/>
        <c:tickLblPos val="nextTo"/>
        <c:crossAx val="120841344"/>
        <c:crosses val="autoZero"/>
        <c:auto val="1"/>
        <c:lblAlgn val="ctr"/>
        <c:lblOffset val="100"/>
        <c:noMultiLvlLbl val="0"/>
      </c:catAx>
      <c:valAx>
        <c:axId val="120841344"/>
        <c:scaling>
          <c:orientation val="minMax"/>
        </c:scaling>
        <c:delete val="0"/>
        <c:axPos val="l"/>
        <c:majorGridlines>
          <c:spPr>
            <a:ln>
              <a:solidFill>
                <a:schemeClr val="bg1">
                  <a:lumMod val="85000"/>
                </a:schemeClr>
              </a:solidFill>
            </a:ln>
          </c:spPr>
        </c:majorGridlines>
        <c:title>
          <c:tx>
            <c:strRef>
              <c:f>Questions!$L$23</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0827264"/>
        <c:crosses val="autoZero"/>
        <c:crossBetween val="between"/>
      </c:valAx>
      <c:valAx>
        <c:axId val="120843264"/>
        <c:scaling>
          <c:orientation val="minMax"/>
        </c:scaling>
        <c:delete val="1"/>
        <c:axPos val="r"/>
        <c:numFmt formatCode="0.00" sourceLinked="1"/>
        <c:majorTickMark val="out"/>
        <c:minorTickMark val="none"/>
        <c:tickLblPos val="nextTo"/>
        <c:crossAx val="120845056"/>
        <c:crosses val="max"/>
        <c:crossBetween val="between"/>
      </c:valAx>
      <c:catAx>
        <c:axId val="120845056"/>
        <c:scaling>
          <c:orientation val="minMax"/>
        </c:scaling>
        <c:delete val="1"/>
        <c:axPos val="b"/>
        <c:majorTickMark val="out"/>
        <c:minorTickMark val="none"/>
        <c:tickLblPos val="nextTo"/>
        <c:crossAx val="120843264"/>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Questions!$D$24</c:f>
          <c:strCache>
            <c:ptCount val="1"/>
            <c:pt idx="0">
              <c:v>When you had important questions to ask a doctor, how often did you get answers that you could understand?</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'CPES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'CPES Pivots'!$D$22:$D$27</c:f>
              <c:numCache>
                <c:formatCode>0.00</c:formatCode>
                <c:ptCount val="6"/>
                <c:pt idx="0">
                  <c:v>0.7857142857142857</c:v>
                </c:pt>
                <c:pt idx="1">
                  <c:v>0.79553812208874719</c:v>
                </c:pt>
                <c:pt idx="2">
                  <c:v>0.76800000000000002</c:v>
                </c:pt>
                <c:pt idx="3">
                  <c:v>0.80462490895848504</c:v>
                </c:pt>
                <c:pt idx="4">
                  <c:v>0.74973488865323434</c:v>
                </c:pt>
                <c:pt idx="5">
                  <c:v>0.78891406658532337</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'CPES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'CPES Pivots'!$F$22:$F$27</c:f>
              <c:numCache>
                <c:formatCode>0.00</c:formatCode>
                <c:ptCount val="6"/>
                <c:pt idx="0">
                  <c:v>0.82819892755756497</c:v>
                </c:pt>
                <c:pt idx="1">
                  <c:v>0.8306219550414542</c:v>
                </c:pt>
                <c:pt idx="2">
                  <c:v>0.82734792437320182</c:v>
                </c:pt>
                <c:pt idx="3">
                  <c:v>0.83061212373092674</c:v>
                </c:pt>
                <c:pt idx="4">
                  <c:v>0.82887406826206356</c:v>
                </c:pt>
                <c:pt idx="5">
                  <c:v>0.83349780209921953</c:v>
                </c:pt>
              </c:numCache>
            </c:numRef>
          </c:val>
        </c:ser>
        <c:dLbls>
          <c:showLegendKey val="0"/>
          <c:showVal val="0"/>
          <c:showCatName val="0"/>
          <c:showSerName val="0"/>
          <c:showPercent val="0"/>
          <c:showBubbleSize val="0"/>
        </c:dLbls>
        <c:gapWidth val="150"/>
        <c:overlap val="-20"/>
        <c:axId val="120881920"/>
        <c:axId val="120883456"/>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'CPES Pivots'!$I$22:$I$27</c:f>
              <c:numCache>
                <c:formatCode>0.00</c:formatCode>
                <c:ptCount val="6"/>
                <c:pt idx="0">
                  <c:v>0.7857142857142857</c:v>
                </c:pt>
                <c:pt idx="1">
                  <c:v>0.79553812208874719</c:v>
                </c:pt>
                <c:pt idx="2">
                  <c:v>0.76800000000000002</c:v>
                </c:pt>
                <c:pt idx="3">
                  <c:v>0.80462490895848504</c:v>
                </c:pt>
                <c:pt idx="4">
                  <c:v>0.74973488865323434</c:v>
                </c:pt>
                <c:pt idx="5">
                  <c:v>0.78891406658532337</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'CPES Pivots'!$J$22:$J$27</c:f>
              <c:numCache>
                <c:formatCode>0.00</c:formatCode>
                <c:ptCount val="6"/>
                <c:pt idx="0">
                  <c:v>0.82819892755756497</c:v>
                </c:pt>
                <c:pt idx="1">
                  <c:v>0.8306219550414542</c:v>
                </c:pt>
                <c:pt idx="2">
                  <c:v>0.82734792437320182</c:v>
                </c:pt>
                <c:pt idx="3">
                  <c:v>0.83061212373092674</c:v>
                </c:pt>
                <c:pt idx="4">
                  <c:v>0.82887406826206356</c:v>
                </c:pt>
                <c:pt idx="5">
                  <c:v>0.83349780209921953</c:v>
                </c:pt>
              </c:numCache>
            </c:numRef>
          </c:val>
        </c:ser>
        <c:dLbls>
          <c:showLegendKey val="0"/>
          <c:showVal val="0"/>
          <c:showCatName val="0"/>
          <c:showSerName val="0"/>
          <c:showPercent val="0"/>
          <c:showBubbleSize val="0"/>
        </c:dLbls>
        <c:gapWidth val="150"/>
        <c:overlap val="-20"/>
        <c:axId val="120891264"/>
        <c:axId val="120889728"/>
      </c:barChart>
      <c:catAx>
        <c:axId val="120881920"/>
        <c:scaling>
          <c:orientation val="minMax"/>
        </c:scaling>
        <c:delete val="0"/>
        <c:axPos val="b"/>
        <c:majorTickMark val="out"/>
        <c:minorTickMark val="none"/>
        <c:tickLblPos val="nextTo"/>
        <c:crossAx val="120883456"/>
        <c:crosses val="autoZero"/>
        <c:auto val="1"/>
        <c:lblAlgn val="ctr"/>
        <c:lblOffset val="100"/>
        <c:noMultiLvlLbl val="0"/>
      </c:catAx>
      <c:valAx>
        <c:axId val="120883456"/>
        <c:scaling>
          <c:orientation val="minMax"/>
        </c:scaling>
        <c:delete val="0"/>
        <c:axPos val="l"/>
        <c:majorGridlines>
          <c:spPr>
            <a:ln>
              <a:solidFill>
                <a:schemeClr val="bg1">
                  <a:lumMod val="85000"/>
                </a:schemeClr>
              </a:solidFill>
            </a:ln>
          </c:spPr>
        </c:majorGridlines>
        <c:title>
          <c:tx>
            <c:strRef>
              <c:f>Questions!$L$24</c:f>
              <c:strCache>
                <c:ptCount val="1"/>
                <c:pt idx="0">
                  <c:v>All or most of the time</c:v>
                </c:pt>
              </c:strCache>
            </c:strRef>
          </c:tx>
          <c:layout/>
          <c:overlay val="0"/>
          <c:txPr>
            <a:bodyPr rot="-5400000" vert="horz"/>
            <a:lstStyle/>
            <a:p>
              <a:pPr>
                <a:defRPr/>
              </a:pPr>
              <a:endParaRPr lang="en-US"/>
            </a:p>
          </c:txPr>
        </c:title>
        <c:numFmt formatCode="0%" sourceLinked="0"/>
        <c:majorTickMark val="out"/>
        <c:minorTickMark val="none"/>
        <c:tickLblPos val="nextTo"/>
        <c:crossAx val="120881920"/>
        <c:crosses val="autoZero"/>
        <c:crossBetween val="between"/>
      </c:valAx>
      <c:valAx>
        <c:axId val="120889728"/>
        <c:scaling>
          <c:orientation val="minMax"/>
        </c:scaling>
        <c:delete val="1"/>
        <c:axPos val="r"/>
        <c:numFmt formatCode="0.00" sourceLinked="1"/>
        <c:majorTickMark val="out"/>
        <c:minorTickMark val="none"/>
        <c:tickLblPos val="nextTo"/>
        <c:crossAx val="120891264"/>
        <c:crosses val="max"/>
        <c:crossBetween val="between"/>
      </c:valAx>
      <c:catAx>
        <c:axId val="120891264"/>
        <c:scaling>
          <c:orientation val="minMax"/>
        </c:scaling>
        <c:delete val="1"/>
        <c:axPos val="b"/>
        <c:majorTickMark val="out"/>
        <c:minorTickMark val="none"/>
        <c:tickLblPos val="nextTo"/>
        <c:crossAx val="120889728"/>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Questions!$D$25</c:f>
          <c:strCache>
            <c:ptCount val="1"/>
            <c:pt idx="0">
              <c:v>Have you been offered a written assessment and care plan? A care plan is a document that sets out your needs and goals for caring for your cancer. It is an agreement or plan between you and your health professional to help meet those goals</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'CPES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'CPES Pivots'!$D$29:$D$34</c:f>
              <c:numCache>
                <c:formatCode>0.00</c:formatCode>
                <c:ptCount val="6"/>
                <c:pt idx="0">
                  <c:v>0.22683084899546338</c:v>
                </c:pt>
                <c:pt idx="1">
                  <c:v>0.25452288045406174</c:v>
                </c:pt>
                <c:pt idx="2">
                  <c:v>0.2978723404255319</c:v>
                </c:pt>
                <c:pt idx="3">
                  <c:v>0.22645861601085482</c:v>
                </c:pt>
                <c:pt idx="4">
                  <c:v>0.25792253521126762</c:v>
                </c:pt>
                <c:pt idx="5">
                  <c:v>0.23716129032258065</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'CPES Pivots'!$C$8:$C$13</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'CPES Pivots'!$F$29:$F$34</c:f>
              <c:numCache>
                <c:formatCode>0.00</c:formatCode>
                <c:ptCount val="6"/>
                <c:pt idx="0">
                  <c:v>0.21637180567256389</c:v>
                </c:pt>
                <c:pt idx="1">
                  <c:v>0.21202386415787058</c:v>
                </c:pt>
                <c:pt idx="2">
                  <c:v>0.21616276337432444</c:v>
                </c:pt>
                <c:pt idx="3">
                  <c:v>0.21504985577032276</c:v>
                </c:pt>
                <c:pt idx="4">
                  <c:v>0.21575376534489962</c:v>
                </c:pt>
                <c:pt idx="5">
                  <c:v>0.2130501523586959</c:v>
                </c:pt>
              </c:numCache>
            </c:numRef>
          </c:val>
        </c:ser>
        <c:dLbls>
          <c:showLegendKey val="0"/>
          <c:showVal val="0"/>
          <c:showCatName val="0"/>
          <c:showSerName val="0"/>
          <c:showPercent val="0"/>
          <c:showBubbleSize val="0"/>
        </c:dLbls>
        <c:gapWidth val="150"/>
        <c:overlap val="-20"/>
        <c:axId val="121010048"/>
        <c:axId val="12101158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'CPES Pivots'!$I$29:$I$34</c:f>
              <c:numCache>
                <c:formatCode>0.00</c:formatCode>
                <c:ptCount val="6"/>
                <c:pt idx="0">
                  <c:v>0</c:v>
                </c:pt>
                <c:pt idx="1">
                  <c:v>0.25452288045406174</c:v>
                </c:pt>
                <c:pt idx="2">
                  <c:v>0.2978723404255319</c:v>
                </c:pt>
                <c:pt idx="3">
                  <c:v>0.22645861601085482</c:v>
                </c:pt>
                <c:pt idx="4">
                  <c:v>0.25792253521126762</c:v>
                </c:pt>
                <c:pt idx="5">
                  <c:v>0.23716129032258065</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'CPES Pivots'!$J$29:$J$34</c:f>
              <c:numCache>
                <c:formatCode>0.00</c:formatCode>
                <c:ptCount val="6"/>
                <c:pt idx="0">
                  <c:v>0</c:v>
                </c:pt>
                <c:pt idx="1">
                  <c:v>0.21202386415787058</c:v>
                </c:pt>
                <c:pt idx="2">
                  <c:v>0.21616276337432444</c:v>
                </c:pt>
                <c:pt idx="3">
                  <c:v>0.21504985577032276</c:v>
                </c:pt>
                <c:pt idx="4">
                  <c:v>0.21575376534489962</c:v>
                </c:pt>
                <c:pt idx="5">
                  <c:v>0.2130501523586959</c:v>
                </c:pt>
              </c:numCache>
            </c:numRef>
          </c:val>
        </c:ser>
        <c:dLbls>
          <c:showLegendKey val="0"/>
          <c:showVal val="0"/>
          <c:showCatName val="0"/>
          <c:showSerName val="0"/>
          <c:showPercent val="0"/>
          <c:showBubbleSize val="0"/>
        </c:dLbls>
        <c:gapWidth val="150"/>
        <c:overlap val="-20"/>
        <c:axId val="121023488"/>
        <c:axId val="121021952"/>
      </c:barChart>
      <c:catAx>
        <c:axId val="121010048"/>
        <c:scaling>
          <c:orientation val="minMax"/>
        </c:scaling>
        <c:delete val="0"/>
        <c:axPos val="b"/>
        <c:majorTickMark val="out"/>
        <c:minorTickMark val="none"/>
        <c:tickLblPos val="nextTo"/>
        <c:crossAx val="121011584"/>
        <c:crosses val="autoZero"/>
        <c:auto val="1"/>
        <c:lblAlgn val="ctr"/>
        <c:lblOffset val="100"/>
        <c:noMultiLvlLbl val="0"/>
      </c:catAx>
      <c:valAx>
        <c:axId val="121011584"/>
        <c:scaling>
          <c:orientation val="minMax"/>
        </c:scaling>
        <c:delete val="0"/>
        <c:axPos val="l"/>
        <c:majorGridlines>
          <c:spPr>
            <a:ln>
              <a:solidFill>
                <a:schemeClr val="bg1">
                  <a:lumMod val="85000"/>
                </a:schemeClr>
              </a:solidFill>
            </a:ln>
          </c:spPr>
        </c:majorGridlines>
        <c:title>
          <c:tx>
            <c:strRef>
              <c:f>Questions!$L$25</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1010048"/>
        <c:crosses val="autoZero"/>
        <c:crossBetween val="between"/>
      </c:valAx>
      <c:valAx>
        <c:axId val="121021952"/>
        <c:scaling>
          <c:orientation val="minMax"/>
        </c:scaling>
        <c:delete val="1"/>
        <c:axPos val="r"/>
        <c:numFmt formatCode="0.00" sourceLinked="1"/>
        <c:majorTickMark val="out"/>
        <c:minorTickMark val="none"/>
        <c:tickLblPos val="nextTo"/>
        <c:crossAx val="121023488"/>
        <c:crosses val="max"/>
        <c:crossBetween val="between"/>
      </c:valAx>
      <c:catAx>
        <c:axId val="121023488"/>
        <c:scaling>
          <c:orientation val="minMax"/>
        </c:scaling>
        <c:delete val="1"/>
        <c:axPos val="b"/>
        <c:majorTickMark val="out"/>
        <c:minorTickMark val="none"/>
        <c:tickLblPos val="nextTo"/>
        <c:crossAx val="121021952"/>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Questions!$D$26</c:f>
          <c:strCache>
            <c:ptCount val="1"/>
            <c:pt idx="0">
              <c:v>Did you have enough time to discuss your health or medical problem with the doctor or nurse?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Pivots'!$D$6:$D$12</c:f>
              <c:numCache>
                <c:formatCode>General</c:formatCode>
                <c:ptCount val="7"/>
                <c:pt idx="0">
                  <c:v>0.64594240837696337</c:v>
                </c:pt>
                <c:pt idx="1">
                  <c:v>0.69919837129405782</c:v>
                </c:pt>
                <c:pt idx="2">
                  <c:v>0.69340172534390299</c:v>
                </c:pt>
                <c:pt idx="3">
                  <c:v>0.58121546961325965</c:v>
                </c:pt>
                <c:pt idx="4">
                  <c:v>0.62895377128953767</c:v>
                </c:pt>
                <c:pt idx="5">
                  <c:v>0.5872801082543978</c:v>
                </c:pt>
                <c:pt idx="6">
                  <c:v>0.66736145169200589</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Pivots'!$E$6:$E$12</c:f>
              <c:numCache>
                <c:formatCode>General</c:formatCode>
                <c:ptCount val="7"/>
                <c:pt idx="0">
                  <c:v>0.72385119082111604</c:v>
                </c:pt>
                <c:pt idx="1">
                  <c:v>0.72650179186034136</c:v>
                </c:pt>
                <c:pt idx="2">
                  <c:v>0.72421503479986138</c:v>
                </c:pt>
                <c:pt idx="3">
                  <c:v>0.72413694965421072</c:v>
                </c:pt>
                <c:pt idx="4">
                  <c:v>0.72268597387847811</c:v>
                </c:pt>
                <c:pt idx="5">
                  <c:v>0.72928307464892828</c:v>
                </c:pt>
                <c:pt idx="6">
                  <c:v>0.73610413827727172</c:v>
                </c:pt>
              </c:numCache>
            </c:numRef>
          </c:val>
        </c:ser>
        <c:dLbls>
          <c:showLegendKey val="0"/>
          <c:showVal val="0"/>
          <c:showCatName val="0"/>
          <c:showSerName val="0"/>
          <c:showPercent val="0"/>
          <c:showBubbleSize val="0"/>
        </c:dLbls>
        <c:gapWidth val="150"/>
        <c:overlap val="-20"/>
        <c:axId val="121331712"/>
        <c:axId val="121333248"/>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'A&amp;E Pivots'!$G$6:$G$12</c:f>
              <c:numCache>
                <c:formatCode>General</c:formatCode>
                <c:ptCount val="7"/>
                <c:pt idx="0">
                  <c:v>0.64594240837696337</c:v>
                </c:pt>
                <c:pt idx="1">
                  <c:v>0.69919837129405782</c:v>
                </c:pt>
                <c:pt idx="2">
                  <c:v>0.69340172534390299</c:v>
                </c:pt>
                <c:pt idx="3">
                  <c:v>0.58121546961325965</c:v>
                </c:pt>
                <c:pt idx="4">
                  <c:v>0.62895377128953767</c:v>
                </c:pt>
                <c:pt idx="5">
                  <c:v>0.5872801082543978</c:v>
                </c:pt>
                <c:pt idx="6">
                  <c:v>0.66736145169200589</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'A&amp;E Pivots'!$H$6:$H$12</c:f>
              <c:numCache>
                <c:formatCode>General</c:formatCode>
                <c:ptCount val="7"/>
                <c:pt idx="0">
                  <c:v>0.72385119082111604</c:v>
                </c:pt>
                <c:pt idx="1">
                  <c:v>0.72650179186034136</c:v>
                </c:pt>
                <c:pt idx="2">
                  <c:v>0.72421503479986138</c:v>
                </c:pt>
                <c:pt idx="3">
                  <c:v>0.72413694965421072</c:v>
                </c:pt>
                <c:pt idx="4">
                  <c:v>0.72268597387847811</c:v>
                </c:pt>
                <c:pt idx="5">
                  <c:v>0.72928307464892828</c:v>
                </c:pt>
                <c:pt idx="6">
                  <c:v>0.73610413827727172</c:v>
                </c:pt>
              </c:numCache>
            </c:numRef>
          </c:val>
        </c:ser>
        <c:dLbls>
          <c:showLegendKey val="0"/>
          <c:showVal val="0"/>
          <c:showCatName val="0"/>
          <c:showSerName val="0"/>
          <c:showPercent val="0"/>
          <c:showBubbleSize val="0"/>
        </c:dLbls>
        <c:gapWidth val="150"/>
        <c:overlap val="-20"/>
        <c:axId val="121336960"/>
        <c:axId val="121335168"/>
      </c:barChart>
      <c:catAx>
        <c:axId val="121331712"/>
        <c:scaling>
          <c:orientation val="minMax"/>
        </c:scaling>
        <c:delete val="0"/>
        <c:axPos val="b"/>
        <c:majorTickMark val="out"/>
        <c:minorTickMark val="none"/>
        <c:tickLblPos val="nextTo"/>
        <c:crossAx val="121333248"/>
        <c:crosses val="autoZero"/>
        <c:auto val="1"/>
        <c:lblAlgn val="ctr"/>
        <c:lblOffset val="100"/>
        <c:noMultiLvlLbl val="0"/>
      </c:catAx>
      <c:valAx>
        <c:axId val="121333248"/>
        <c:scaling>
          <c:orientation val="minMax"/>
        </c:scaling>
        <c:delete val="0"/>
        <c:axPos val="l"/>
        <c:majorGridlines>
          <c:spPr>
            <a:ln>
              <a:solidFill>
                <a:schemeClr val="bg1">
                  <a:lumMod val="85000"/>
                </a:schemeClr>
              </a:solidFill>
            </a:ln>
          </c:spPr>
        </c:majorGridlines>
        <c:title>
          <c:tx>
            <c:strRef>
              <c:f>Questions!$L$26</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1331712"/>
        <c:crosses val="autoZero"/>
        <c:crossBetween val="between"/>
      </c:valAx>
      <c:valAx>
        <c:axId val="121335168"/>
        <c:scaling>
          <c:orientation val="minMax"/>
        </c:scaling>
        <c:delete val="1"/>
        <c:axPos val="r"/>
        <c:numFmt formatCode="General" sourceLinked="1"/>
        <c:majorTickMark val="out"/>
        <c:minorTickMark val="none"/>
        <c:tickLblPos val="nextTo"/>
        <c:crossAx val="121336960"/>
        <c:crosses val="max"/>
        <c:crossBetween val="between"/>
      </c:valAx>
      <c:catAx>
        <c:axId val="121336960"/>
        <c:scaling>
          <c:orientation val="minMax"/>
        </c:scaling>
        <c:delete val="1"/>
        <c:axPos val="b"/>
        <c:majorTickMark val="out"/>
        <c:minorTickMark val="none"/>
        <c:tickLblPos val="nextTo"/>
        <c:crossAx val="121335168"/>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Questions!$D$27</c:f>
          <c:strCache>
            <c:ptCount val="1"/>
            <c:pt idx="0">
              <c:v>While you were in the A&amp;E Department, did a doctor or nurse explain your condition and treatment in a way you could understand?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Pivots'!$D$13:$D$19</c:f>
              <c:numCache>
                <c:formatCode>General</c:formatCode>
                <c:ptCount val="7"/>
                <c:pt idx="0">
                  <c:v>0.58240223463687146</c:v>
                </c:pt>
                <c:pt idx="1">
                  <c:v>0.65350578624914912</c:v>
                </c:pt>
                <c:pt idx="2">
                  <c:v>0.62583684602033229</c:v>
                </c:pt>
                <c:pt idx="3">
                  <c:v>0.50863060989643272</c:v>
                </c:pt>
                <c:pt idx="4">
                  <c:v>0.5561160151324086</c:v>
                </c:pt>
                <c:pt idx="5">
                  <c:v>0.56003842459173869</c:v>
                </c:pt>
                <c:pt idx="6">
                  <c:v>0.61368103787183859</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Pivots'!$E$13:$E$19</c:f>
              <c:numCache>
                <c:formatCode>General</c:formatCode>
                <c:ptCount val="7"/>
                <c:pt idx="0">
                  <c:v>0.68146929824561409</c:v>
                </c:pt>
                <c:pt idx="1">
                  <c:v>0.6838292655745013</c:v>
                </c:pt>
                <c:pt idx="2">
                  <c:v>0.68419833945287944</c:v>
                </c:pt>
                <c:pt idx="3">
                  <c:v>0.68171882018266206</c:v>
                </c:pt>
                <c:pt idx="4">
                  <c:v>0.68020077081652774</c:v>
                </c:pt>
                <c:pt idx="5">
                  <c:v>0.68491703436703744</c:v>
                </c:pt>
                <c:pt idx="6">
                  <c:v>0.69556565163518946</c:v>
                </c:pt>
              </c:numCache>
            </c:numRef>
          </c:val>
        </c:ser>
        <c:dLbls>
          <c:showLegendKey val="0"/>
          <c:showVal val="0"/>
          <c:showCatName val="0"/>
          <c:showSerName val="0"/>
          <c:showPercent val="0"/>
          <c:showBubbleSize val="0"/>
        </c:dLbls>
        <c:gapWidth val="150"/>
        <c:overlap val="-20"/>
        <c:axId val="121050240"/>
        <c:axId val="121051776"/>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'A&amp;E Pivots'!$G$13:$G$19</c:f>
              <c:numCache>
                <c:formatCode>General</c:formatCode>
                <c:ptCount val="7"/>
                <c:pt idx="0">
                  <c:v>0.58240223463687146</c:v>
                </c:pt>
                <c:pt idx="1">
                  <c:v>0.65350578624914912</c:v>
                </c:pt>
                <c:pt idx="2">
                  <c:v>0.62583684602033229</c:v>
                </c:pt>
                <c:pt idx="3">
                  <c:v>0.50863060989643272</c:v>
                </c:pt>
                <c:pt idx="4">
                  <c:v>0.5561160151324086</c:v>
                </c:pt>
                <c:pt idx="5">
                  <c:v>0.56003842459173869</c:v>
                </c:pt>
                <c:pt idx="6">
                  <c:v>0.61368103787183859</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'A&amp;E Pivots'!$H$13:$H$19</c:f>
              <c:numCache>
                <c:formatCode>General</c:formatCode>
                <c:ptCount val="7"/>
                <c:pt idx="0">
                  <c:v>0.68146929824561409</c:v>
                </c:pt>
                <c:pt idx="1">
                  <c:v>0.6838292655745013</c:v>
                </c:pt>
                <c:pt idx="2">
                  <c:v>0.68419833945287944</c:v>
                </c:pt>
                <c:pt idx="3">
                  <c:v>0.68171882018266206</c:v>
                </c:pt>
                <c:pt idx="4">
                  <c:v>0.68020077081652774</c:v>
                </c:pt>
                <c:pt idx="5">
                  <c:v>0.68491703436703744</c:v>
                </c:pt>
                <c:pt idx="6">
                  <c:v>0.69556565163518946</c:v>
                </c:pt>
              </c:numCache>
            </c:numRef>
          </c:val>
        </c:ser>
        <c:dLbls>
          <c:showLegendKey val="0"/>
          <c:showVal val="0"/>
          <c:showCatName val="0"/>
          <c:showSerName val="0"/>
          <c:showPercent val="0"/>
          <c:showBubbleSize val="0"/>
        </c:dLbls>
        <c:gapWidth val="150"/>
        <c:overlap val="-20"/>
        <c:axId val="121067776"/>
        <c:axId val="121066240"/>
      </c:barChart>
      <c:catAx>
        <c:axId val="121050240"/>
        <c:scaling>
          <c:orientation val="minMax"/>
        </c:scaling>
        <c:delete val="0"/>
        <c:axPos val="b"/>
        <c:majorTickMark val="out"/>
        <c:minorTickMark val="none"/>
        <c:tickLblPos val="nextTo"/>
        <c:crossAx val="121051776"/>
        <c:crosses val="autoZero"/>
        <c:auto val="1"/>
        <c:lblAlgn val="ctr"/>
        <c:lblOffset val="100"/>
        <c:noMultiLvlLbl val="0"/>
      </c:catAx>
      <c:valAx>
        <c:axId val="121051776"/>
        <c:scaling>
          <c:orientation val="minMax"/>
        </c:scaling>
        <c:delete val="0"/>
        <c:axPos val="l"/>
        <c:majorGridlines>
          <c:spPr>
            <a:ln>
              <a:solidFill>
                <a:schemeClr val="bg1">
                  <a:lumMod val="85000"/>
                </a:schemeClr>
              </a:solidFill>
            </a:ln>
          </c:spPr>
        </c:majorGridlines>
        <c:title>
          <c:tx>
            <c:strRef>
              <c:f>Questions!$L$27</c:f>
              <c:strCache>
                <c:ptCount val="1"/>
                <c:pt idx="0">
                  <c:v>Yes, completely</c:v>
                </c:pt>
              </c:strCache>
            </c:strRef>
          </c:tx>
          <c:layout/>
          <c:overlay val="0"/>
          <c:txPr>
            <a:bodyPr rot="-5400000" vert="horz"/>
            <a:lstStyle/>
            <a:p>
              <a:pPr>
                <a:defRPr/>
              </a:pPr>
              <a:endParaRPr lang="en-US"/>
            </a:p>
          </c:txPr>
        </c:title>
        <c:numFmt formatCode="0%" sourceLinked="0"/>
        <c:majorTickMark val="out"/>
        <c:minorTickMark val="none"/>
        <c:tickLblPos val="nextTo"/>
        <c:crossAx val="121050240"/>
        <c:crosses val="autoZero"/>
        <c:crossBetween val="between"/>
      </c:valAx>
      <c:valAx>
        <c:axId val="121066240"/>
        <c:scaling>
          <c:orientation val="minMax"/>
        </c:scaling>
        <c:delete val="1"/>
        <c:axPos val="r"/>
        <c:numFmt formatCode="General" sourceLinked="1"/>
        <c:majorTickMark val="out"/>
        <c:minorTickMark val="none"/>
        <c:tickLblPos val="nextTo"/>
        <c:crossAx val="121067776"/>
        <c:crosses val="max"/>
        <c:crossBetween val="between"/>
      </c:valAx>
      <c:catAx>
        <c:axId val="121067776"/>
        <c:scaling>
          <c:orientation val="minMax"/>
        </c:scaling>
        <c:delete val="1"/>
        <c:axPos val="b"/>
        <c:majorTickMark val="out"/>
        <c:minorTickMark val="none"/>
        <c:tickLblPos val="nextTo"/>
        <c:crossAx val="121066240"/>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Questions!$D$28</c:f>
          <c:strCache>
            <c:ptCount val="1"/>
            <c:pt idx="0">
              <c:v>Did the doctors and nurses listen to what you had to say?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Pivots'!$D$20:$D$26</c:f>
              <c:numCache>
                <c:formatCode>General</c:formatCode>
                <c:ptCount val="7"/>
                <c:pt idx="0">
                  <c:v>0.71794871794871795</c:v>
                </c:pt>
                <c:pt idx="1">
                  <c:v>0.75044631471563372</c:v>
                </c:pt>
                <c:pt idx="2">
                  <c:v>0.7487167522165189</c:v>
                </c:pt>
                <c:pt idx="3">
                  <c:v>0.64855875831485588</c:v>
                </c:pt>
                <c:pt idx="4">
                  <c:v>0.64570737605804107</c:v>
                </c:pt>
                <c:pt idx="5">
                  <c:v>0.61721201255042579</c:v>
                </c:pt>
                <c:pt idx="6">
                  <c:v>0.71152663304219466</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Pivots'!$E$20:$E$26</c:f>
              <c:numCache>
                <c:formatCode>General</c:formatCode>
                <c:ptCount val="7"/>
                <c:pt idx="0">
                  <c:v>0.77432279418169148</c:v>
                </c:pt>
                <c:pt idx="1">
                  <c:v>0.77793186828817296</c:v>
                </c:pt>
                <c:pt idx="2">
                  <c:v>0.77508049750615571</c:v>
                </c:pt>
                <c:pt idx="3">
                  <c:v>0.77511265757800463</c:v>
                </c:pt>
                <c:pt idx="4">
                  <c:v>0.77490963941144664</c:v>
                </c:pt>
                <c:pt idx="5">
                  <c:v>0.78217176059051963</c:v>
                </c:pt>
                <c:pt idx="6">
                  <c:v>0.78958146218789294</c:v>
                </c:pt>
              </c:numCache>
            </c:numRef>
          </c:val>
        </c:ser>
        <c:dLbls>
          <c:showLegendKey val="0"/>
          <c:showVal val="0"/>
          <c:showCatName val="0"/>
          <c:showSerName val="0"/>
          <c:showPercent val="0"/>
          <c:showBubbleSize val="0"/>
        </c:dLbls>
        <c:gapWidth val="150"/>
        <c:overlap val="-20"/>
        <c:axId val="121103104"/>
        <c:axId val="121104640"/>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'A&amp;E Pivots'!$G$20:$G$26</c:f>
              <c:numCache>
                <c:formatCode>General</c:formatCode>
                <c:ptCount val="7"/>
                <c:pt idx="0">
                  <c:v>0.71794871794871795</c:v>
                </c:pt>
                <c:pt idx="1">
                  <c:v>0.75044631471563372</c:v>
                </c:pt>
                <c:pt idx="2">
                  <c:v>0.7487167522165189</c:v>
                </c:pt>
                <c:pt idx="3">
                  <c:v>0.64855875831485588</c:v>
                </c:pt>
                <c:pt idx="4">
                  <c:v>0.64570737605804107</c:v>
                </c:pt>
                <c:pt idx="5">
                  <c:v>0.61721201255042579</c:v>
                </c:pt>
                <c:pt idx="6">
                  <c:v>0.71152663304219466</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'A&amp;E Pivots'!$H$20:$H$26</c:f>
              <c:numCache>
                <c:formatCode>General</c:formatCode>
                <c:ptCount val="7"/>
                <c:pt idx="0">
                  <c:v>0.77432279418169148</c:v>
                </c:pt>
                <c:pt idx="1">
                  <c:v>0.77793186828817296</c:v>
                </c:pt>
                <c:pt idx="2">
                  <c:v>0.77508049750615571</c:v>
                </c:pt>
                <c:pt idx="3">
                  <c:v>0.77511265757800463</c:v>
                </c:pt>
                <c:pt idx="4">
                  <c:v>0.77490963941144664</c:v>
                </c:pt>
                <c:pt idx="5">
                  <c:v>0.78217176059051963</c:v>
                </c:pt>
                <c:pt idx="6">
                  <c:v>0.78958146218789294</c:v>
                </c:pt>
              </c:numCache>
            </c:numRef>
          </c:val>
        </c:ser>
        <c:dLbls>
          <c:showLegendKey val="0"/>
          <c:showVal val="0"/>
          <c:showCatName val="0"/>
          <c:showSerName val="0"/>
          <c:showPercent val="0"/>
          <c:showBubbleSize val="0"/>
        </c:dLbls>
        <c:gapWidth val="150"/>
        <c:overlap val="-20"/>
        <c:axId val="121108352"/>
        <c:axId val="121106816"/>
      </c:barChart>
      <c:catAx>
        <c:axId val="121103104"/>
        <c:scaling>
          <c:orientation val="minMax"/>
        </c:scaling>
        <c:delete val="0"/>
        <c:axPos val="b"/>
        <c:majorTickMark val="out"/>
        <c:minorTickMark val="none"/>
        <c:tickLblPos val="nextTo"/>
        <c:crossAx val="121104640"/>
        <c:crosses val="autoZero"/>
        <c:auto val="1"/>
        <c:lblAlgn val="ctr"/>
        <c:lblOffset val="100"/>
        <c:noMultiLvlLbl val="0"/>
      </c:catAx>
      <c:valAx>
        <c:axId val="121104640"/>
        <c:scaling>
          <c:orientation val="minMax"/>
        </c:scaling>
        <c:delete val="0"/>
        <c:axPos val="l"/>
        <c:majorGridlines>
          <c:spPr>
            <a:ln>
              <a:solidFill>
                <a:schemeClr val="bg1">
                  <a:lumMod val="85000"/>
                </a:schemeClr>
              </a:solidFill>
            </a:ln>
          </c:spPr>
        </c:majorGridlines>
        <c:title>
          <c:tx>
            <c:strRef>
              <c:f>Questions!$L$28</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1103104"/>
        <c:crosses val="autoZero"/>
        <c:crossBetween val="between"/>
      </c:valAx>
      <c:valAx>
        <c:axId val="121106816"/>
        <c:scaling>
          <c:orientation val="minMax"/>
        </c:scaling>
        <c:delete val="1"/>
        <c:axPos val="r"/>
        <c:numFmt formatCode="General" sourceLinked="1"/>
        <c:majorTickMark val="out"/>
        <c:minorTickMark val="none"/>
        <c:tickLblPos val="nextTo"/>
        <c:crossAx val="121108352"/>
        <c:crosses val="max"/>
        <c:crossBetween val="between"/>
      </c:valAx>
      <c:catAx>
        <c:axId val="121108352"/>
        <c:scaling>
          <c:orientation val="minMax"/>
        </c:scaling>
        <c:delete val="1"/>
        <c:axPos val="b"/>
        <c:majorTickMark val="out"/>
        <c:minorTickMark val="none"/>
        <c:tickLblPos val="nextTo"/>
        <c:crossAx val="121106816"/>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Questions!$D$29</c:f>
          <c:strCache>
            <c:ptCount val="1"/>
            <c:pt idx="0">
              <c:v>If your family or someone else close to you wanted to talk to a doctor, did they have enough opportunity to do so?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Pivots'!$D$27:$D$33</c:f>
              <c:numCache>
                <c:formatCode>General</c:formatCode>
                <c:ptCount val="7"/>
                <c:pt idx="0">
                  <c:v>0.59947643979057597</c:v>
                </c:pt>
                <c:pt idx="1">
                  <c:v>0.60364630811303555</c:v>
                </c:pt>
                <c:pt idx="2">
                  <c:v>0.62770970782280866</c:v>
                </c:pt>
                <c:pt idx="3">
                  <c:v>0.58472553699284013</c:v>
                </c:pt>
                <c:pt idx="4">
                  <c:v>0.55315614617940201</c:v>
                </c:pt>
                <c:pt idx="5">
                  <c:v>0.47334754797441364</c:v>
                </c:pt>
                <c:pt idx="6">
                  <c:v>0.57391460351632584</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Pivots'!$E$27:$E$33</c:f>
              <c:numCache>
                <c:formatCode>General</c:formatCode>
                <c:ptCount val="7"/>
                <c:pt idx="0">
                  <c:v>0.60818713450292394</c:v>
                </c:pt>
                <c:pt idx="1">
                  <c:v>0.60905445458243734</c:v>
                </c:pt>
                <c:pt idx="2">
                  <c:v>0.60449023527602641</c:v>
                </c:pt>
                <c:pt idx="3">
                  <c:v>0.60862999908483573</c:v>
                </c:pt>
                <c:pt idx="4">
                  <c:v>0.60923494794024446</c:v>
                </c:pt>
                <c:pt idx="5">
                  <c:v>0.61663143058491898</c:v>
                </c:pt>
                <c:pt idx="6">
                  <c:v>0.61876387428437907</c:v>
                </c:pt>
              </c:numCache>
            </c:numRef>
          </c:val>
        </c:ser>
        <c:dLbls>
          <c:showLegendKey val="0"/>
          <c:showVal val="0"/>
          <c:showCatName val="0"/>
          <c:showSerName val="0"/>
          <c:showPercent val="0"/>
          <c:showBubbleSize val="0"/>
        </c:dLbls>
        <c:gapWidth val="150"/>
        <c:overlap val="-20"/>
        <c:axId val="121218944"/>
        <c:axId val="121220480"/>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'A&amp;E Pivots'!$G$27:$G$33</c:f>
              <c:numCache>
                <c:formatCode>General</c:formatCode>
                <c:ptCount val="7"/>
                <c:pt idx="0">
                  <c:v>0</c:v>
                </c:pt>
                <c:pt idx="1">
                  <c:v>0</c:v>
                </c:pt>
                <c:pt idx="2">
                  <c:v>0.62770970782280866</c:v>
                </c:pt>
                <c:pt idx="3">
                  <c:v>0</c:v>
                </c:pt>
                <c:pt idx="4">
                  <c:v>0.55315614617940201</c:v>
                </c:pt>
                <c:pt idx="5">
                  <c:v>0.47334754797441364</c:v>
                </c:pt>
                <c:pt idx="6">
                  <c:v>0.57391460351632584</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'A&amp;E Pivots'!$H$27:$H$33</c:f>
              <c:numCache>
                <c:formatCode>General</c:formatCode>
                <c:ptCount val="7"/>
                <c:pt idx="0">
                  <c:v>0</c:v>
                </c:pt>
                <c:pt idx="1">
                  <c:v>0</c:v>
                </c:pt>
                <c:pt idx="2">
                  <c:v>0.60449023527602641</c:v>
                </c:pt>
                <c:pt idx="3">
                  <c:v>0</c:v>
                </c:pt>
                <c:pt idx="4">
                  <c:v>0.60923494794024446</c:v>
                </c:pt>
                <c:pt idx="5">
                  <c:v>0.61663143058491898</c:v>
                </c:pt>
                <c:pt idx="6">
                  <c:v>0.61876387428437907</c:v>
                </c:pt>
              </c:numCache>
            </c:numRef>
          </c:val>
        </c:ser>
        <c:dLbls>
          <c:showLegendKey val="0"/>
          <c:showVal val="0"/>
          <c:showCatName val="0"/>
          <c:showSerName val="0"/>
          <c:showPercent val="0"/>
          <c:showBubbleSize val="0"/>
        </c:dLbls>
        <c:gapWidth val="150"/>
        <c:overlap val="-20"/>
        <c:axId val="121228288"/>
        <c:axId val="121226752"/>
      </c:barChart>
      <c:catAx>
        <c:axId val="121218944"/>
        <c:scaling>
          <c:orientation val="minMax"/>
        </c:scaling>
        <c:delete val="0"/>
        <c:axPos val="b"/>
        <c:majorTickMark val="out"/>
        <c:minorTickMark val="none"/>
        <c:tickLblPos val="nextTo"/>
        <c:crossAx val="121220480"/>
        <c:crosses val="autoZero"/>
        <c:auto val="1"/>
        <c:lblAlgn val="ctr"/>
        <c:lblOffset val="100"/>
        <c:noMultiLvlLbl val="0"/>
      </c:catAx>
      <c:valAx>
        <c:axId val="121220480"/>
        <c:scaling>
          <c:orientation val="minMax"/>
        </c:scaling>
        <c:delete val="0"/>
        <c:axPos val="l"/>
        <c:majorGridlines>
          <c:spPr>
            <a:ln>
              <a:solidFill>
                <a:schemeClr val="bg1">
                  <a:lumMod val="85000"/>
                </a:schemeClr>
              </a:solidFill>
            </a:ln>
          </c:spPr>
        </c:majorGridlines>
        <c:title>
          <c:tx>
            <c:strRef>
              <c:f>Questions!$L$29</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1218944"/>
        <c:crosses val="autoZero"/>
        <c:crossBetween val="between"/>
      </c:valAx>
      <c:valAx>
        <c:axId val="121226752"/>
        <c:scaling>
          <c:orientation val="minMax"/>
        </c:scaling>
        <c:delete val="1"/>
        <c:axPos val="r"/>
        <c:numFmt formatCode="General" sourceLinked="1"/>
        <c:majorTickMark val="out"/>
        <c:minorTickMark val="none"/>
        <c:tickLblPos val="nextTo"/>
        <c:crossAx val="121228288"/>
        <c:crosses val="max"/>
        <c:crossBetween val="between"/>
      </c:valAx>
      <c:catAx>
        <c:axId val="121228288"/>
        <c:scaling>
          <c:orientation val="minMax"/>
        </c:scaling>
        <c:delete val="1"/>
        <c:axPos val="b"/>
        <c:majorTickMark val="out"/>
        <c:minorTickMark val="none"/>
        <c:tickLblPos val="nextTo"/>
        <c:crossAx val="121226752"/>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Questions!$D$30</c:f>
          <c:strCache>
            <c:ptCount val="1"/>
            <c:pt idx="0">
              <c:v>While you were in the A&amp;E Department, how much information about your condition or treatment was given to you?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Pivots'!$D$34:$D$40</c:f>
              <c:numCache>
                <c:formatCode>General</c:formatCode>
                <c:ptCount val="7"/>
                <c:pt idx="0">
                  <c:v>0.74608355091383816</c:v>
                </c:pt>
                <c:pt idx="1">
                  <c:v>0.7644580620451934</c:v>
                </c:pt>
                <c:pt idx="2">
                  <c:v>0.76200515343171704</c:v>
                </c:pt>
                <c:pt idx="3">
                  <c:v>0.73333333333333328</c:v>
                </c:pt>
                <c:pt idx="4">
                  <c:v>0.67030303030303029</c:v>
                </c:pt>
                <c:pt idx="5">
                  <c:v>0.64365256124721604</c:v>
                </c:pt>
                <c:pt idx="6">
                  <c:v>0.73189295359685735</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Pivots'!$E$34:$E$40</c:f>
              <c:numCache>
                <c:formatCode>General</c:formatCode>
                <c:ptCount val="7"/>
                <c:pt idx="0">
                  <c:v>0.78221063305809069</c:v>
                </c:pt>
                <c:pt idx="1">
                  <c:v>0.7851775714184448</c:v>
                </c:pt>
                <c:pt idx="2">
                  <c:v>0.78318333438227705</c:v>
                </c:pt>
                <c:pt idx="3">
                  <c:v>0.78190823181145397</c:v>
                </c:pt>
                <c:pt idx="4">
                  <c:v>0.783260462211118</c:v>
                </c:pt>
                <c:pt idx="5">
                  <c:v>0.78977575291402879</c:v>
                </c:pt>
                <c:pt idx="6">
                  <c:v>0.79491774488369593</c:v>
                </c:pt>
              </c:numCache>
            </c:numRef>
          </c:val>
        </c:ser>
        <c:dLbls>
          <c:showLegendKey val="0"/>
          <c:showVal val="0"/>
          <c:showCatName val="0"/>
          <c:showSerName val="0"/>
          <c:showPercent val="0"/>
          <c:showBubbleSize val="0"/>
        </c:dLbls>
        <c:gapWidth val="150"/>
        <c:overlap val="-20"/>
        <c:axId val="121297152"/>
        <c:axId val="12129894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'A&amp;E Pivots'!$G$34:$G$40</c:f>
              <c:numCache>
                <c:formatCode>General</c:formatCode>
                <c:ptCount val="7"/>
                <c:pt idx="0">
                  <c:v>0.74608355091383816</c:v>
                </c:pt>
                <c:pt idx="1">
                  <c:v>0.7644580620451934</c:v>
                </c:pt>
                <c:pt idx="2">
                  <c:v>0.76200515343171704</c:v>
                </c:pt>
                <c:pt idx="3">
                  <c:v>0.73333333333333328</c:v>
                </c:pt>
                <c:pt idx="4">
                  <c:v>0.67030303030303029</c:v>
                </c:pt>
                <c:pt idx="5">
                  <c:v>0.64365256124721604</c:v>
                </c:pt>
                <c:pt idx="6">
                  <c:v>0.73189295359685735</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'A&amp;E Pivots'!$H$34:$H$40</c:f>
              <c:numCache>
                <c:formatCode>General</c:formatCode>
                <c:ptCount val="7"/>
                <c:pt idx="0">
                  <c:v>0.78221063305809069</c:v>
                </c:pt>
                <c:pt idx="1">
                  <c:v>0.7851775714184448</c:v>
                </c:pt>
                <c:pt idx="2">
                  <c:v>0.78318333438227705</c:v>
                </c:pt>
                <c:pt idx="3">
                  <c:v>0.78190823181145397</c:v>
                </c:pt>
                <c:pt idx="4">
                  <c:v>0.783260462211118</c:v>
                </c:pt>
                <c:pt idx="5">
                  <c:v>0.78977575291402879</c:v>
                </c:pt>
                <c:pt idx="6">
                  <c:v>0.79491774488369593</c:v>
                </c:pt>
              </c:numCache>
            </c:numRef>
          </c:val>
        </c:ser>
        <c:dLbls>
          <c:showLegendKey val="0"/>
          <c:showVal val="0"/>
          <c:showCatName val="0"/>
          <c:showSerName val="0"/>
          <c:showPercent val="0"/>
          <c:showBubbleSize val="0"/>
        </c:dLbls>
        <c:gapWidth val="150"/>
        <c:overlap val="-20"/>
        <c:axId val="121302400"/>
        <c:axId val="121300864"/>
      </c:barChart>
      <c:catAx>
        <c:axId val="121297152"/>
        <c:scaling>
          <c:orientation val="minMax"/>
        </c:scaling>
        <c:delete val="0"/>
        <c:axPos val="b"/>
        <c:majorTickMark val="out"/>
        <c:minorTickMark val="none"/>
        <c:tickLblPos val="nextTo"/>
        <c:crossAx val="121298944"/>
        <c:crosses val="autoZero"/>
        <c:auto val="1"/>
        <c:lblAlgn val="ctr"/>
        <c:lblOffset val="100"/>
        <c:noMultiLvlLbl val="0"/>
      </c:catAx>
      <c:valAx>
        <c:axId val="121298944"/>
        <c:scaling>
          <c:orientation val="minMax"/>
        </c:scaling>
        <c:delete val="0"/>
        <c:axPos val="l"/>
        <c:majorGridlines>
          <c:spPr>
            <a:ln>
              <a:solidFill>
                <a:schemeClr val="bg1">
                  <a:lumMod val="85000"/>
                </a:schemeClr>
              </a:solidFill>
            </a:ln>
          </c:spPr>
        </c:majorGridlines>
        <c:title>
          <c:tx>
            <c:strRef>
              <c:f>Questions!$L$30</c:f>
              <c:strCache>
                <c:ptCount val="1"/>
                <c:pt idx="0">
                  <c:v>Right amount</c:v>
                </c:pt>
              </c:strCache>
            </c:strRef>
          </c:tx>
          <c:layout/>
          <c:overlay val="0"/>
          <c:txPr>
            <a:bodyPr rot="-5400000" vert="horz"/>
            <a:lstStyle/>
            <a:p>
              <a:pPr>
                <a:defRPr/>
              </a:pPr>
              <a:endParaRPr lang="en-US"/>
            </a:p>
          </c:txPr>
        </c:title>
        <c:numFmt formatCode="0%" sourceLinked="0"/>
        <c:majorTickMark val="out"/>
        <c:minorTickMark val="none"/>
        <c:tickLblPos val="nextTo"/>
        <c:crossAx val="121297152"/>
        <c:crosses val="autoZero"/>
        <c:crossBetween val="between"/>
      </c:valAx>
      <c:valAx>
        <c:axId val="121300864"/>
        <c:scaling>
          <c:orientation val="minMax"/>
        </c:scaling>
        <c:delete val="1"/>
        <c:axPos val="r"/>
        <c:numFmt formatCode="General" sourceLinked="1"/>
        <c:majorTickMark val="out"/>
        <c:minorTickMark val="none"/>
        <c:tickLblPos val="nextTo"/>
        <c:crossAx val="121302400"/>
        <c:crosses val="max"/>
        <c:crossBetween val="between"/>
      </c:valAx>
      <c:catAx>
        <c:axId val="121302400"/>
        <c:scaling>
          <c:orientation val="minMax"/>
        </c:scaling>
        <c:delete val="1"/>
        <c:axPos val="b"/>
        <c:majorTickMark val="out"/>
        <c:minorTickMark val="none"/>
        <c:tickLblPos val="nextTo"/>
        <c:crossAx val="121300864"/>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Questions!$D$31</c:f>
          <c:strCache>
            <c:ptCount val="1"/>
            <c:pt idx="0">
              <c:v>Were you involved as much as you wanted to be in decisions about your care and treatment?</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Pivots'!$D$41:$D$47</c:f>
              <c:numCache>
                <c:formatCode>General</c:formatCode>
                <c:ptCount val="7"/>
                <c:pt idx="0">
                  <c:v>0.59172932330827066</c:v>
                </c:pt>
                <c:pt idx="1">
                  <c:v>0.61853205849268844</c:v>
                </c:pt>
                <c:pt idx="2">
                  <c:v>0.61706555671175856</c:v>
                </c:pt>
                <c:pt idx="3">
                  <c:v>0.54507042253521132</c:v>
                </c:pt>
                <c:pt idx="4">
                  <c:v>0.52503382949932342</c:v>
                </c:pt>
                <c:pt idx="5">
                  <c:v>0.504</c:v>
                </c:pt>
                <c:pt idx="6">
                  <c:v>0.58460076045627374</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'A&amp;E Pivots'!$C$6:$C$12</c:f>
              <c:strCache>
                <c:ptCount val="7"/>
                <c:pt idx="0">
                  <c:v>Blindness or partially sighted</c:v>
                </c:pt>
                <c:pt idx="1">
                  <c:v>Condition such as cancer/HIV/diabetes/CHD/epilepsy</c:v>
                </c:pt>
                <c:pt idx="2">
                  <c:v>Deafness or hearing impairment</c:v>
                </c:pt>
                <c:pt idx="3">
                  <c:v>Dementia</c:v>
                </c:pt>
                <c:pt idx="4">
                  <c:v>Learning disability</c:v>
                </c:pt>
                <c:pt idx="5">
                  <c:v>Mental health condition</c:v>
                </c:pt>
                <c:pt idx="6">
                  <c:v>Physical condition</c:v>
                </c:pt>
              </c:strCache>
            </c:strRef>
          </c:cat>
          <c:val>
            <c:numRef>
              <c:f>'A&amp;E Pivots'!$E$41:$E$47</c:f>
              <c:numCache>
                <c:formatCode>General</c:formatCode>
                <c:ptCount val="7"/>
                <c:pt idx="0">
                  <c:v>0.63805449641960388</c:v>
                </c:pt>
                <c:pt idx="1">
                  <c:v>0.64097140914756201</c:v>
                </c:pt>
                <c:pt idx="2">
                  <c:v>0.63869557908892249</c:v>
                </c:pt>
                <c:pt idx="3">
                  <c:v>0.63818850938288874</c:v>
                </c:pt>
                <c:pt idx="4">
                  <c:v>0.63872146118721462</c:v>
                </c:pt>
                <c:pt idx="5">
                  <c:v>0.64459147171483744</c:v>
                </c:pt>
                <c:pt idx="6">
                  <c:v>0.65071496663489037</c:v>
                </c:pt>
              </c:numCache>
            </c:numRef>
          </c:val>
        </c:ser>
        <c:dLbls>
          <c:showLegendKey val="0"/>
          <c:showVal val="0"/>
          <c:showCatName val="0"/>
          <c:showSerName val="0"/>
          <c:showPercent val="0"/>
          <c:showBubbleSize val="0"/>
        </c:dLbls>
        <c:gapWidth val="150"/>
        <c:overlap val="-20"/>
        <c:axId val="121392512"/>
        <c:axId val="121406592"/>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'A&amp;E Pivots'!$G$41:$G$47</c:f>
              <c:numCache>
                <c:formatCode>General</c:formatCode>
                <c:ptCount val="7"/>
                <c:pt idx="0">
                  <c:v>0.59172932330827066</c:v>
                </c:pt>
                <c:pt idx="1">
                  <c:v>0.61853205849268844</c:v>
                </c:pt>
                <c:pt idx="2">
                  <c:v>0.61706555671175856</c:v>
                </c:pt>
                <c:pt idx="3">
                  <c:v>0.54507042253521132</c:v>
                </c:pt>
                <c:pt idx="4">
                  <c:v>0.52503382949932342</c:v>
                </c:pt>
                <c:pt idx="5">
                  <c:v>0.504</c:v>
                </c:pt>
                <c:pt idx="6">
                  <c:v>0.58460076045627374</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'A&amp;E Pivots'!$H$41:$H$47</c:f>
              <c:numCache>
                <c:formatCode>General</c:formatCode>
                <c:ptCount val="7"/>
                <c:pt idx="0">
                  <c:v>0.63805449641960388</c:v>
                </c:pt>
                <c:pt idx="1">
                  <c:v>0.64097140914756201</c:v>
                </c:pt>
                <c:pt idx="2">
                  <c:v>0.63869557908892249</c:v>
                </c:pt>
                <c:pt idx="3">
                  <c:v>0.63818850938288874</c:v>
                </c:pt>
                <c:pt idx="4">
                  <c:v>0.63872146118721462</c:v>
                </c:pt>
                <c:pt idx="5">
                  <c:v>0.64459147171483744</c:v>
                </c:pt>
                <c:pt idx="6">
                  <c:v>0.65071496663489037</c:v>
                </c:pt>
              </c:numCache>
            </c:numRef>
          </c:val>
        </c:ser>
        <c:dLbls>
          <c:showLegendKey val="0"/>
          <c:showVal val="0"/>
          <c:showCatName val="0"/>
          <c:showSerName val="0"/>
          <c:showPercent val="0"/>
          <c:showBubbleSize val="0"/>
        </c:dLbls>
        <c:gapWidth val="150"/>
        <c:overlap val="-20"/>
        <c:axId val="121410304"/>
        <c:axId val="121408512"/>
      </c:barChart>
      <c:catAx>
        <c:axId val="121392512"/>
        <c:scaling>
          <c:orientation val="minMax"/>
        </c:scaling>
        <c:delete val="0"/>
        <c:axPos val="b"/>
        <c:majorTickMark val="out"/>
        <c:minorTickMark val="none"/>
        <c:tickLblPos val="nextTo"/>
        <c:crossAx val="121406592"/>
        <c:crosses val="autoZero"/>
        <c:auto val="1"/>
        <c:lblAlgn val="ctr"/>
        <c:lblOffset val="100"/>
        <c:noMultiLvlLbl val="0"/>
      </c:catAx>
      <c:valAx>
        <c:axId val="121406592"/>
        <c:scaling>
          <c:orientation val="minMax"/>
        </c:scaling>
        <c:delete val="0"/>
        <c:axPos val="l"/>
        <c:majorGridlines>
          <c:spPr>
            <a:ln>
              <a:solidFill>
                <a:schemeClr val="bg1">
                  <a:lumMod val="85000"/>
                </a:schemeClr>
              </a:solidFill>
            </a:ln>
          </c:spPr>
        </c:majorGridlines>
        <c:title>
          <c:tx>
            <c:strRef>
              <c:f>Questions!$L$31</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1392512"/>
        <c:crosses val="autoZero"/>
        <c:crossBetween val="between"/>
      </c:valAx>
      <c:valAx>
        <c:axId val="121408512"/>
        <c:scaling>
          <c:orientation val="minMax"/>
        </c:scaling>
        <c:delete val="1"/>
        <c:axPos val="r"/>
        <c:numFmt formatCode="General" sourceLinked="1"/>
        <c:majorTickMark val="out"/>
        <c:minorTickMark val="none"/>
        <c:tickLblPos val="nextTo"/>
        <c:crossAx val="121410304"/>
        <c:crosses val="max"/>
        <c:crossBetween val="between"/>
      </c:valAx>
      <c:catAx>
        <c:axId val="121410304"/>
        <c:scaling>
          <c:orientation val="minMax"/>
        </c:scaling>
        <c:delete val="1"/>
        <c:axPos val="b"/>
        <c:majorTickMark val="out"/>
        <c:minorTickMark val="none"/>
        <c:tickLblPos val="nextTo"/>
        <c:crossAx val="121408512"/>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Questions!$D$32</c:f>
          <c:strCache>
            <c:ptCount val="1"/>
            <c:pt idx="0">
              <c:v>Did you help put your written care plan together?</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'GP Pivots'!$C$5:$C$20</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 </c:v>
                </c:pt>
                <c:pt idx="10">
                  <c:v>High blood pressure</c:v>
                </c:pt>
                <c:pt idx="11">
                  <c:v>Kidney or liver disease</c:v>
                </c:pt>
                <c:pt idx="12">
                  <c:v>Learning difficulty</c:v>
                </c:pt>
                <c:pt idx="13">
                  <c:v>Long-term back problem </c:v>
                </c:pt>
                <c:pt idx="14">
                  <c:v>Long-term mental health problem</c:v>
                </c:pt>
                <c:pt idx="15">
                  <c:v>Long-term neurological problem</c:v>
                </c:pt>
              </c:strCache>
            </c:strRef>
          </c:cat>
          <c:val>
            <c:numRef>
              <c:f>'GP Pivots'!$D$5:$D$20</c:f>
              <c:numCache>
                <c:formatCode>General</c:formatCode>
                <c:ptCount val="16"/>
                <c:pt idx="0">
                  <c:v>0.56201044386422971</c:v>
                </c:pt>
                <c:pt idx="1">
                  <c:v>0.63616869192280201</c:v>
                </c:pt>
                <c:pt idx="2">
                  <c:v>0.67226890756302526</c:v>
                </c:pt>
                <c:pt idx="3">
                  <c:v>0.68217676159914431</c:v>
                </c:pt>
                <c:pt idx="4">
                  <c:v>0.70317361543248291</c:v>
                </c:pt>
                <c:pt idx="5">
                  <c:v>0.69224924012158051</c:v>
                </c:pt>
                <c:pt idx="6">
                  <c:v>0.63303613327076491</c:v>
                </c:pt>
                <c:pt idx="7">
                  <c:v>0.65842245989304815</c:v>
                </c:pt>
                <c:pt idx="8">
                  <c:v>0.74759838859621941</c:v>
                </c:pt>
                <c:pt idx="9">
                  <c:v>0.69387755102040816</c:v>
                </c:pt>
                <c:pt idx="10">
                  <c:v>0.68539581437670605</c:v>
                </c:pt>
                <c:pt idx="11">
                  <c:v>0.6839945280437757</c:v>
                </c:pt>
                <c:pt idx="12">
                  <c:v>0.75974372664175116</c:v>
                </c:pt>
                <c:pt idx="13">
                  <c:v>0.71548211860570399</c:v>
                </c:pt>
                <c:pt idx="14">
                  <c:v>0.75414165666266508</c:v>
                </c:pt>
                <c:pt idx="15">
                  <c:v>0.72617079889807168</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'GP Pivots'!$C$5:$C$20</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 </c:v>
                </c:pt>
                <c:pt idx="10">
                  <c:v>High blood pressure</c:v>
                </c:pt>
                <c:pt idx="11">
                  <c:v>Kidney or liver disease</c:v>
                </c:pt>
                <c:pt idx="12">
                  <c:v>Learning difficulty</c:v>
                </c:pt>
                <c:pt idx="13">
                  <c:v>Long-term back problem </c:v>
                </c:pt>
                <c:pt idx="14">
                  <c:v>Long-term mental health problem</c:v>
                </c:pt>
                <c:pt idx="15">
                  <c:v>Long-term neurological problem</c:v>
                </c:pt>
              </c:strCache>
            </c:strRef>
          </c:cat>
          <c:val>
            <c:numRef>
              <c:f>'GP Pivots'!$E$5:$E$20</c:f>
              <c:numCache>
                <c:formatCode>General</c:formatCode>
                <c:ptCount val="16"/>
                <c:pt idx="0">
                  <c:v>0.70685660018993357</c:v>
                </c:pt>
                <c:pt idx="1">
                  <c:v>0.7100169061707523</c:v>
                </c:pt>
                <c:pt idx="2">
                  <c:v>0.70575750733799958</c:v>
                </c:pt>
                <c:pt idx="3">
                  <c:v>0.70502502698989111</c:v>
                </c:pt>
                <c:pt idx="4">
                  <c:v>0.6979944434797708</c:v>
                </c:pt>
                <c:pt idx="5">
                  <c:v>0.69922007460155988</c:v>
                </c:pt>
                <c:pt idx="6">
                  <c:v>0.70434579802534403</c:v>
                </c:pt>
                <c:pt idx="7">
                  <c:v>0.70376030565051273</c:v>
                </c:pt>
                <c:pt idx="8">
                  <c:v>0.68420314909124891</c:v>
                </c:pt>
                <c:pt idx="9">
                  <c:v>0.69910213243546582</c:v>
                </c:pt>
                <c:pt idx="10">
                  <c:v>0.70511408339889847</c:v>
                </c:pt>
                <c:pt idx="11">
                  <c:v>0.69971585527562041</c:v>
                </c:pt>
                <c:pt idx="12">
                  <c:v>0.69450431034482762</c:v>
                </c:pt>
                <c:pt idx="13">
                  <c:v>0.6957634711378472</c:v>
                </c:pt>
                <c:pt idx="14">
                  <c:v>0.68917778152963027</c:v>
                </c:pt>
                <c:pt idx="15">
                  <c:v>0.69698947853467474</c:v>
                </c:pt>
              </c:numCache>
            </c:numRef>
          </c:val>
        </c:ser>
        <c:dLbls>
          <c:showLegendKey val="0"/>
          <c:showVal val="0"/>
          <c:showCatName val="0"/>
          <c:showSerName val="0"/>
          <c:showPercent val="0"/>
          <c:showBubbleSize val="0"/>
        </c:dLbls>
        <c:gapWidth val="150"/>
        <c:overlap val="-20"/>
        <c:axId val="121848576"/>
        <c:axId val="121850112"/>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'GP Pivots'!$G$5:$G$20</c:f>
              <c:numCache>
                <c:formatCode>General</c:formatCode>
                <c:ptCount val="16"/>
                <c:pt idx="0">
                  <c:v>0.56201044386422971</c:v>
                </c:pt>
                <c:pt idx="1">
                  <c:v>0.63616869192280201</c:v>
                </c:pt>
                <c:pt idx="2">
                  <c:v>0.67226890756302526</c:v>
                </c:pt>
                <c:pt idx="3">
                  <c:v>0.68217676159914431</c:v>
                </c:pt>
                <c:pt idx="4">
                  <c:v>0</c:v>
                </c:pt>
                <c:pt idx="5">
                  <c:v>0</c:v>
                </c:pt>
                <c:pt idx="6">
                  <c:v>0.63303613327076491</c:v>
                </c:pt>
                <c:pt idx="7">
                  <c:v>0.65842245989304815</c:v>
                </c:pt>
                <c:pt idx="8">
                  <c:v>0.74759838859621941</c:v>
                </c:pt>
                <c:pt idx="9">
                  <c:v>0</c:v>
                </c:pt>
                <c:pt idx="10">
                  <c:v>0.68539581437670605</c:v>
                </c:pt>
                <c:pt idx="11">
                  <c:v>0</c:v>
                </c:pt>
                <c:pt idx="12">
                  <c:v>0.75974372664175116</c:v>
                </c:pt>
                <c:pt idx="13">
                  <c:v>0.71548211860570399</c:v>
                </c:pt>
                <c:pt idx="14">
                  <c:v>0.75414165666266508</c:v>
                </c:pt>
                <c:pt idx="15">
                  <c:v>0.72617079889807168</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'GP Pivots'!$H$5:$H$20</c:f>
              <c:numCache>
                <c:formatCode>General</c:formatCode>
                <c:ptCount val="16"/>
                <c:pt idx="0">
                  <c:v>0.70685660018993357</c:v>
                </c:pt>
                <c:pt idx="1">
                  <c:v>0.7100169061707523</c:v>
                </c:pt>
                <c:pt idx="2">
                  <c:v>0.70575750733799958</c:v>
                </c:pt>
                <c:pt idx="3">
                  <c:v>0.70502502698989111</c:v>
                </c:pt>
                <c:pt idx="4">
                  <c:v>0</c:v>
                </c:pt>
                <c:pt idx="5">
                  <c:v>0</c:v>
                </c:pt>
                <c:pt idx="6">
                  <c:v>0.70434579802534403</c:v>
                </c:pt>
                <c:pt idx="7">
                  <c:v>0.70376030565051273</c:v>
                </c:pt>
                <c:pt idx="8">
                  <c:v>0.68420314909124891</c:v>
                </c:pt>
                <c:pt idx="9">
                  <c:v>0</c:v>
                </c:pt>
                <c:pt idx="10">
                  <c:v>0.70511408339889847</c:v>
                </c:pt>
                <c:pt idx="11">
                  <c:v>0</c:v>
                </c:pt>
                <c:pt idx="12">
                  <c:v>0.69450431034482762</c:v>
                </c:pt>
                <c:pt idx="13">
                  <c:v>0.6957634711378472</c:v>
                </c:pt>
                <c:pt idx="14">
                  <c:v>0.68917778152963027</c:v>
                </c:pt>
                <c:pt idx="15">
                  <c:v>0.69698947853467474</c:v>
                </c:pt>
              </c:numCache>
            </c:numRef>
          </c:val>
        </c:ser>
        <c:dLbls>
          <c:showLegendKey val="0"/>
          <c:showVal val="0"/>
          <c:showCatName val="0"/>
          <c:showSerName val="0"/>
          <c:showPercent val="0"/>
          <c:showBubbleSize val="0"/>
        </c:dLbls>
        <c:gapWidth val="150"/>
        <c:overlap val="-20"/>
        <c:axId val="121862016"/>
        <c:axId val="121860480"/>
      </c:barChart>
      <c:catAx>
        <c:axId val="121848576"/>
        <c:scaling>
          <c:orientation val="minMax"/>
        </c:scaling>
        <c:delete val="0"/>
        <c:axPos val="b"/>
        <c:majorTickMark val="out"/>
        <c:minorTickMark val="none"/>
        <c:tickLblPos val="nextTo"/>
        <c:crossAx val="121850112"/>
        <c:crosses val="autoZero"/>
        <c:auto val="1"/>
        <c:lblAlgn val="ctr"/>
        <c:lblOffset val="100"/>
        <c:noMultiLvlLbl val="0"/>
      </c:catAx>
      <c:valAx>
        <c:axId val="121850112"/>
        <c:scaling>
          <c:orientation val="minMax"/>
        </c:scaling>
        <c:delete val="0"/>
        <c:axPos val="l"/>
        <c:majorGridlines>
          <c:spPr>
            <a:ln>
              <a:solidFill>
                <a:schemeClr val="bg1">
                  <a:lumMod val="85000"/>
                </a:schemeClr>
              </a:solidFill>
            </a:ln>
          </c:spPr>
        </c:majorGridlines>
        <c:title>
          <c:tx>
            <c:strRef>
              <c:f>Questions!$L$32</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1848576"/>
        <c:crosses val="autoZero"/>
        <c:crossBetween val="between"/>
      </c:valAx>
      <c:valAx>
        <c:axId val="121860480"/>
        <c:scaling>
          <c:orientation val="minMax"/>
        </c:scaling>
        <c:delete val="1"/>
        <c:axPos val="r"/>
        <c:numFmt formatCode="General" sourceLinked="1"/>
        <c:majorTickMark val="out"/>
        <c:minorTickMark val="none"/>
        <c:tickLblPos val="nextTo"/>
        <c:crossAx val="121862016"/>
        <c:crosses val="max"/>
        <c:crossBetween val="between"/>
      </c:valAx>
      <c:catAx>
        <c:axId val="121862016"/>
        <c:scaling>
          <c:orientation val="minMax"/>
        </c:scaling>
        <c:delete val="1"/>
        <c:axPos val="b"/>
        <c:majorTickMark val="out"/>
        <c:minorTickMark val="none"/>
        <c:tickLblPos val="nextTo"/>
        <c:crossAx val="121860480"/>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Questions!$D$33</c:f>
          <c:strCache>
            <c:ptCount val="1"/>
            <c:pt idx="0">
              <c:v>Does your GP, nurse or other health professional review your written care plan with you regularly?</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'GP Pivots'!$C$21:$C$36</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c:v>
                </c:pt>
                <c:pt idx="10">
                  <c:v>High blood pressure</c:v>
                </c:pt>
                <c:pt idx="11">
                  <c:v>Kidney or liver diseas</c:v>
                </c:pt>
                <c:pt idx="12">
                  <c:v>Learning difficulty</c:v>
                </c:pt>
                <c:pt idx="13">
                  <c:v>Long-term back problem</c:v>
                </c:pt>
                <c:pt idx="14">
                  <c:v>Long-term mental health problem</c:v>
                </c:pt>
                <c:pt idx="15">
                  <c:v>Long-term neurological problem</c:v>
                </c:pt>
              </c:strCache>
            </c:strRef>
          </c:cat>
          <c:val>
            <c:numRef>
              <c:f>'GP Pivots'!$D$21:$D$36</c:f>
              <c:numCache>
                <c:formatCode>General</c:formatCode>
                <c:ptCount val="16"/>
                <c:pt idx="0">
                  <c:v>0.69077901430842603</c:v>
                </c:pt>
                <c:pt idx="1">
                  <c:v>0.74022274022274026</c:v>
                </c:pt>
                <c:pt idx="2">
                  <c:v>0.69416144200626961</c:v>
                </c:pt>
                <c:pt idx="3">
                  <c:v>0.70596948600207377</c:v>
                </c:pt>
                <c:pt idx="4">
                  <c:v>0.75062571103526732</c:v>
                </c:pt>
                <c:pt idx="5">
                  <c:v>0.6542553191489362</c:v>
                </c:pt>
                <c:pt idx="6">
                  <c:v>0.73040752351097182</c:v>
                </c:pt>
                <c:pt idx="7">
                  <c:v>0.68377358490566043</c:v>
                </c:pt>
                <c:pt idx="8">
                  <c:v>0.7902902902902903</c:v>
                </c:pt>
                <c:pt idx="9">
                  <c:v>0.69105691056910568</c:v>
                </c:pt>
                <c:pt idx="10">
                  <c:v>0.73597896845267907</c:v>
                </c:pt>
                <c:pt idx="11">
                  <c:v>0.7168674698795181</c:v>
                </c:pt>
                <c:pt idx="12">
                  <c:v>0.66832917705735662</c:v>
                </c:pt>
                <c:pt idx="13">
                  <c:v>0.67227101631116692</c:v>
                </c:pt>
                <c:pt idx="14">
                  <c:v>0.72368778895839003</c:v>
                </c:pt>
                <c:pt idx="15">
                  <c:v>0.65056461731493098</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'GP Pivots'!$C$21:$C$36</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c:v>
                </c:pt>
                <c:pt idx="10">
                  <c:v>High blood pressure</c:v>
                </c:pt>
                <c:pt idx="11">
                  <c:v>Kidney or liver diseas</c:v>
                </c:pt>
                <c:pt idx="12">
                  <c:v>Learning difficulty</c:v>
                </c:pt>
                <c:pt idx="13">
                  <c:v>Long-term back problem</c:v>
                </c:pt>
                <c:pt idx="14">
                  <c:v>Long-term mental health problem</c:v>
                </c:pt>
                <c:pt idx="15">
                  <c:v>Long-term neurological problem</c:v>
                </c:pt>
              </c:strCache>
            </c:strRef>
          </c:cat>
          <c:val>
            <c:numRef>
              <c:f>'GP Pivots'!$E$21:$E$36</c:f>
              <c:numCache>
                <c:formatCode>General</c:formatCode>
                <c:ptCount val="16"/>
                <c:pt idx="0">
                  <c:v>0.7126388421406934</c:v>
                </c:pt>
                <c:pt idx="1">
                  <c:v>0.70630758327427356</c:v>
                </c:pt>
                <c:pt idx="2">
                  <c:v>0.71599237024395146</c:v>
                </c:pt>
                <c:pt idx="3">
                  <c:v>0.71359781121751031</c:v>
                </c:pt>
                <c:pt idx="4">
                  <c:v>0.7032136105860114</c:v>
                </c:pt>
                <c:pt idx="5">
                  <c:v>0.71424386977989784</c:v>
                </c:pt>
                <c:pt idx="6">
                  <c:v>0.70997750086535139</c:v>
                </c:pt>
                <c:pt idx="7">
                  <c:v>0.71482838755809797</c:v>
                </c:pt>
                <c:pt idx="8">
                  <c:v>0.68673812526271538</c:v>
                </c:pt>
                <c:pt idx="9">
                  <c:v>0.7123783379086599</c:v>
                </c:pt>
                <c:pt idx="10">
                  <c:v>0.70008216926869349</c:v>
                </c:pt>
                <c:pt idx="11">
                  <c:v>0.71124145497510338</c:v>
                </c:pt>
                <c:pt idx="12">
                  <c:v>0.7144991887968577</c:v>
                </c:pt>
                <c:pt idx="13">
                  <c:v>0.71897723492229459</c:v>
                </c:pt>
                <c:pt idx="14">
                  <c:v>0.70944774930910115</c:v>
                </c:pt>
                <c:pt idx="15">
                  <c:v>0.71568794810515535</c:v>
                </c:pt>
              </c:numCache>
            </c:numRef>
          </c:val>
        </c:ser>
        <c:dLbls>
          <c:showLegendKey val="0"/>
          <c:showVal val="0"/>
          <c:showCatName val="0"/>
          <c:showSerName val="0"/>
          <c:showPercent val="0"/>
          <c:showBubbleSize val="0"/>
        </c:dLbls>
        <c:gapWidth val="150"/>
        <c:overlap val="-20"/>
        <c:axId val="121911168"/>
        <c:axId val="12191270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'GP Pivots'!$G$21:$G$36</c:f>
              <c:numCache>
                <c:formatCode>General</c:formatCode>
                <c:ptCount val="16"/>
                <c:pt idx="0">
                  <c:v>0</c:v>
                </c:pt>
                <c:pt idx="1">
                  <c:v>0.74022274022274026</c:v>
                </c:pt>
                <c:pt idx="2">
                  <c:v>0.69416144200626961</c:v>
                </c:pt>
                <c:pt idx="3">
                  <c:v>0</c:v>
                </c:pt>
                <c:pt idx="4">
                  <c:v>0.75062571103526732</c:v>
                </c:pt>
                <c:pt idx="5">
                  <c:v>0.6542553191489362</c:v>
                </c:pt>
                <c:pt idx="6">
                  <c:v>0</c:v>
                </c:pt>
                <c:pt idx="7">
                  <c:v>0.68377358490566043</c:v>
                </c:pt>
                <c:pt idx="8">
                  <c:v>0.7902902902902903</c:v>
                </c:pt>
                <c:pt idx="9">
                  <c:v>0</c:v>
                </c:pt>
                <c:pt idx="10">
                  <c:v>0.73597896845267907</c:v>
                </c:pt>
                <c:pt idx="11">
                  <c:v>0</c:v>
                </c:pt>
                <c:pt idx="12">
                  <c:v>0.66832917705735662</c:v>
                </c:pt>
                <c:pt idx="13">
                  <c:v>0.67227101631116692</c:v>
                </c:pt>
                <c:pt idx="14">
                  <c:v>0</c:v>
                </c:pt>
                <c:pt idx="15">
                  <c:v>0.65056461731493098</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'GP Pivots'!$H$21:$H$36</c:f>
              <c:numCache>
                <c:formatCode>General</c:formatCode>
                <c:ptCount val="16"/>
                <c:pt idx="0">
                  <c:v>0</c:v>
                </c:pt>
                <c:pt idx="1">
                  <c:v>0.70630758327427356</c:v>
                </c:pt>
                <c:pt idx="2">
                  <c:v>0.71599237024395146</c:v>
                </c:pt>
                <c:pt idx="3">
                  <c:v>0</c:v>
                </c:pt>
                <c:pt idx="4">
                  <c:v>0.7032136105860114</c:v>
                </c:pt>
                <c:pt idx="5">
                  <c:v>0.71424386977989784</c:v>
                </c:pt>
                <c:pt idx="6">
                  <c:v>0</c:v>
                </c:pt>
                <c:pt idx="7">
                  <c:v>0.71482838755809797</c:v>
                </c:pt>
                <c:pt idx="8">
                  <c:v>0.68673812526271538</c:v>
                </c:pt>
                <c:pt idx="9">
                  <c:v>0</c:v>
                </c:pt>
                <c:pt idx="10">
                  <c:v>0.70008216926869349</c:v>
                </c:pt>
                <c:pt idx="11">
                  <c:v>0</c:v>
                </c:pt>
                <c:pt idx="12">
                  <c:v>0.7144991887968577</c:v>
                </c:pt>
                <c:pt idx="13">
                  <c:v>0.71897723492229459</c:v>
                </c:pt>
                <c:pt idx="14">
                  <c:v>0</c:v>
                </c:pt>
                <c:pt idx="15">
                  <c:v>0.71568794810515535</c:v>
                </c:pt>
              </c:numCache>
            </c:numRef>
          </c:val>
        </c:ser>
        <c:dLbls>
          <c:showLegendKey val="0"/>
          <c:showVal val="0"/>
          <c:showCatName val="0"/>
          <c:showSerName val="0"/>
          <c:showPercent val="0"/>
          <c:showBubbleSize val="0"/>
        </c:dLbls>
        <c:gapWidth val="150"/>
        <c:overlap val="-20"/>
        <c:axId val="121924608"/>
        <c:axId val="121923072"/>
      </c:barChart>
      <c:catAx>
        <c:axId val="121911168"/>
        <c:scaling>
          <c:orientation val="minMax"/>
        </c:scaling>
        <c:delete val="0"/>
        <c:axPos val="b"/>
        <c:majorTickMark val="out"/>
        <c:minorTickMark val="none"/>
        <c:tickLblPos val="nextTo"/>
        <c:crossAx val="121912704"/>
        <c:crosses val="autoZero"/>
        <c:auto val="1"/>
        <c:lblAlgn val="ctr"/>
        <c:lblOffset val="100"/>
        <c:noMultiLvlLbl val="0"/>
      </c:catAx>
      <c:valAx>
        <c:axId val="121912704"/>
        <c:scaling>
          <c:orientation val="minMax"/>
        </c:scaling>
        <c:delete val="0"/>
        <c:axPos val="l"/>
        <c:majorGridlines>
          <c:spPr>
            <a:ln>
              <a:solidFill>
                <a:schemeClr val="bg1">
                  <a:lumMod val="85000"/>
                </a:schemeClr>
              </a:solidFill>
            </a:ln>
          </c:spPr>
        </c:majorGridlines>
        <c:title>
          <c:tx>
            <c:strRef>
              <c:f>Questions!$L$33</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1911168"/>
        <c:crosses val="autoZero"/>
        <c:crossBetween val="between"/>
      </c:valAx>
      <c:valAx>
        <c:axId val="121923072"/>
        <c:scaling>
          <c:orientation val="minMax"/>
        </c:scaling>
        <c:delete val="1"/>
        <c:axPos val="r"/>
        <c:numFmt formatCode="General" sourceLinked="1"/>
        <c:majorTickMark val="out"/>
        <c:minorTickMark val="none"/>
        <c:tickLblPos val="nextTo"/>
        <c:crossAx val="121924608"/>
        <c:crosses val="max"/>
        <c:crossBetween val="between"/>
      </c:valAx>
      <c:catAx>
        <c:axId val="121924608"/>
        <c:scaling>
          <c:orientation val="minMax"/>
        </c:scaling>
        <c:delete val="1"/>
        <c:axPos val="b"/>
        <c:majorTickMark val="out"/>
        <c:minorTickMark val="none"/>
        <c:tickLblPos val="nextTo"/>
        <c:crossAx val="121923072"/>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Questions!$D$34</c:f>
          <c:strCache>
            <c:ptCount val="1"/>
            <c:pt idx="0">
              <c:v>Rating of GP Listening to you</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'GP Pivots'!$C$37:$C$52</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c:v>
                </c:pt>
                <c:pt idx="10">
                  <c:v>High blood pressure</c:v>
                </c:pt>
                <c:pt idx="11">
                  <c:v>Kidney or liver disease</c:v>
                </c:pt>
                <c:pt idx="12">
                  <c:v>Learning difficulty</c:v>
                </c:pt>
                <c:pt idx="13">
                  <c:v>Long-term back problem </c:v>
                </c:pt>
                <c:pt idx="14">
                  <c:v>Long-term mental health problem</c:v>
                </c:pt>
                <c:pt idx="15">
                  <c:v>Long-term neurological problem</c:v>
                </c:pt>
              </c:strCache>
            </c:strRef>
          </c:cat>
          <c:val>
            <c:numRef>
              <c:f>'GP Pivots'!$D$37:$D$52</c:f>
              <c:numCache>
                <c:formatCode>General</c:formatCode>
                <c:ptCount val="16"/>
                <c:pt idx="0">
                  <c:v>0.91249999999999998</c:v>
                </c:pt>
                <c:pt idx="1">
                  <c:v>0.92631838778496745</c:v>
                </c:pt>
                <c:pt idx="2">
                  <c:v>0.88820476571364793</c:v>
                </c:pt>
                <c:pt idx="3">
                  <c:v>0.91156171493250149</c:v>
                </c:pt>
                <c:pt idx="4">
                  <c:v>0.89829680380861487</c:v>
                </c:pt>
                <c:pt idx="5">
                  <c:v>0.90097259062776303</c:v>
                </c:pt>
                <c:pt idx="6">
                  <c:v>0.92886798478645882</c:v>
                </c:pt>
                <c:pt idx="7">
                  <c:v>0.91621628000283217</c:v>
                </c:pt>
                <c:pt idx="8">
                  <c:v>0.91778071468510136</c:v>
                </c:pt>
                <c:pt idx="9">
                  <c:v>0.90388806055740334</c:v>
                </c:pt>
                <c:pt idx="10">
                  <c:v>0.92056140898820471</c:v>
                </c:pt>
                <c:pt idx="11">
                  <c:v>0.89473998804542743</c:v>
                </c:pt>
                <c:pt idx="12">
                  <c:v>0.87267645003494065</c:v>
                </c:pt>
                <c:pt idx="13">
                  <c:v>0.88949582068892086</c:v>
                </c:pt>
                <c:pt idx="14">
                  <c:v>0.87577696249355685</c:v>
                </c:pt>
                <c:pt idx="15">
                  <c:v>0.88127021464275213</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'GP Pivots'!$C$37:$C$52</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c:v>
                </c:pt>
                <c:pt idx="10">
                  <c:v>High blood pressure</c:v>
                </c:pt>
                <c:pt idx="11">
                  <c:v>Kidney or liver disease</c:v>
                </c:pt>
                <c:pt idx="12">
                  <c:v>Learning difficulty</c:v>
                </c:pt>
                <c:pt idx="13">
                  <c:v>Long-term back problem </c:v>
                </c:pt>
                <c:pt idx="14">
                  <c:v>Long-term mental health problem</c:v>
                </c:pt>
                <c:pt idx="15">
                  <c:v>Long-term neurological problem</c:v>
                </c:pt>
              </c:strCache>
            </c:strRef>
          </c:cat>
          <c:val>
            <c:numRef>
              <c:f>'GP Pivots'!$E$37:$E$52</c:f>
              <c:numCache>
                <c:formatCode>General</c:formatCode>
                <c:ptCount val="16"/>
                <c:pt idx="0">
                  <c:v>0.89923076547024261</c:v>
                </c:pt>
                <c:pt idx="1">
                  <c:v>0.89732643881023855</c:v>
                </c:pt>
                <c:pt idx="2">
                  <c:v>0.90099081769680256</c:v>
                </c:pt>
                <c:pt idx="3">
                  <c:v>0.89671047593239506</c:v>
                </c:pt>
                <c:pt idx="4">
                  <c:v>0.89944488608953843</c:v>
                </c:pt>
                <c:pt idx="5">
                  <c:v>0.89930159994199454</c:v>
                </c:pt>
                <c:pt idx="6">
                  <c:v>0.89803319513637925</c:v>
                </c:pt>
                <c:pt idx="7">
                  <c:v>0.89840632097501683</c:v>
                </c:pt>
                <c:pt idx="8">
                  <c:v>0.89737306831417973</c:v>
                </c:pt>
                <c:pt idx="9">
                  <c:v>0.89927340933318778</c:v>
                </c:pt>
                <c:pt idx="10">
                  <c:v>0.89229106453650586</c:v>
                </c:pt>
                <c:pt idx="11">
                  <c:v>0.89941722024961412</c:v>
                </c:pt>
                <c:pt idx="12">
                  <c:v>0.89955567309587736</c:v>
                </c:pt>
                <c:pt idx="13">
                  <c:v>0.90058645362002576</c:v>
                </c:pt>
                <c:pt idx="14">
                  <c:v>0.90030407818792157</c:v>
                </c:pt>
                <c:pt idx="15">
                  <c:v>0.89970268598856595</c:v>
                </c:pt>
              </c:numCache>
            </c:numRef>
          </c:val>
        </c:ser>
        <c:dLbls>
          <c:showLegendKey val="0"/>
          <c:showVal val="0"/>
          <c:showCatName val="0"/>
          <c:showSerName val="0"/>
          <c:showPercent val="0"/>
          <c:showBubbleSize val="0"/>
        </c:dLbls>
        <c:gapWidth val="150"/>
        <c:overlap val="-20"/>
        <c:axId val="121506816"/>
        <c:axId val="12151270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'GP Pivots'!$G$37:$G$52</c:f>
              <c:numCache>
                <c:formatCode>General</c:formatCode>
                <c:ptCount val="16"/>
                <c:pt idx="0">
                  <c:v>0.91249999999999998</c:v>
                </c:pt>
                <c:pt idx="1">
                  <c:v>0.92631838778496745</c:v>
                </c:pt>
                <c:pt idx="2">
                  <c:v>0.88820476571364793</c:v>
                </c:pt>
                <c:pt idx="3">
                  <c:v>0.91156171493250149</c:v>
                </c:pt>
                <c:pt idx="4">
                  <c:v>0</c:v>
                </c:pt>
                <c:pt idx="5">
                  <c:v>0</c:v>
                </c:pt>
                <c:pt idx="6">
                  <c:v>0.92886798478645882</c:v>
                </c:pt>
                <c:pt idx="7">
                  <c:v>0.91621628000283217</c:v>
                </c:pt>
                <c:pt idx="8">
                  <c:v>0.91778071468510136</c:v>
                </c:pt>
                <c:pt idx="9">
                  <c:v>0</c:v>
                </c:pt>
                <c:pt idx="10">
                  <c:v>0.92056140898820471</c:v>
                </c:pt>
                <c:pt idx="11">
                  <c:v>0.89473998804542743</c:v>
                </c:pt>
                <c:pt idx="12">
                  <c:v>0.87267645003494065</c:v>
                </c:pt>
                <c:pt idx="13">
                  <c:v>0.88949582068892086</c:v>
                </c:pt>
                <c:pt idx="14">
                  <c:v>0.87577696249355685</c:v>
                </c:pt>
                <c:pt idx="15">
                  <c:v>0.88127021464275213</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'GP Pivots'!$H$37:$H$52</c:f>
              <c:numCache>
                <c:formatCode>General</c:formatCode>
                <c:ptCount val="16"/>
                <c:pt idx="0">
                  <c:v>0.89923076547024261</c:v>
                </c:pt>
                <c:pt idx="1">
                  <c:v>0.89732643881023855</c:v>
                </c:pt>
                <c:pt idx="2">
                  <c:v>0.90099081769680256</c:v>
                </c:pt>
                <c:pt idx="3">
                  <c:v>0.89671047593239506</c:v>
                </c:pt>
                <c:pt idx="4">
                  <c:v>0</c:v>
                </c:pt>
                <c:pt idx="5">
                  <c:v>0</c:v>
                </c:pt>
                <c:pt idx="6">
                  <c:v>0.89803319513637925</c:v>
                </c:pt>
                <c:pt idx="7">
                  <c:v>0.89840632097501683</c:v>
                </c:pt>
                <c:pt idx="8">
                  <c:v>0.89737306831417973</c:v>
                </c:pt>
                <c:pt idx="9">
                  <c:v>0</c:v>
                </c:pt>
                <c:pt idx="10">
                  <c:v>0.89229106453650586</c:v>
                </c:pt>
                <c:pt idx="11">
                  <c:v>0.89941722024961412</c:v>
                </c:pt>
                <c:pt idx="12">
                  <c:v>0.89955567309587736</c:v>
                </c:pt>
                <c:pt idx="13">
                  <c:v>0.90058645362002576</c:v>
                </c:pt>
                <c:pt idx="14">
                  <c:v>0.90030407818792157</c:v>
                </c:pt>
                <c:pt idx="15">
                  <c:v>0.89970268598856595</c:v>
                </c:pt>
              </c:numCache>
            </c:numRef>
          </c:val>
        </c:ser>
        <c:dLbls>
          <c:showLegendKey val="0"/>
          <c:showVal val="0"/>
          <c:showCatName val="0"/>
          <c:showSerName val="0"/>
          <c:showPercent val="0"/>
          <c:showBubbleSize val="0"/>
        </c:dLbls>
        <c:gapWidth val="150"/>
        <c:overlap val="-20"/>
        <c:axId val="121524608"/>
        <c:axId val="121514624"/>
      </c:barChart>
      <c:catAx>
        <c:axId val="121506816"/>
        <c:scaling>
          <c:orientation val="minMax"/>
        </c:scaling>
        <c:delete val="0"/>
        <c:axPos val="b"/>
        <c:majorTickMark val="out"/>
        <c:minorTickMark val="none"/>
        <c:tickLblPos val="nextTo"/>
        <c:crossAx val="121512704"/>
        <c:crosses val="autoZero"/>
        <c:auto val="1"/>
        <c:lblAlgn val="ctr"/>
        <c:lblOffset val="100"/>
        <c:noMultiLvlLbl val="0"/>
      </c:catAx>
      <c:valAx>
        <c:axId val="121512704"/>
        <c:scaling>
          <c:orientation val="minMax"/>
        </c:scaling>
        <c:delete val="0"/>
        <c:axPos val="l"/>
        <c:majorGridlines>
          <c:spPr>
            <a:ln>
              <a:solidFill>
                <a:schemeClr val="bg1">
                  <a:lumMod val="85000"/>
                </a:schemeClr>
              </a:solidFill>
            </a:ln>
          </c:spPr>
        </c:majorGridlines>
        <c:title>
          <c:tx>
            <c:strRef>
              <c:f>Questions!$L$34</c:f>
              <c:strCache>
                <c:ptCount val="1"/>
                <c:pt idx="0">
                  <c:v>Very good &amp; Good</c:v>
                </c:pt>
              </c:strCache>
            </c:strRef>
          </c:tx>
          <c:layout/>
          <c:overlay val="0"/>
          <c:txPr>
            <a:bodyPr rot="-5400000" vert="horz"/>
            <a:lstStyle/>
            <a:p>
              <a:pPr>
                <a:defRPr/>
              </a:pPr>
              <a:endParaRPr lang="en-US"/>
            </a:p>
          </c:txPr>
        </c:title>
        <c:numFmt formatCode="0%" sourceLinked="0"/>
        <c:majorTickMark val="out"/>
        <c:minorTickMark val="none"/>
        <c:tickLblPos val="nextTo"/>
        <c:crossAx val="121506816"/>
        <c:crosses val="autoZero"/>
        <c:crossBetween val="between"/>
      </c:valAx>
      <c:valAx>
        <c:axId val="121514624"/>
        <c:scaling>
          <c:orientation val="minMax"/>
        </c:scaling>
        <c:delete val="1"/>
        <c:axPos val="r"/>
        <c:numFmt formatCode="General" sourceLinked="1"/>
        <c:majorTickMark val="out"/>
        <c:minorTickMark val="none"/>
        <c:tickLblPos val="nextTo"/>
        <c:crossAx val="121524608"/>
        <c:crosses val="max"/>
        <c:crossBetween val="between"/>
      </c:valAx>
      <c:catAx>
        <c:axId val="121524608"/>
        <c:scaling>
          <c:orientation val="minMax"/>
        </c:scaling>
        <c:delete val="1"/>
        <c:axPos val="b"/>
        <c:majorTickMark val="out"/>
        <c:minorTickMark val="none"/>
        <c:tickLblPos val="nextTo"/>
        <c:crossAx val="121514624"/>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Questions!$D$35</c:f>
          <c:strCache>
            <c:ptCount val="1"/>
            <c:pt idx="0">
              <c:v>Rating of GP involving you in decisions about your care</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'GP Pivots'!$C$53:$C$68</c:f>
              <c:strCache>
                <c:ptCount val="16"/>
                <c:pt idx="0">
                  <c:v>Angina or long-term heart problem</c:v>
                </c:pt>
                <c:pt idx="1">
                  <c:v>Another long-term condition</c:v>
                </c:pt>
                <c:pt idx="2">
                  <c:v>Arthritis or long-term joint problem</c:v>
                </c:pt>
                <c:pt idx="3">
                  <c:v>Asthma or long-term chest</c:v>
                </c:pt>
                <c:pt idx="4">
                  <c:v>Blindness or severe visual impairment</c:v>
                </c:pt>
                <c:pt idx="5">
                  <c:v>Cancer in the last 5 years</c:v>
                </c:pt>
                <c:pt idx="6">
                  <c:v>Deafness or severe hearing impairment</c:v>
                </c:pt>
                <c:pt idx="7">
                  <c:v>Diabetes</c:v>
                </c:pt>
                <c:pt idx="8">
                  <c:v>Epilepsy</c:v>
                </c:pt>
                <c:pt idx="9">
                  <c:v>High blood pressure</c:v>
                </c:pt>
                <c:pt idx="10">
                  <c:v>Kidney or liver disease</c:v>
                </c:pt>
                <c:pt idx="11">
                  <c:v>Learning difficulty</c:v>
                </c:pt>
                <c:pt idx="12">
                  <c:v>Long-term back problem</c:v>
                </c:pt>
                <c:pt idx="13">
                  <c:v>Long-term mental health problem</c:v>
                </c:pt>
                <c:pt idx="14">
                  <c:v>Long-term neurological problem</c:v>
                </c:pt>
                <c:pt idx="15">
                  <c:v>lzheimer's disease or dementia</c:v>
                </c:pt>
              </c:strCache>
            </c:strRef>
          </c:cat>
          <c:val>
            <c:numRef>
              <c:f>'GP Pivots'!$D$53:$D$68</c:f>
              <c:numCache>
                <c:formatCode>General</c:formatCode>
                <c:ptCount val="16"/>
                <c:pt idx="0">
                  <c:v>0.87411533300244493</c:v>
                </c:pt>
                <c:pt idx="1">
                  <c:v>0.8240523232579221</c:v>
                </c:pt>
                <c:pt idx="2">
                  <c:v>0.85743762623694042</c:v>
                </c:pt>
                <c:pt idx="3">
                  <c:v>0.84161620504735624</c:v>
                </c:pt>
                <c:pt idx="4">
                  <c:v>0.84795077693190113</c:v>
                </c:pt>
                <c:pt idx="5">
                  <c:v>0.8803653805028564</c:v>
                </c:pt>
                <c:pt idx="6">
                  <c:v>0.86430797065031661</c:v>
                </c:pt>
                <c:pt idx="7">
                  <c:v>0.86820045198927842</c:v>
                </c:pt>
                <c:pt idx="8">
                  <c:v>0.85041551246537395</c:v>
                </c:pt>
                <c:pt idx="9">
                  <c:v>0.86884435310660257</c:v>
                </c:pt>
                <c:pt idx="10">
                  <c:v>0.83660454461024081</c:v>
                </c:pt>
                <c:pt idx="11">
                  <c:v>0.81782265144863919</c:v>
                </c:pt>
                <c:pt idx="12">
                  <c:v>0.82567439790867125</c:v>
                </c:pt>
                <c:pt idx="13">
                  <c:v>0.82040625</c:v>
                </c:pt>
                <c:pt idx="14">
                  <c:v>0.81633400476103279</c:v>
                </c:pt>
                <c:pt idx="15">
                  <c:v>0.86075248985614161</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'GP Pivots'!$C$53:$C$68</c:f>
              <c:strCache>
                <c:ptCount val="16"/>
                <c:pt idx="0">
                  <c:v>Angina or long-term heart problem</c:v>
                </c:pt>
                <c:pt idx="1">
                  <c:v>Another long-term condition</c:v>
                </c:pt>
                <c:pt idx="2">
                  <c:v>Arthritis or long-term joint problem</c:v>
                </c:pt>
                <c:pt idx="3">
                  <c:v>Asthma or long-term chest</c:v>
                </c:pt>
                <c:pt idx="4">
                  <c:v>Blindness or severe visual impairment</c:v>
                </c:pt>
                <c:pt idx="5">
                  <c:v>Cancer in the last 5 years</c:v>
                </c:pt>
                <c:pt idx="6">
                  <c:v>Deafness or severe hearing impairment</c:v>
                </c:pt>
                <c:pt idx="7">
                  <c:v>Diabetes</c:v>
                </c:pt>
                <c:pt idx="8">
                  <c:v>Epilepsy</c:v>
                </c:pt>
                <c:pt idx="9">
                  <c:v>High blood pressure</c:v>
                </c:pt>
                <c:pt idx="10">
                  <c:v>Kidney or liver disease</c:v>
                </c:pt>
                <c:pt idx="11">
                  <c:v>Learning difficulty</c:v>
                </c:pt>
                <c:pt idx="12">
                  <c:v>Long-term back problem</c:v>
                </c:pt>
                <c:pt idx="13">
                  <c:v>Long-term mental health problem</c:v>
                </c:pt>
                <c:pt idx="14">
                  <c:v>Long-term neurological problem</c:v>
                </c:pt>
                <c:pt idx="15">
                  <c:v>lzheimer's disease or dementia</c:v>
                </c:pt>
              </c:strCache>
            </c:strRef>
          </c:cat>
          <c:val>
            <c:numRef>
              <c:f>'GP Pivots'!$E$53:$E$68</c:f>
              <c:numCache>
                <c:formatCode>General</c:formatCode>
                <c:ptCount val="16"/>
                <c:pt idx="0">
                  <c:v>0.8356718615300216</c:v>
                </c:pt>
                <c:pt idx="1">
                  <c:v>0.84059919742840938</c:v>
                </c:pt>
                <c:pt idx="2">
                  <c:v>0.83423911752173641</c:v>
                </c:pt>
                <c:pt idx="3">
                  <c:v>0.83799750154693942</c:v>
                </c:pt>
                <c:pt idx="4">
                  <c:v>0.83827081154969563</c:v>
                </c:pt>
                <c:pt idx="5">
                  <c:v>0.83652532266258095</c:v>
                </c:pt>
                <c:pt idx="6">
                  <c:v>0.8369770487756375</c:v>
                </c:pt>
                <c:pt idx="7">
                  <c:v>0.83511704671909803</c:v>
                </c:pt>
                <c:pt idx="8">
                  <c:v>0.83826027282001658</c:v>
                </c:pt>
                <c:pt idx="9">
                  <c:v>0.82810542797494779</c:v>
                </c:pt>
                <c:pt idx="10">
                  <c:v>0.83842986184909674</c:v>
                </c:pt>
                <c:pt idx="11">
                  <c:v>0.83857596668228107</c:v>
                </c:pt>
                <c:pt idx="12">
                  <c:v>0.84007504535708399</c:v>
                </c:pt>
                <c:pt idx="13">
                  <c:v>0.83917248229529506</c:v>
                </c:pt>
                <c:pt idx="14">
                  <c:v>0.83887170328794214</c:v>
                </c:pt>
                <c:pt idx="15">
                  <c:v>0.83823273248298358</c:v>
                </c:pt>
              </c:numCache>
            </c:numRef>
          </c:val>
        </c:ser>
        <c:dLbls>
          <c:showLegendKey val="0"/>
          <c:showVal val="0"/>
          <c:showCatName val="0"/>
          <c:showSerName val="0"/>
          <c:showPercent val="0"/>
          <c:showBubbleSize val="0"/>
        </c:dLbls>
        <c:gapWidth val="150"/>
        <c:overlap val="-20"/>
        <c:axId val="121561472"/>
        <c:axId val="121563008"/>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'GP Pivots'!$G$53:$G$68</c:f>
              <c:numCache>
                <c:formatCode>General</c:formatCode>
                <c:ptCount val="16"/>
                <c:pt idx="0">
                  <c:v>0.87411533300244493</c:v>
                </c:pt>
                <c:pt idx="1">
                  <c:v>0.8240523232579221</c:v>
                </c:pt>
                <c:pt idx="2">
                  <c:v>0.85743762623694042</c:v>
                </c:pt>
                <c:pt idx="3">
                  <c:v>0.84161620504735624</c:v>
                </c:pt>
                <c:pt idx="4">
                  <c:v>0.84795077693190113</c:v>
                </c:pt>
                <c:pt idx="5">
                  <c:v>0.8803653805028564</c:v>
                </c:pt>
                <c:pt idx="6">
                  <c:v>0.86430797065031661</c:v>
                </c:pt>
                <c:pt idx="7">
                  <c:v>0.86820045198927842</c:v>
                </c:pt>
                <c:pt idx="8">
                  <c:v>0.85041551246537395</c:v>
                </c:pt>
                <c:pt idx="9">
                  <c:v>0.86884435310660257</c:v>
                </c:pt>
                <c:pt idx="10">
                  <c:v>0</c:v>
                </c:pt>
                <c:pt idx="11">
                  <c:v>0.81782265144863919</c:v>
                </c:pt>
                <c:pt idx="12">
                  <c:v>0.82567439790867125</c:v>
                </c:pt>
                <c:pt idx="13">
                  <c:v>0.82040625</c:v>
                </c:pt>
                <c:pt idx="14">
                  <c:v>0.81633400476103279</c:v>
                </c:pt>
                <c:pt idx="15">
                  <c:v>0.86075248985614161</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'GP Pivots'!$H$53:$H$68</c:f>
              <c:numCache>
                <c:formatCode>General</c:formatCode>
                <c:ptCount val="16"/>
                <c:pt idx="0">
                  <c:v>0.8356718615300216</c:v>
                </c:pt>
                <c:pt idx="1">
                  <c:v>0.84059919742840938</c:v>
                </c:pt>
                <c:pt idx="2">
                  <c:v>0.83423911752173641</c:v>
                </c:pt>
                <c:pt idx="3">
                  <c:v>0.83799750154693942</c:v>
                </c:pt>
                <c:pt idx="4">
                  <c:v>0.83827081154969563</c:v>
                </c:pt>
                <c:pt idx="5">
                  <c:v>0.83652532266258095</c:v>
                </c:pt>
                <c:pt idx="6">
                  <c:v>0.8369770487756375</c:v>
                </c:pt>
                <c:pt idx="7">
                  <c:v>0.83511704671909803</c:v>
                </c:pt>
                <c:pt idx="8">
                  <c:v>0.83826027282001658</c:v>
                </c:pt>
                <c:pt idx="9">
                  <c:v>0.82810542797494779</c:v>
                </c:pt>
                <c:pt idx="10">
                  <c:v>0</c:v>
                </c:pt>
                <c:pt idx="11">
                  <c:v>0.83857596668228107</c:v>
                </c:pt>
                <c:pt idx="12">
                  <c:v>0.84007504535708399</c:v>
                </c:pt>
                <c:pt idx="13">
                  <c:v>0.83917248229529506</c:v>
                </c:pt>
                <c:pt idx="14">
                  <c:v>0.83887170328794214</c:v>
                </c:pt>
                <c:pt idx="15">
                  <c:v>0.83823273248298358</c:v>
                </c:pt>
              </c:numCache>
            </c:numRef>
          </c:val>
        </c:ser>
        <c:dLbls>
          <c:showLegendKey val="0"/>
          <c:showVal val="0"/>
          <c:showCatName val="0"/>
          <c:showSerName val="0"/>
          <c:showPercent val="0"/>
          <c:showBubbleSize val="0"/>
        </c:dLbls>
        <c:gapWidth val="150"/>
        <c:overlap val="-20"/>
        <c:axId val="121579008"/>
        <c:axId val="121577472"/>
      </c:barChart>
      <c:catAx>
        <c:axId val="121561472"/>
        <c:scaling>
          <c:orientation val="minMax"/>
        </c:scaling>
        <c:delete val="0"/>
        <c:axPos val="b"/>
        <c:majorTickMark val="out"/>
        <c:minorTickMark val="none"/>
        <c:tickLblPos val="nextTo"/>
        <c:crossAx val="121563008"/>
        <c:crosses val="autoZero"/>
        <c:auto val="1"/>
        <c:lblAlgn val="ctr"/>
        <c:lblOffset val="100"/>
        <c:noMultiLvlLbl val="0"/>
      </c:catAx>
      <c:valAx>
        <c:axId val="121563008"/>
        <c:scaling>
          <c:orientation val="minMax"/>
        </c:scaling>
        <c:delete val="0"/>
        <c:axPos val="l"/>
        <c:majorGridlines>
          <c:spPr>
            <a:ln>
              <a:solidFill>
                <a:schemeClr val="bg1">
                  <a:lumMod val="85000"/>
                </a:schemeClr>
              </a:solidFill>
            </a:ln>
          </c:spPr>
        </c:majorGridlines>
        <c:title>
          <c:tx>
            <c:strRef>
              <c:f>Questions!$L$35</c:f>
              <c:strCache>
                <c:ptCount val="1"/>
                <c:pt idx="0">
                  <c:v>Very good &amp; Good</c:v>
                </c:pt>
              </c:strCache>
            </c:strRef>
          </c:tx>
          <c:layout/>
          <c:overlay val="0"/>
          <c:txPr>
            <a:bodyPr rot="-5400000" vert="horz"/>
            <a:lstStyle/>
            <a:p>
              <a:pPr>
                <a:defRPr/>
              </a:pPr>
              <a:endParaRPr lang="en-US"/>
            </a:p>
          </c:txPr>
        </c:title>
        <c:numFmt formatCode="0%" sourceLinked="0"/>
        <c:majorTickMark val="out"/>
        <c:minorTickMark val="none"/>
        <c:tickLblPos val="nextTo"/>
        <c:crossAx val="121561472"/>
        <c:crosses val="autoZero"/>
        <c:crossBetween val="between"/>
      </c:valAx>
      <c:valAx>
        <c:axId val="121577472"/>
        <c:scaling>
          <c:orientation val="minMax"/>
        </c:scaling>
        <c:delete val="1"/>
        <c:axPos val="r"/>
        <c:numFmt formatCode="General" sourceLinked="1"/>
        <c:majorTickMark val="out"/>
        <c:minorTickMark val="none"/>
        <c:tickLblPos val="nextTo"/>
        <c:crossAx val="121579008"/>
        <c:crosses val="max"/>
        <c:crossBetween val="between"/>
      </c:valAx>
      <c:catAx>
        <c:axId val="121579008"/>
        <c:scaling>
          <c:orientation val="minMax"/>
        </c:scaling>
        <c:delete val="1"/>
        <c:axPos val="b"/>
        <c:majorTickMark val="out"/>
        <c:minorTickMark val="none"/>
        <c:tickLblPos val="nextTo"/>
        <c:crossAx val="121577472"/>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Questions!$D$36</c:f>
          <c:strCache>
            <c:ptCount val="1"/>
            <c:pt idx="0">
              <c:v>Rating of nurse Listening to you</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'GP Pivots'!$C$69:$C$84</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c:v>
                </c:pt>
                <c:pt idx="10">
                  <c:v>High blood pressure</c:v>
                </c:pt>
                <c:pt idx="11">
                  <c:v>Kidney or liver disease</c:v>
                </c:pt>
                <c:pt idx="12">
                  <c:v>Learning difficulty</c:v>
                </c:pt>
                <c:pt idx="13">
                  <c:v>Long-term back problem</c:v>
                </c:pt>
                <c:pt idx="14">
                  <c:v>Long-term mental health problem</c:v>
                </c:pt>
                <c:pt idx="15">
                  <c:v>Long-term neurological problem </c:v>
                </c:pt>
              </c:strCache>
            </c:strRef>
          </c:cat>
          <c:val>
            <c:numRef>
              <c:f>'GP Pivots'!$D$69:$D$84</c:f>
              <c:numCache>
                <c:formatCode>General</c:formatCode>
                <c:ptCount val="16"/>
                <c:pt idx="0">
                  <c:v>0.93246652435474486</c:v>
                </c:pt>
                <c:pt idx="1">
                  <c:v>0.93943861847804055</c:v>
                </c:pt>
                <c:pt idx="2">
                  <c:v>0.91095092987233872</c:v>
                </c:pt>
                <c:pt idx="3">
                  <c:v>0.93025907579762623</c:v>
                </c:pt>
                <c:pt idx="4">
                  <c:v>0.92699639605462825</c:v>
                </c:pt>
                <c:pt idx="5">
                  <c:v>0.92582653499355949</c:v>
                </c:pt>
                <c:pt idx="6">
                  <c:v>0.93446036234811525</c:v>
                </c:pt>
                <c:pt idx="7">
                  <c:v>0.93620880782021565</c:v>
                </c:pt>
                <c:pt idx="8">
                  <c:v>0.93685192866030698</c:v>
                </c:pt>
                <c:pt idx="9">
                  <c:v>0.92664439876670091</c:v>
                </c:pt>
                <c:pt idx="10">
                  <c:v>0.93536976175118514</c:v>
                </c:pt>
                <c:pt idx="11">
                  <c:v>0.9157046809590258</c:v>
                </c:pt>
                <c:pt idx="12">
                  <c:v>0.90878701050620825</c:v>
                </c:pt>
                <c:pt idx="13">
                  <c:v>0.91618985846324907</c:v>
                </c:pt>
                <c:pt idx="14">
                  <c:v>0.89885150110820067</c:v>
                </c:pt>
                <c:pt idx="15">
                  <c:v>0.90359119577809244</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'GP Pivots'!$C$69:$C$84</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c:v>
                </c:pt>
                <c:pt idx="10">
                  <c:v>High blood pressure</c:v>
                </c:pt>
                <c:pt idx="11">
                  <c:v>Kidney or liver disease</c:v>
                </c:pt>
                <c:pt idx="12">
                  <c:v>Learning difficulty</c:v>
                </c:pt>
                <c:pt idx="13">
                  <c:v>Long-term back problem</c:v>
                </c:pt>
                <c:pt idx="14">
                  <c:v>Long-term mental health problem</c:v>
                </c:pt>
                <c:pt idx="15">
                  <c:v>Long-term neurological problem </c:v>
                </c:pt>
              </c:strCache>
            </c:strRef>
          </c:cat>
          <c:val>
            <c:numRef>
              <c:f>'GP Pivots'!$E$69:$E$84</c:f>
              <c:numCache>
                <c:formatCode>General</c:formatCode>
                <c:ptCount val="16"/>
                <c:pt idx="0">
                  <c:v>0.92132032131352537</c:v>
                </c:pt>
                <c:pt idx="1">
                  <c:v>0.91997221186559164</c:v>
                </c:pt>
                <c:pt idx="2">
                  <c:v>0.92300492442057858</c:v>
                </c:pt>
                <c:pt idx="3">
                  <c:v>0.91942240841429712</c:v>
                </c:pt>
                <c:pt idx="4">
                  <c:v>0.92067853612396067</c:v>
                </c:pt>
                <c:pt idx="5">
                  <c:v>0.9213414492452503</c:v>
                </c:pt>
                <c:pt idx="6">
                  <c:v>0.92080473653316475</c:v>
                </c:pt>
                <c:pt idx="7">
                  <c:v>0.92055944813895219</c:v>
                </c:pt>
                <c:pt idx="8">
                  <c:v>0.91960146505135365</c:v>
                </c:pt>
                <c:pt idx="9">
                  <c:v>0.9213421379649952</c:v>
                </c:pt>
                <c:pt idx="10">
                  <c:v>0.91639491807215223</c:v>
                </c:pt>
                <c:pt idx="11">
                  <c:v>0.92152163030242018</c:v>
                </c:pt>
                <c:pt idx="12">
                  <c:v>0.92150568812185119</c:v>
                </c:pt>
                <c:pt idx="13">
                  <c:v>0.92208480700333817</c:v>
                </c:pt>
                <c:pt idx="14">
                  <c:v>0.9223419888764669</c:v>
                </c:pt>
                <c:pt idx="15">
                  <c:v>0.92177929123382663</c:v>
                </c:pt>
              </c:numCache>
            </c:numRef>
          </c:val>
        </c:ser>
        <c:dLbls>
          <c:showLegendKey val="0"/>
          <c:showVal val="0"/>
          <c:showCatName val="0"/>
          <c:showSerName val="0"/>
          <c:showPercent val="0"/>
          <c:showBubbleSize val="0"/>
        </c:dLbls>
        <c:gapWidth val="150"/>
        <c:overlap val="-20"/>
        <c:axId val="121615872"/>
        <c:axId val="121617408"/>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'GP Pivots'!$G$69:$G$84</c:f>
              <c:numCache>
                <c:formatCode>General</c:formatCode>
                <c:ptCount val="16"/>
                <c:pt idx="0">
                  <c:v>0.93246652435474486</c:v>
                </c:pt>
                <c:pt idx="1">
                  <c:v>0.93943861847804055</c:v>
                </c:pt>
                <c:pt idx="2">
                  <c:v>0.91095092987233872</c:v>
                </c:pt>
                <c:pt idx="3">
                  <c:v>0.93025907579762623</c:v>
                </c:pt>
                <c:pt idx="4">
                  <c:v>0.92699639605462825</c:v>
                </c:pt>
                <c:pt idx="5">
                  <c:v>0</c:v>
                </c:pt>
                <c:pt idx="6">
                  <c:v>0.93446036234811525</c:v>
                </c:pt>
                <c:pt idx="7">
                  <c:v>0.93620880782021565</c:v>
                </c:pt>
                <c:pt idx="8">
                  <c:v>0.93685192866030698</c:v>
                </c:pt>
                <c:pt idx="9">
                  <c:v>0</c:v>
                </c:pt>
                <c:pt idx="10">
                  <c:v>0.93536976175118514</c:v>
                </c:pt>
                <c:pt idx="11">
                  <c:v>0.9157046809590258</c:v>
                </c:pt>
                <c:pt idx="12">
                  <c:v>0.90878701050620825</c:v>
                </c:pt>
                <c:pt idx="13">
                  <c:v>0.91618985846324907</c:v>
                </c:pt>
                <c:pt idx="14">
                  <c:v>0.89885150110820067</c:v>
                </c:pt>
                <c:pt idx="15">
                  <c:v>0.90359119577809244</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'GP Pivots'!$H$69:$H$84</c:f>
              <c:numCache>
                <c:formatCode>General</c:formatCode>
                <c:ptCount val="16"/>
                <c:pt idx="0">
                  <c:v>0.92132032131352537</c:v>
                </c:pt>
                <c:pt idx="1">
                  <c:v>0.91997221186559164</c:v>
                </c:pt>
                <c:pt idx="2">
                  <c:v>0.92300492442057858</c:v>
                </c:pt>
                <c:pt idx="3">
                  <c:v>0.91942240841429712</c:v>
                </c:pt>
                <c:pt idx="4">
                  <c:v>0.92067853612396067</c:v>
                </c:pt>
                <c:pt idx="5">
                  <c:v>0</c:v>
                </c:pt>
                <c:pt idx="6">
                  <c:v>0.92080473653316475</c:v>
                </c:pt>
                <c:pt idx="7">
                  <c:v>0.92055944813895219</c:v>
                </c:pt>
                <c:pt idx="8">
                  <c:v>0.91960146505135365</c:v>
                </c:pt>
                <c:pt idx="9">
                  <c:v>0</c:v>
                </c:pt>
                <c:pt idx="10">
                  <c:v>0.91639491807215223</c:v>
                </c:pt>
                <c:pt idx="11">
                  <c:v>0.92152163030242018</c:v>
                </c:pt>
                <c:pt idx="12">
                  <c:v>0.92150568812185119</c:v>
                </c:pt>
                <c:pt idx="13">
                  <c:v>0.92208480700333817</c:v>
                </c:pt>
                <c:pt idx="14">
                  <c:v>0.9223419888764669</c:v>
                </c:pt>
                <c:pt idx="15">
                  <c:v>0.92177929123382663</c:v>
                </c:pt>
              </c:numCache>
            </c:numRef>
          </c:val>
        </c:ser>
        <c:dLbls>
          <c:showLegendKey val="0"/>
          <c:showVal val="0"/>
          <c:showCatName val="0"/>
          <c:showSerName val="0"/>
          <c:showPercent val="0"/>
          <c:showBubbleSize val="0"/>
        </c:dLbls>
        <c:gapWidth val="150"/>
        <c:overlap val="-20"/>
        <c:axId val="121629312"/>
        <c:axId val="121627776"/>
      </c:barChart>
      <c:catAx>
        <c:axId val="121615872"/>
        <c:scaling>
          <c:orientation val="minMax"/>
        </c:scaling>
        <c:delete val="0"/>
        <c:axPos val="b"/>
        <c:majorTickMark val="out"/>
        <c:minorTickMark val="none"/>
        <c:tickLblPos val="nextTo"/>
        <c:crossAx val="121617408"/>
        <c:crosses val="autoZero"/>
        <c:auto val="1"/>
        <c:lblAlgn val="ctr"/>
        <c:lblOffset val="100"/>
        <c:noMultiLvlLbl val="0"/>
      </c:catAx>
      <c:valAx>
        <c:axId val="121617408"/>
        <c:scaling>
          <c:orientation val="minMax"/>
        </c:scaling>
        <c:delete val="0"/>
        <c:axPos val="l"/>
        <c:majorGridlines>
          <c:spPr>
            <a:ln>
              <a:solidFill>
                <a:schemeClr val="bg1">
                  <a:lumMod val="85000"/>
                </a:schemeClr>
              </a:solidFill>
            </a:ln>
          </c:spPr>
        </c:majorGridlines>
        <c:title>
          <c:tx>
            <c:strRef>
              <c:f>Questions!$L$36</c:f>
              <c:strCache>
                <c:ptCount val="1"/>
                <c:pt idx="0">
                  <c:v>Very good &amp; Good</c:v>
                </c:pt>
              </c:strCache>
            </c:strRef>
          </c:tx>
          <c:layout/>
          <c:overlay val="0"/>
          <c:txPr>
            <a:bodyPr rot="-5400000" vert="horz"/>
            <a:lstStyle/>
            <a:p>
              <a:pPr>
                <a:defRPr/>
              </a:pPr>
              <a:endParaRPr lang="en-US"/>
            </a:p>
          </c:txPr>
        </c:title>
        <c:numFmt formatCode="0%" sourceLinked="0"/>
        <c:majorTickMark val="out"/>
        <c:minorTickMark val="none"/>
        <c:tickLblPos val="nextTo"/>
        <c:crossAx val="121615872"/>
        <c:crosses val="autoZero"/>
        <c:crossBetween val="between"/>
      </c:valAx>
      <c:valAx>
        <c:axId val="121627776"/>
        <c:scaling>
          <c:orientation val="minMax"/>
        </c:scaling>
        <c:delete val="1"/>
        <c:axPos val="r"/>
        <c:numFmt formatCode="General" sourceLinked="1"/>
        <c:majorTickMark val="out"/>
        <c:minorTickMark val="none"/>
        <c:tickLblPos val="nextTo"/>
        <c:crossAx val="121629312"/>
        <c:crosses val="max"/>
        <c:crossBetween val="between"/>
      </c:valAx>
      <c:catAx>
        <c:axId val="121629312"/>
        <c:scaling>
          <c:orientation val="minMax"/>
        </c:scaling>
        <c:delete val="1"/>
        <c:axPos val="b"/>
        <c:majorTickMark val="out"/>
        <c:minorTickMark val="none"/>
        <c:tickLblPos val="nextTo"/>
        <c:crossAx val="121627776"/>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Questions!$D$37</c:f>
          <c:strCache>
            <c:ptCount val="1"/>
            <c:pt idx="0">
              <c:v>Rating of nurse involving you in decisions about your care</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'GP Pivots'!$C$85:$C$100</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c:v>
                </c:pt>
                <c:pt idx="10">
                  <c:v>High blood pressure</c:v>
                </c:pt>
                <c:pt idx="11">
                  <c:v>Kidney or liver disease</c:v>
                </c:pt>
                <c:pt idx="12">
                  <c:v>Learning difficulty</c:v>
                </c:pt>
                <c:pt idx="13">
                  <c:v>Long-term back problem</c:v>
                </c:pt>
                <c:pt idx="14">
                  <c:v>Long-term mental health problem</c:v>
                </c:pt>
                <c:pt idx="15">
                  <c:v>Long-term neurological problem</c:v>
                </c:pt>
              </c:strCache>
            </c:strRef>
          </c:cat>
          <c:val>
            <c:numRef>
              <c:f>'GP Pivots'!$D$85:$D$100</c:f>
              <c:numCache>
                <c:formatCode>General</c:formatCode>
                <c:ptCount val="16"/>
                <c:pt idx="0">
                  <c:v>0.87943865617690831</c:v>
                </c:pt>
                <c:pt idx="1">
                  <c:v>0.8836490689501959</c:v>
                </c:pt>
                <c:pt idx="2">
                  <c:v>0.84353177622091768</c:v>
                </c:pt>
                <c:pt idx="3">
                  <c:v>0.87601664537925916</c:v>
                </c:pt>
                <c:pt idx="4">
                  <c:v>0.87953185162593872</c:v>
                </c:pt>
                <c:pt idx="5">
                  <c:v>0.86735297597917405</c:v>
                </c:pt>
                <c:pt idx="6">
                  <c:v>0.88354146204574158</c:v>
                </c:pt>
                <c:pt idx="7">
                  <c:v>0.88238921433977069</c:v>
                </c:pt>
                <c:pt idx="8">
                  <c:v>0.89009617601975066</c:v>
                </c:pt>
                <c:pt idx="9">
                  <c:v>0.87519282008133503</c:v>
                </c:pt>
                <c:pt idx="10">
                  <c:v>0.88044421997627953</c:v>
                </c:pt>
                <c:pt idx="11">
                  <c:v>0.85337364298474649</c:v>
                </c:pt>
                <c:pt idx="12">
                  <c:v>0.86057772583068959</c:v>
                </c:pt>
                <c:pt idx="13">
                  <c:v>0.85409134884668259</c:v>
                </c:pt>
                <c:pt idx="14">
                  <c:v>0.84236506841856917</c:v>
                </c:pt>
                <c:pt idx="15">
                  <c:v>0.83491838183108591</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'GP Pivots'!$C$85:$C$100</c:f>
              <c:strCache>
                <c:ptCount val="16"/>
                <c:pt idx="0">
                  <c:v>Alzheimer's disease or dementia</c:v>
                </c:pt>
                <c:pt idx="1">
                  <c:v>Angina or long-term heart problem</c:v>
                </c:pt>
                <c:pt idx="2">
                  <c:v>Another long-term condition</c:v>
                </c:pt>
                <c:pt idx="3">
                  <c:v>Arthritis or long-term joint problem</c:v>
                </c:pt>
                <c:pt idx="4">
                  <c:v>Asthma or long-term chest problem</c:v>
                </c:pt>
                <c:pt idx="5">
                  <c:v>Blindness or severe visual impairment</c:v>
                </c:pt>
                <c:pt idx="6">
                  <c:v>Cancer in the last 5 years</c:v>
                </c:pt>
                <c:pt idx="7">
                  <c:v>Deafness or severe hearing impairment</c:v>
                </c:pt>
                <c:pt idx="8">
                  <c:v>Diabetes</c:v>
                </c:pt>
                <c:pt idx="9">
                  <c:v>Epilepsy</c:v>
                </c:pt>
                <c:pt idx="10">
                  <c:v>High blood pressure</c:v>
                </c:pt>
                <c:pt idx="11">
                  <c:v>Kidney or liver disease</c:v>
                </c:pt>
                <c:pt idx="12">
                  <c:v>Learning difficulty</c:v>
                </c:pt>
                <c:pt idx="13">
                  <c:v>Long-term back problem</c:v>
                </c:pt>
                <c:pt idx="14">
                  <c:v>Long-term mental health problem</c:v>
                </c:pt>
                <c:pt idx="15">
                  <c:v>Long-term neurological problem</c:v>
                </c:pt>
              </c:strCache>
            </c:strRef>
          </c:cat>
          <c:val>
            <c:numRef>
              <c:f>'GP Pivots'!$E$85:$E$100</c:f>
              <c:numCache>
                <c:formatCode>General</c:formatCode>
                <c:ptCount val="16"/>
                <c:pt idx="0">
                  <c:v>0.86630074706477744</c:v>
                </c:pt>
                <c:pt idx="1">
                  <c:v>0.8650027354079014</c:v>
                </c:pt>
                <c:pt idx="2">
                  <c:v>0.86989175018632314</c:v>
                </c:pt>
                <c:pt idx="3">
                  <c:v>0.86424057810140376</c:v>
                </c:pt>
                <c:pt idx="4">
                  <c:v>0.86462651434471416</c:v>
                </c:pt>
                <c:pt idx="5">
                  <c:v>0.86638147462497961</c:v>
                </c:pt>
                <c:pt idx="6">
                  <c:v>0.86562422265394989</c:v>
                </c:pt>
                <c:pt idx="7">
                  <c:v>0.86548514741124671</c:v>
                </c:pt>
                <c:pt idx="8">
                  <c:v>0.8634321135393237</c:v>
                </c:pt>
                <c:pt idx="9">
                  <c:v>0.86629827690461214</c:v>
                </c:pt>
                <c:pt idx="10">
                  <c:v>0.86131460233904933</c:v>
                </c:pt>
                <c:pt idx="11">
                  <c:v>0.86668576921654894</c:v>
                </c:pt>
                <c:pt idx="12">
                  <c:v>0.86644680724897483</c:v>
                </c:pt>
                <c:pt idx="13">
                  <c:v>0.86804551498309768</c:v>
                </c:pt>
                <c:pt idx="14">
                  <c:v>0.86743453785462432</c:v>
                </c:pt>
                <c:pt idx="15">
                  <c:v>0.86707656498232732</c:v>
                </c:pt>
              </c:numCache>
            </c:numRef>
          </c:val>
        </c:ser>
        <c:dLbls>
          <c:showLegendKey val="0"/>
          <c:showVal val="0"/>
          <c:showCatName val="0"/>
          <c:showSerName val="0"/>
          <c:showPercent val="0"/>
          <c:showBubbleSize val="0"/>
        </c:dLbls>
        <c:gapWidth val="150"/>
        <c:overlap val="-20"/>
        <c:axId val="121731712"/>
        <c:axId val="121733504"/>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'GP Pivots'!$G$85:$G$100</c:f>
              <c:numCache>
                <c:formatCode>General</c:formatCode>
                <c:ptCount val="16"/>
                <c:pt idx="0">
                  <c:v>0.87943865617690831</c:v>
                </c:pt>
                <c:pt idx="1">
                  <c:v>0.8836490689501959</c:v>
                </c:pt>
                <c:pt idx="2">
                  <c:v>0.84353177622091768</c:v>
                </c:pt>
                <c:pt idx="3">
                  <c:v>0.87601664537925916</c:v>
                </c:pt>
                <c:pt idx="4">
                  <c:v>0.87953185162593872</c:v>
                </c:pt>
                <c:pt idx="5">
                  <c:v>0</c:v>
                </c:pt>
                <c:pt idx="6">
                  <c:v>0.88354146204574158</c:v>
                </c:pt>
                <c:pt idx="7">
                  <c:v>0.88238921433977069</c:v>
                </c:pt>
                <c:pt idx="8">
                  <c:v>0.89009617601975066</c:v>
                </c:pt>
                <c:pt idx="9">
                  <c:v>0.87519282008133503</c:v>
                </c:pt>
                <c:pt idx="10">
                  <c:v>0.88044421997627953</c:v>
                </c:pt>
                <c:pt idx="11">
                  <c:v>0.85337364298474649</c:v>
                </c:pt>
                <c:pt idx="12">
                  <c:v>0</c:v>
                </c:pt>
                <c:pt idx="13">
                  <c:v>0.85409134884668259</c:v>
                </c:pt>
                <c:pt idx="14">
                  <c:v>0.84236506841856917</c:v>
                </c:pt>
                <c:pt idx="15">
                  <c:v>0.83491838183108591</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'GP Pivots'!$H$85:$H$100</c:f>
              <c:numCache>
                <c:formatCode>General</c:formatCode>
                <c:ptCount val="16"/>
                <c:pt idx="0">
                  <c:v>0.86630074706477744</c:v>
                </c:pt>
                <c:pt idx="1">
                  <c:v>0.8650027354079014</c:v>
                </c:pt>
                <c:pt idx="2">
                  <c:v>0.86989175018632314</c:v>
                </c:pt>
                <c:pt idx="3">
                  <c:v>0.86424057810140376</c:v>
                </c:pt>
                <c:pt idx="4">
                  <c:v>0.86462651434471416</c:v>
                </c:pt>
                <c:pt idx="5">
                  <c:v>0</c:v>
                </c:pt>
                <c:pt idx="6">
                  <c:v>0.86562422265394989</c:v>
                </c:pt>
                <c:pt idx="7">
                  <c:v>0.86548514741124671</c:v>
                </c:pt>
                <c:pt idx="8">
                  <c:v>0.8634321135393237</c:v>
                </c:pt>
                <c:pt idx="9">
                  <c:v>0.86629827690461214</c:v>
                </c:pt>
                <c:pt idx="10">
                  <c:v>0.86131460233904933</c:v>
                </c:pt>
                <c:pt idx="11">
                  <c:v>0.86668576921654894</c:v>
                </c:pt>
                <c:pt idx="12">
                  <c:v>0</c:v>
                </c:pt>
                <c:pt idx="13">
                  <c:v>0.86804551498309768</c:v>
                </c:pt>
                <c:pt idx="14">
                  <c:v>0.86743453785462432</c:v>
                </c:pt>
                <c:pt idx="15">
                  <c:v>0.86707656498232732</c:v>
                </c:pt>
              </c:numCache>
            </c:numRef>
          </c:val>
        </c:ser>
        <c:dLbls>
          <c:showLegendKey val="0"/>
          <c:showVal val="0"/>
          <c:showCatName val="0"/>
          <c:showSerName val="0"/>
          <c:showPercent val="0"/>
          <c:showBubbleSize val="0"/>
        </c:dLbls>
        <c:gapWidth val="150"/>
        <c:overlap val="-20"/>
        <c:axId val="121741312"/>
        <c:axId val="121735424"/>
      </c:barChart>
      <c:catAx>
        <c:axId val="121731712"/>
        <c:scaling>
          <c:orientation val="minMax"/>
        </c:scaling>
        <c:delete val="0"/>
        <c:axPos val="b"/>
        <c:majorTickMark val="out"/>
        <c:minorTickMark val="none"/>
        <c:tickLblPos val="nextTo"/>
        <c:crossAx val="121733504"/>
        <c:crosses val="autoZero"/>
        <c:auto val="1"/>
        <c:lblAlgn val="ctr"/>
        <c:lblOffset val="100"/>
        <c:noMultiLvlLbl val="0"/>
      </c:catAx>
      <c:valAx>
        <c:axId val="121733504"/>
        <c:scaling>
          <c:orientation val="minMax"/>
        </c:scaling>
        <c:delete val="0"/>
        <c:axPos val="l"/>
        <c:majorGridlines>
          <c:spPr>
            <a:ln>
              <a:solidFill>
                <a:schemeClr val="bg1">
                  <a:lumMod val="85000"/>
                </a:schemeClr>
              </a:solidFill>
            </a:ln>
          </c:spPr>
        </c:majorGridlines>
        <c:title>
          <c:tx>
            <c:strRef>
              <c:f>Questions!$L$37</c:f>
              <c:strCache>
                <c:ptCount val="1"/>
                <c:pt idx="0">
                  <c:v>Very good &amp; Good</c:v>
                </c:pt>
              </c:strCache>
            </c:strRef>
          </c:tx>
          <c:layout/>
          <c:overlay val="0"/>
          <c:txPr>
            <a:bodyPr rot="-5400000" vert="horz"/>
            <a:lstStyle/>
            <a:p>
              <a:pPr>
                <a:defRPr/>
              </a:pPr>
              <a:endParaRPr lang="en-US"/>
            </a:p>
          </c:txPr>
        </c:title>
        <c:numFmt formatCode="0%" sourceLinked="0"/>
        <c:majorTickMark val="out"/>
        <c:minorTickMark val="none"/>
        <c:tickLblPos val="nextTo"/>
        <c:crossAx val="121731712"/>
        <c:crosses val="autoZero"/>
        <c:crossBetween val="between"/>
      </c:valAx>
      <c:valAx>
        <c:axId val="121735424"/>
        <c:scaling>
          <c:orientation val="minMax"/>
        </c:scaling>
        <c:delete val="1"/>
        <c:axPos val="r"/>
        <c:numFmt formatCode="General" sourceLinked="1"/>
        <c:majorTickMark val="out"/>
        <c:minorTickMark val="none"/>
        <c:tickLblPos val="nextTo"/>
        <c:crossAx val="121741312"/>
        <c:crosses val="max"/>
        <c:crossBetween val="between"/>
      </c:valAx>
      <c:catAx>
        <c:axId val="121741312"/>
        <c:scaling>
          <c:orientation val="minMax"/>
        </c:scaling>
        <c:delete val="1"/>
        <c:axPos val="b"/>
        <c:majorTickMark val="out"/>
        <c:minorTickMark val="none"/>
        <c:tickLblPos val="nextTo"/>
        <c:crossAx val="121735424"/>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Dashboard'!$D$108:$M$108</c:f>
          <c:strCache>
            <c:ptCount val="1"/>
            <c:pt idx="0">
              <c:v>How much information about your condition or treatment was given to you? </c:v>
            </c:pt>
          </c:strCache>
        </c:strRef>
      </c:tx>
      <c:layout/>
      <c:overlay val="0"/>
    </c:title>
    <c:autoTitleDeleted val="0"/>
    <c:plotArea>
      <c:layout/>
      <c:lineChart>
        <c:grouping val="standard"/>
        <c:varyColors val="0"/>
        <c:ser>
          <c:idx val="3"/>
          <c:order val="0"/>
          <c:tx>
            <c:v>Trend</c:v>
          </c:tx>
          <c:spPr>
            <a:ln>
              <a:solidFill>
                <a:srgbClr val="740075"/>
              </a:solidFill>
            </a:ln>
          </c:spPr>
          <c:marker>
            <c:symbol val="none"/>
          </c:marker>
          <c:cat>
            <c:strRef>
              <c:f>'Question Dashboard'!$I$98:$P$98</c:f>
              <c:strCache>
                <c:ptCount val="8"/>
                <c:pt idx="0">
                  <c:v>18 to 24</c:v>
                </c:pt>
                <c:pt idx="1">
                  <c:v>25 to 34</c:v>
                </c:pt>
                <c:pt idx="2">
                  <c:v>35 to 44</c:v>
                </c:pt>
                <c:pt idx="3">
                  <c:v>45 to 54</c:v>
                </c:pt>
                <c:pt idx="4">
                  <c:v>55 to 64</c:v>
                </c:pt>
                <c:pt idx="5">
                  <c:v>65 to 74</c:v>
                </c:pt>
                <c:pt idx="6">
                  <c:v>75 to 84</c:v>
                </c:pt>
                <c:pt idx="7">
                  <c:v>85 or over</c:v>
                </c:pt>
              </c:strCache>
            </c:strRef>
          </c:cat>
          <c:val>
            <c:numRef>
              <c:f>'Question Dashboard'!$I$105:$P$105</c:f>
              <c:numCache>
                <c:formatCode>0.0%</c:formatCode>
                <c:ptCount val="8"/>
                <c:pt idx="0">
                  <c:v>0.70440251572327039</c:v>
                </c:pt>
                <c:pt idx="1">
                  <c:v>0.69441723800195887</c:v>
                </c:pt>
                <c:pt idx="2">
                  <c:v>0.73582044282681225</c:v>
                </c:pt>
                <c:pt idx="3">
                  <c:v>0.77236820893116231</c:v>
                </c:pt>
                <c:pt idx="4">
                  <c:v>0.81257941550190593</c:v>
                </c:pt>
                <c:pt idx="5">
                  <c:v>0.83250336473755049</c:v>
                </c:pt>
                <c:pt idx="6">
                  <c:v>0.80362989323843415</c:v>
                </c:pt>
                <c:pt idx="7">
                  <c:v>0.76179952644041038</c:v>
                </c:pt>
              </c:numCache>
            </c:numRef>
          </c:val>
          <c:smooth val="0"/>
        </c:ser>
        <c:dLbls>
          <c:showLegendKey val="0"/>
          <c:showVal val="0"/>
          <c:showCatName val="0"/>
          <c:showSerName val="0"/>
          <c:showPercent val="0"/>
          <c:showBubbleSize val="0"/>
        </c:dLbls>
        <c:marker val="1"/>
        <c:smooth val="0"/>
        <c:axId val="122237312"/>
        <c:axId val="122239232"/>
      </c:lineChart>
      <c:catAx>
        <c:axId val="122237312"/>
        <c:scaling>
          <c:orientation val="minMax"/>
        </c:scaling>
        <c:delete val="0"/>
        <c:axPos val="b"/>
        <c:title>
          <c:tx>
            <c:rich>
              <a:bodyPr/>
              <a:lstStyle/>
              <a:p>
                <a:pPr>
                  <a:defRPr/>
                </a:pPr>
                <a:r>
                  <a:rPr lang="en-GB"/>
                  <a:t>Age Group</a:t>
                </a:r>
              </a:p>
            </c:rich>
          </c:tx>
          <c:layout/>
          <c:overlay val="0"/>
        </c:title>
        <c:majorTickMark val="out"/>
        <c:minorTickMark val="none"/>
        <c:tickLblPos val="nextTo"/>
        <c:crossAx val="122239232"/>
        <c:crosses val="autoZero"/>
        <c:auto val="1"/>
        <c:lblAlgn val="ctr"/>
        <c:lblOffset val="100"/>
        <c:noMultiLvlLbl val="0"/>
      </c:catAx>
      <c:valAx>
        <c:axId val="122239232"/>
        <c:scaling>
          <c:orientation val="minMax"/>
        </c:scaling>
        <c:delete val="0"/>
        <c:axPos val="l"/>
        <c:majorGridlines>
          <c:spPr>
            <a:ln>
              <a:solidFill>
                <a:schemeClr val="bg1">
                  <a:lumMod val="85000"/>
                </a:schemeClr>
              </a:solidFill>
            </a:ln>
          </c:spPr>
        </c:majorGridlines>
        <c:title>
          <c:tx>
            <c:strRef>
              <c:f>'Question Dashboard'!$O$108</c:f>
              <c:strCache>
                <c:ptCount val="1"/>
                <c:pt idx="0">
                  <c:v>The right amount</c:v>
                </c:pt>
              </c:strCache>
            </c:strRef>
          </c:tx>
          <c:layout/>
          <c:overlay val="0"/>
          <c:txPr>
            <a:bodyPr rot="-5400000" vert="horz"/>
            <a:lstStyle/>
            <a:p>
              <a:pPr>
                <a:defRPr/>
              </a:pPr>
              <a:endParaRPr lang="en-US"/>
            </a:p>
          </c:txPr>
        </c:title>
        <c:numFmt formatCode="0%" sourceLinked="0"/>
        <c:majorTickMark val="out"/>
        <c:minorTickMark val="none"/>
        <c:tickLblPos val="nextTo"/>
        <c:crossAx val="122237312"/>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Dashboard'!$D$141:$M$141</c:f>
          <c:strCache>
            <c:ptCount val="1"/>
            <c:pt idx="0">
              <c:v>How much information about your condition or treatment was given to you? </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Dashboard'!$I$132:$M$132</c:f>
              <c:strCache>
                <c:ptCount val="5"/>
                <c:pt idx="0">
                  <c:v>White</c:v>
                </c:pt>
                <c:pt idx="1">
                  <c:v>Asian or Asian British</c:v>
                </c:pt>
                <c:pt idx="2">
                  <c:v>Black or Black British</c:v>
                </c:pt>
                <c:pt idx="3">
                  <c:v>Mixed</c:v>
                </c:pt>
                <c:pt idx="4">
                  <c:v>Arab or other ethnic group</c:v>
                </c:pt>
              </c:strCache>
            </c:strRef>
          </c:cat>
          <c:val>
            <c:numRef>
              <c:f>'Question Dashboard'!$I$139:$M$139</c:f>
              <c:numCache>
                <c:formatCode>0.0%</c:formatCode>
                <c:ptCount val="5"/>
                <c:pt idx="0">
                  <c:v>0.79562453978219583</c:v>
                </c:pt>
                <c:pt idx="1">
                  <c:v>0.79312581063553822</c:v>
                </c:pt>
                <c:pt idx="2">
                  <c:v>0.77849740932642486</c:v>
                </c:pt>
                <c:pt idx="3">
                  <c:v>0.77714285714285714</c:v>
                </c:pt>
                <c:pt idx="4">
                  <c:v>0.72222222222222221</c:v>
                </c:pt>
              </c:numCache>
            </c:numRef>
          </c:val>
        </c:ser>
        <c:dLbls>
          <c:showLegendKey val="0"/>
          <c:showVal val="0"/>
          <c:showCatName val="0"/>
          <c:showSerName val="0"/>
          <c:showPercent val="0"/>
          <c:showBubbleSize val="0"/>
        </c:dLbls>
        <c:gapWidth val="150"/>
        <c:axId val="122288384"/>
        <c:axId val="121962880"/>
      </c:barChart>
      <c:catAx>
        <c:axId val="122288384"/>
        <c:scaling>
          <c:orientation val="minMax"/>
        </c:scaling>
        <c:delete val="0"/>
        <c:axPos val="b"/>
        <c:title>
          <c:tx>
            <c:rich>
              <a:bodyPr/>
              <a:lstStyle/>
              <a:p>
                <a:pPr>
                  <a:defRPr/>
                </a:pPr>
                <a:r>
                  <a:rPr lang="en-GB"/>
                  <a:t>Ethnicity</a:t>
                </a:r>
              </a:p>
            </c:rich>
          </c:tx>
          <c:layout/>
          <c:overlay val="0"/>
        </c:title>
        <c:majorTickMark val="out"/>
        <c:minorTickMark val="none"/>
        <c:tickLblPos val="nextTo"/>
        <c:crossAx val="121962880"/>
        <c:crosses val="autoZero"/>
        <c:auto val="1"/>
        <c:lblAlgn val="ctr"/>
        <c:lblOffset val="100"/>
        <c:noMultiLvlLbl val="0"/>
      </c:catAx>
      <c:valAx>
        <c:axId val="121962880"/>
        <c:scaling>
          <c:orientation val="minMax"/>
        </c:scaling>
        <c:delete val="0"/>
        <c:axPos val="l"/>
        <c:majorGridlines>
          <c:spPr>
            <a:ln>
              <a:solidFill>
                <a:schemeClr val="bg1">
                  <a:lumMod val="85000"/>
                </a:schemeClr>
              </a:solidFill>
            </a:ln>
          </c:spPr>
        </c:majorGridlines>
        <c:title>
          <c:tx>
            <c:strRef>
              <c:f>'Question Dashboard'!$O$141</c:f>
              <c:strCache>
                <c:ptCount val="1"/>
                <c:pt idx="0">
                  <c:v>The right amount</c:v>
                </c:pt>
              </c:strCache>
            </c:strRef>
          </c:tx>
          <c:layout/>
          <c:overlay val="0"/>
          <c:txPr>
            <a:bodyPr rot="-5400000" vert="horz"/>
            <a:lstStyle/>
            <a:p>
              <a:pPr>
                <a:defRPr/>
              </a:pPr>
              <a:endParaRPr lang="en-US"/>
            </a:p>
          </c:txPr>
        </c:title>
        <c:numFmt formatCode="0%" sourceLinked="0"/>
        <c:majorTickMark val="out"/>
        <c:minorTickMark val="none"/>
        <c:tickLblPos val="nextTo"/>
        <c:crossAx val="122288384"/>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Dashboard'!$D$173:$M$173</c:f>
          <c:strCache>
            <c:ptCount val="1"/>
            <c:pt idx="0">
              <c:v>Were you involved as much as you wanted to be in decisions about your care and treatment? </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Dashboard'!$I$164:$L$164</c:f>
              <c:strCache>
                <c:ptCount val="4"/>
                <c:pt idx="0">
                  <c:v>Heterosexual/straight</c:v>
                </c:pt>
                <c:pt idx="1">
                  <c:v>Bisexual</c:v>
                </c:pt>
                <c:pt idx="2">
                  <c:v>Gay/lesbian</c:v>
                </c:pt>
                <c:pt idx="3">
                  <c:v>Other</c:v>
                </c:pt>
              </c:strCache>
            </c:strRef>
          </c:cat>
          <c:val>
            <c:numRef>
              <c:f>'Question Dashboard'!$I$171:$L$171</c:f>
              <c:numCache>
                <c:formatCode>0.0%</c:formatCode>
                <c:ptCount val="4"/>
                <c:pt idx="0">
                  <c:v>0.57490402184401235</c:v>
                </c:pt>
                <c:pt idx="1">
                  <c:v>0.45744680851063829</c:v>
                </c:pt>
                <c:pt idx="2">
                  <c:v>0.58241758241758246</c:v>
                </c:pt>
                <c:pt idx="3">
                  <c:v>0.52857142857142858</c:v>
                </c:pt>
              </c:numCache>
            </c:numRef>
          </c:val>
        </c:ser>
        <c:dLbls>
          <c:showLegendKey val="0"/>
          <c:showVal val="0"/>
          <c:showCatName val="0"/>
          <c:showSerName val="0"/>
          <c:showPercent val="0"/>
          <c:showBubbleSize val="0"/>
        </c:dLbls>
        <c:gapWidth val="150"/>
        <c:axId val="121979264"/>
        <c:axId val="121981184"/>
      </c:barChart>
      <c:catAx>
        <c:axId val="121979264"/>
        <c:scaling>
          <c:orientation val="minMax"/>
        </c:scaling>
        <c:delete val="0"/>
        <c:axPos val="b"/>
        <c:title>
          <c:tx>
            <c:rich>
              <a:bodyPr/>
              <a:lstStyle/>
              <a:p>
                <a:pPr>
                  <a:defRPr/>
                </a:pPr>
                <a:r>
                  <a:rPr lang="en-GB"/>
                  <a:t>Sexual Orientation</a:t>
                </a:r>
              </a:p>
            </c:rich>
          </c:tx>
          <c:layout/>
          <c:overlay val="0"/>
        </c:title>
        <c:majorTickMark val="out"/>
        <c:minorTickMark val="none"/>
        <c:tickLblPos val="nextTo"/>
        <c:crossAx val="121981184"/>
        <c:crosses val="autoZero"/>
        <c:auto val="1"/>
        <c:lblAlgn val="ctr"/>
        <c:lblOffset val="100"/>
        <c:noMultiLvlLbl val="0"/>
      </c:catAx>
      <c:valAx>
        <c:axId val="121981184"/>
        <c:scaling>
          <c:orientation val="minMax"/>
        </c:scaling>
        <c:delete val="0"/>
        <c:axPos val="l"/>
        <c:majorGridlines>
          <c:spPr>
            <a:ln>
              <a:solidFill>
                <a:schemeClr val="bg1">
                  <a:lumMod val="85000"/>
                </a:schemeClr>
              </a:solidFill>
            </a:ln>
          </c:spPr>
        </c:majorGridlines>
        <c:title>
          <c:tx>
            <c:strRef>
              <c:f>'Question Dashboard'!$O$173</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1979264"/>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Dashboard'!$D$401:$K$401</c:f>
          <c:strCache>
            <c:ptCount val="1"/>
            <c:pt idx="0">
              <c:v>Thinking about your care during labour and birth, were you involved enough in decisions about your care?</c:v>
            </c:pt>
          </c:strCache>
        </c:strRef>
      </c:tx>
      <c:layout/>
      <c:overlay val="0"/>
    </c:title>
    <c:autoTitleDeleted val="0"/>
    <c:plotArea>
      <c:layout/>
      <c:lineChart>
        <c:grouping val="standard"/>
        <c:varyColors val="0"/>
        <c:ser>
          <c:idx val="3"/>
          <c:order val="0"/>
          <c:tx>
            <c:v>Series1</c:v>
          </c:tx>
          <c:spPr>
            <a:ln>
              <a:solidFill>
                <a:srgbClr val="740075"/>
              </a:solidFill>
            </a:ln>
          </c:spPr>
          <c:marker>
            <c:symbol val="none"/>
          </c:marker>
          <c:cat>
            <c:strRef>
              <c:f>'Question Dashboard'!$I$385:$L$385</c:f>
              <c:strCache>
                <c:ptCount val="4"/>
                <c:pt idx="0">
                  <c:v>18 to 24</c:v>
                </c:pt>
                <c:pt idx="1">
                  <c:v>25 to 34</c:v>
                </c:pt>
                <c:pt idx="2">
                  <c:v>35 to 44</c:v>
                </c:pt>
                <c:pt idx="3">
                  <c:v>45 or over</c:v>
                </c:pt>
              </c:strCache>
            </c:strRef>
          </c:cat>
          <c:val>
            <c:numRef>
              <c:f>'Question Dashboard'!$I$399:$L$399</c:f>
              <c:numCache>
                <c:formatCode>0.0%</c:formatCode>
                <c:ptCount val="4"/>
                <c:pt idx="0">
                  <c:v>0.68260685569191704</c:v>
                </c:pt>
                <c:pt idx="1">
                  <c:v>0.73827237841647742</c:v>
                </c:pt>
                <c:pt idx="2">
                  <c:v>0.76314606741573032</c:v>
                </c:pt>
                <c:pt idx="3">
                  <c:v>0.75423728813559321</c:v>
                </c:pt>
              </c:numCache>
            </c:numRef>
          </c:val>
          <c:smooth val="0"/>
        </c:ser>
        <c:dLbls>
          <c:showLegendKey val="0"/>
          <c:showVal val="0"/>
          <c:showCatName val="0"/>
          <c:showSerName val="0"/>
          <c:showPercent val="0"/>
          <c:showBubbleSize val="0"/>
        </c:dLbls>
        <c:marker val="1"/>
        <c:smooth val="0"/>
        <c:axId val="122009472"/>
        <c:axId val="122019840"/>
      </c:lineChart>
      <c:catAx>
        <c:axId val="122009472"/>
        <c:scaling>
          <c:orientation val="minMax"/>
        </c:scaling>
        <c:delete val="0"/>
        <c:axPos val="b"/>
        <c:title>
          <c:tx>
            <c:rich>
              <a:bodyPr/>
              <a:lstStyle/>
              <a:p>
                <a:pPr>
                  <a:defRPr/>
                </a:pPr>
                <a:r>
                  <a:rPr lang="en-GB"/>
                  <a:t>Age Group</a:t>
                </a:r>
              </a:p>
            </c:rich>
          </c:tx>
          <c:layout/>
          <c:overlay val="0"/>
        </c:title>
        <c:majorTickMark val="out"/>
        <c:minorTickMark val="none"/>
        <c:tickLblPos val="nextTo"/>
        <c:crossAx val="122019840"/>
        <c:crosses val="autoZero"/>
        <c:auto val="1"/>
        <c:lblAlgn val="ctr"/>
        <c:lblOffset val="100"/>
        <c:noMultiLvlLbl val="0"/>
      </c:catAx>
      <c:valAx>
        <c:axId val="122019840"/>
        <c:scaling>
          <c:orientation val="minMax"/>
        </c:scaling>
        <c:delete val="0"/>
        <c:axPos val="l"/>
        <c:majorGridlines>
          <c:spPr>
            <a:ln>
              <a:solidFill>
                <a:schemeClr val="bg1">
                  <a:lumMod val="85000"/>
                </a:schemeClr>
              </a:solidFill>
            </a:ln>
          </c:spPr>
        </c:majorGridlines>
        <c:title>
          <c:tx>
            <c:strRef>
              <c:f>'Question Dashboard'!$M$401</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2009472"/>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Dashboard'!$D$440:$K$440</c:f>
          <c:strCache>
            <c:ptCount val="1"/>
            <c:pt idx="0">
              <c:v>During your antenatal check-ups, were you given enough time to ask questions or discuss your pregnancy?</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Dashboard'!$I$424:$M$424</c:f>
              <c:strCache>
                <c:ptCount val="5"/>
                <c:pt idx="0">
                  <c:v>White</c:v>
                </c:pt>
                <c:pt idx="1">
                  <c:v>Asian or Asian British</c:v>
                </c:pt>
                <c:pt idx="2">
                  <c:v>Black or Black British</c:v>
                </c:pt>
                <c:pt idx="3">
                  <c:v>Mixed</c:v>
                </c:pt>
                <c:pt idx="4">
                  <c:v>Arab and other ethnic groups</c:v>
                </c:pt>
              </c:strCache>
            </c:strRef>
          </c:cat>
          <c:val>
            <c:numRef>
              <c:f>'Question Dashboard'!$I$438:$M$438</c:f>
              <c:numCache>
                <c:formatCode>0.0%</c:formatCode>
                <c:ptCount val="5"/>
                <c:pt idx="0">
                  <c:v>0.74061833688699363</c:v>
                </c:pt>
                <c:pt idx="1">
                  <c:v>0.74298056155507564</c:v>
                </c:pt>
                <c:pt idx="2">
                  <c:v>0.76572133168927248</c:v>
                </c:pt>
                <c:pt idx="3">
                  <c:v>0.72413793103448276</c:v>
                </c:pt>
                <c:pt idx="4">
                  <c:v>0.75539568345323738</c:v>
                </c:pt>
              </c:numCache>
            </c:numRef>
          </c:val>
        </c:ser>
        <c:dLbls>
          <c:showLegendKey val="0"/>
          <c:showVal val="0"/>
          <c:showCatName val="0"/>
          <c:showSerName val="0"/>
          <c:showPercent val="0"/>
          <c:showBubbleSize val="0"/>
        </c:dLbls>
        <c:gapWidth val="150"/>
        <c:axId val="122114048"/>
        <c:axId val="122115968"/>
      </c:barChart>
      <c:catAx>
        <c:axId val="122114048"/>
        <c:scaling>
          <c:orientation val="minMax"/>
        </c:scaling>
        <c:delete val="0"/>
        <c:axPos val="b"/>
        <c:title>
          <c:tx>
            <c:rich>
              <a:bodyPr/>
              <a:lstStyle/>
              <a:p>
                <a:pPr>
                  <a:defRPr/>
                </a:pPr>
                <a:r>
                  <a:rPr lang="en-GB"/>
                  <a:t>Ethnicity</a:t>
                </a:r>
              </a:p>
            </c:rich>
          </c:tx>
          <c:layout/>
          <c:overlay val="0"/>
        </c:title>
        <c:majorTickMark val="out"/>
        <c:minorTickMark val="none"/>
        <c:tickLblPos val="nextTo"/>
        <c:crossAx val="122115968"/>
        <c:crosses val="autoZero"/>
        <c:auto val="1"/>
        <c:lblAlgn val="ctr"/>
        <c:lblOffset val="100"/>
        <c:noMultiLvlLbl val="0"/>
      </c:catAx>
      <c:valAx>
        <c:axId val="122115968"/>
        <c:scaling>
          <c:orientation val="minMax"/>
        </c:scaling>
        <c:delete val="0"/>
        <c:axPos val="l"/>
        <c:majorGridlines>
          <c:spPr>
            <a:ln>
              <a:solidFill>
                <a:schemeClr val="bg1">
                  <a:lumMod val="85000"/>
                </a:schemeClr>
              </a:solidFill>
            </a:ln>
          </c:spPr>
        </c:majorGridlines>
        <c:title>
          <c:tx>
            <c:strRef>
              <c:f>'Question Dashboard'!$M$440</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2114048"/>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Dashboard'!$D$479:$K$479</c:f>
          <c:strCache>
            <c:ptCount val="1"/>
            <c:pt idx="0">
              <c:v>During your antenatal check-ups, did the midwives listen to you?</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Dashboard'!$I$463:$L$463</c:f>
              <c:strCache>
                <c:ptCount val="4"/>
                <c:pt idx="0">
                  <c:v>Heterosexual / straight</c:v>
                </c:pt>
                <c:pt idx="1">
                  <c:v>Bisexual</c:v>
                </c:pt>
                <c:pt idx="2">
                  <c:v>Gay / lesbian</c:v>
                </c:pt>
                <c:pt idx="3">
                  <c:v>Other</c:v>
                </c:pt>
              </c:strCache>
            </c:strRef>
          </c:cat>
          <c:val>
            <c:numRef>
              <c:f>'Question Dashboard'!$I$477:$L$477</c:f>
              <c:numCache>
                <c:formatCode>0.0%</c:formatCode>
                <c:ptCount val="4"/>
                <c:pt idx="0">
                  <c:v>0.79210698587861217</c:v>
                </c:pt>
                <c:pt idx="1">
                  <c:v>0.77685950413223137</c:v>
                </c:pt>
                <c:pt idx="2">
                  <c:v>0.81632653061224492</c:v>
                </c:pt>
                <c:pt idx="3">
                  <c:v>0.88785046728971961</c:v>
                </c:pt>
              </c:numCache>
            </c:numRef>
          </c:val>
        </c:ser>
        <c:dLbls>
          <c:showLegendKey val="0"/>
          <c:showVal val="0"/>
          <c:showCatName val="0"/>
          <c:showSerName val="0"/>
          <c:showPercent val="0"/>
          <c:showBubbleSize val="0"/>
        </c:dLbls>
        <c:gapWidth val="150"/>
        <c:axId val="122136832"/>
        <c:axId val="122167680"/>
      </c:barChart>
      <c:catAx>
        <c:axId val="122136832"/>
        <c:scaling>
          <c:orientation val="minMax"/>
        </c:scaling>
        <c:delete val="0"/>
        <c:axPos val="b"/>
        <c:title>
          <c:tx>
            <c:rich>
              <a:bodyPr/>
              <a:lstStyle/>
              <a:p>
                <a:pPr>
                  <a:defRPr/>
                </a:pPr>
                <a:r>
                  <a:rPr lang="en-GB"/>
                  <a:t>Sexual Orientation</a:t>
                </a:r>
              </a:p>
            </c:rich>
          </c:tx>
          <c:layout/>
          <c:overlay val="0"/>
        </c:title>
        <c:majorTickMark val="out"/>
        <c:minorTickMark val="none"/>
        <c:tickLblPos val="nextTo"/>
        <c:crossAx val="122167680"/>
        <c:crosses val="autoZero"/>
        <c:auto val="1"/>
        <c:lblAlgn val="ctr"/>
        <c:lblOffset val="100"/>
        <c:noMultiLvlLbl val="0"/>
      </c:catAx>
      <c:valAx>
        <c:axId val="122167680"/>
        <c:scaling>
          <c:orientation val="minMax"/>
        </c:scaling>
        <c:delete val="0"/>
        <c:axPos val="l"/>
        <c:majorGridlines>
          <c:spPr>
            <a:ln>
              <a:solidFill>
                <a:schemeClr val="bg1">
                  <a:lumMod val="85000"/>
                </a:schemeClr>
              </a:solidFill>
            </a:ln>
          </c:spPr>
        </c:majorGridlines>
        <c:title>
          <c:tx>
            <c:strRef>
              <c:f>'Question Dashboard'!$M$479</c:f>
              <c:strCache>
                <c:ptCount val="1"/>
                <c:pt idx="0">
                  <c:v>Yes, always</c:v>
                </c:pt>
              </c:strCache>
            </c:strRef>
          </c:tx>
          <c:layout/>
          <c:overlay val="0"/>
          <c:txPr>
            <a:bodyPr rot="-5400000" vert="horz"/>
            <a:lstStyle/>
            <a:p>
              <a:pPr>
                <a:defRPr/>
              </a:pPr>
              <a:endParaRPr lang="en-US"/>
            </a:p>
          </c:txPr>
        </c:title>
        <c:numFmt formatCode="0%" sourceLinked="0"/>
        <c:majorTickMark val="out"/>
        <c:minorTickMark val="none"/>
        <c:tickLblPos val="nextTo"/>
        <c:crossAx val="122136832"/>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Dashboard'!$D$586:$L$586</c:f>
          <c:strCache>
            <c:ptCount val="1"/>
            <c:pt idx="0">
              <c:v>When you had important questions to ask a doctor, how often did you get answers that you could understand?</c:v>
            </c:pt>
          </c:strCache>
        </c:strRef>
      </c:tx>
      <c:overlay val="0"/>
    </c:title>
    <c:autoTitleDeleted val="0"/>
    <c:plotArea>
      <c:layout/>
      <c:lineChart>
        <c:grouping val="standard"/>
        <c:varyColors val="0"/>
        <c:ser>
          <c:idx val="3"/>
          <c:order val="0"/>
          <c:tx>
            <c:v>Series1</c:v>
          </c:tx>
          <c:spPr>
            <a:ln>
              <a:solidFill>
                <a:srgbClr val="740075"/>
              </a:solidFill>
            </a:ln>
          </c:spPr>
          <c:marker>
            <c:symbol val="none"/>
          </c:marker>
          <c:cat>
            <c:strRef>
              <c:f>'Question Dashboard'!$I$579:$P$579</c:f>
              <c:strCache>
                <c:ptCount val="8"/>
                <c:pt idx="0">
                  <c:v>18 to 24</c:v>
                </c:pt>
                <c:pt idx="1">
                  <c:v>25 to 34</c:v>
                </c:pt>
                <c:pt idx="2">
                  <c:v>35 to 44</c:v>
                </c:pt>
                <c:pt idx="3">
                  <c:v>45 to 54</c:v>
                </c:pt>
                <c:pt idx="4">
                  <c:v>55 to 64</c:v>
                </c:pt>
                <c:pt idx="5">
                  <c:v>65 to 74</c:v>
                </c:pt>
                <c:pt idx="6">
                  <c:v>75 to 84</c:v>
                </c:pt>
                <c:pt idx="7">
                  <c:v>85 or over</c:v>
                </c:pt>
              </c:strCache>
            </c:strRef>
          </c:cat>
          <c:val>
            <c:numRef>
              <c:f>'Question Dashboard'!$I$584:$P$584</c:f>
              <c:numCache>
                <c:formatCode>0.0%</c:formatCode>
                <c:ptCount val="8"/>
                <c:pt idx="0">
                  <c:v>0.68531468531468531</c:v>
                </c:pt>
                <c:pt idx="1">
                  <c:v>0.76406533575317603</c:v>
                </c:pt>
                <c:pt idx="2">
                  <c:v>0.78268765133171914</c:v>
                </c:pt>
                <c:pt idx="3">
                  <c:v>0.80272229096694359</c:v>
                </c:pt>
                <c:pt idx="4">
                  <c:v>0.82429545223318745</c:v>
                </c:pt>
                <c:pt idx="5">
                  <c:v>0.84494132351920004</c:v>
                </c:pt>
                <c:pt idx="6">
                  <c:v>0.83111529855140742</c:v>
                </c:pt>
                <c:pt idx="7">
                  <c:v>0.78974358974358971</c:v>
                </c:pt>
              </c:numCache>
            </c:numRef>
          </c:val>
          <c:smooth val="0"/>
        </c:ser>
        <c:dLbls>
          <c:showLegendKey val="0"/>
          <c:showVal val="0"/>
          <c:showCatName val="0"/>
          <c:showSerName val="0"/>
          <c:showPercent val="0"/>
          <c:showBubbleSize val="0"/>
        </c:dLbls>
        <c:marker val="1"/>
        <c:smooth val="0"/>
        <c:axId val="122192256"/>
        <c:axId val="122194176"/>
      </c:lineChart>
      <c:catAx>
        <c:axId val="122192256"/>
        <c:scaling>
          <c:orientation val="minMax"/>
        </c:scaling>
        <c:delete val="0"/>
        <c:axPos val="b"/>
        <c:title>
          <c:tx>
            <c:rich>
              <a:bodyPr/>
              <a:lstStyle/>
              <a:p>
                <a:pPr>
                  <a:defRPr/>
                </a:pPr>
                <a:r>
                  <a:rPr lang="en-GB"/>
                  <a:t>Age Group</a:t>
                </a:r>
              </a:p>
            </c:rich>
          </c:tx>
          <c:overlay val="0"/>
        </c:title>
        <c:majorTickMark val="out"/>
        <c:minorTickMark val="none"/>
        <c:tickLblPos val="nextTo"/>
        <c:crossAx val="122194176"/>
        <c:crosses val="autoZero"/>
        <c:auto val="1"/>
        <c:lblAlgn val="ctr"/>
        <c:lblOffset val="100"/>
        <c:noMultiLvlLbl val="0"/>
      </c:catAx>
      <c:valAx>
        <c:axId val="122194176"/>
        <c:scaling>
          <c:orientation val="minMax"/>
        </c:scaling>
        <c:delete val="0"/>
        <c:axPos val="l"/>
        <c:majorGridlines>
          <c:spPr>
            <a:ln>
              <a:solidFill>
                <a:schemeClr val="bg1">
                  <a:lumMod val="85000"/>
                </a:schemeClr>
              </a:solidFill>
            </a:ln>
          </c:spPr>
        </c:majorGridlines>
        <c:title>
          <c:tx>
            <c:strRef>
              <c:f>'Question Dashboard'!$N$586</c:f>
              <c:strCache>
                <c:ptCount val="1"/>
                <c:pt idx="0">
                  <c:v>All or most of the time</c:v>
                </c:pt>
              </c:strCache>
            </c:strRef>
          </c:tx>
          <c:overlay val="0"/>
          <c:txPr>
            <a:bodyPr rot="-5400000" vert="horz"/>
            <a:lstStyle/>
            <a:p>
              <a:pPr>
                <a:defRPr/>
              </a:pPr>
              <a:endParaRPr lang="en-US"/>
            </a:p>
          </c:txPr>
        </c:title>
        <c:numFmt formatCode="0%" sourceLinked="0"/>
        <c:majorTickMark val="out"/>
        <c:minorTickMark val="none"/>
        <c:tickLblPos val="nextTo"/>
        <c:crossAx val="122192256"/>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Dashboard'!$D$616:$L$616</c:f>
          <c:strCache>
            <c:ptCount val="1"/>
            <c:pt idx="0">
              <c:v>Do you think your views were taken into account when the team of doctors and nurses caring for you were discussing which treatment you should have?</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Dashboard'!$I$609:$M$609</c:f>
              <c:strCache>
                <c:ptCount val="5"/>
                <c:pt idx="0">
                  <c:v>White</c:v>
                </c:pt>
                <c:pt idx="1">
                  <c:v>Asian or Asian British</c:v>
                </c:pt>
                <c:pt idx="2">
                  <c:v>Black or Black British</c:v>
                </c:pt>
                <c:pt idx="3">
                  <c:v>Mixed</c:v>
                </c:pt>
                <c:pt idx="4">
                  <c:v>Arab or other ethnic group</c:v>
                </c:pt>
              </c:strCache>
            </c:strRef>
          </c:cat>
          <c:val>
            <c:numRef>
              <c:f>'Question Dashboard'!$I$614:$M$614</c:f>
              <c:numCache>
                <c:formatCode>0.0%</c:formatCode>
                <c:ptCount val="5"/>
                <c:pt idx="0">
                  <c:v>0.66315399011954346</c:v>
                </c:pt>
                <c:pt idx="1">
                  <c:v>0.62201693610469588</c:v>
                </c:pt>
                <c:pt idx="2">
                  <c:v>0.60635964912280704</c:v>
                </c:pt>
                <c:pt idx="3">
                  <c:v>0.65781710914454272</c:v>
                </c:pt>
                <c:pt idx="4">
                  <c:v>0.6</c:v>
                </c:pt>
              </c:numCache>
            </c:numRef>
          </c:val>
        </c:ser>
        <c:dLbls>
          <c:showLegendKey val="0"/>
          <c:showVal val="0"/>
          <c:showCatName val="0"/>
          <c:showSerName val="0"/>
          <c:showPercent val="0"/>
          <c:showBubbleSize val="0"/>
        </c:dLbls>
        <c:gapWidth val="150"/>
        <c:axId val="122222848"/>
        <c:axId val="122302848"/>
      </c:barChart>
      <c:catAx>
        <c:axId val="122222848"/>
        <c:scaling>
          <c:orientation val="minMax"/>
        </c:scaling>
        <c:delete val="0"/>
        <c:axPos val="b"/>
        <c:title>
          <c:tx>
            <c:rich>
              <a:bodyPr/>
              <a:lstStyle/>
              <a:p>
                <a:pPr>
                  <a:defRPr/>
                </a:pPr>
                <a:r>
                  <a:rPr lang="en-GB"/>
                  <a:t>Ethnicity</a:t>
                </a:r>
              </a:p>
            </c:rich>
          </c:tx>
          <c:layout/>
          <c:overlay val="0"/>
        </c:title>
        <c:majorTickMark val="out"/>
        <c:minorTickMark val="none"/>
        <c:tickLblPos val="nextTo"/>
        <c:crossAx val="122302848"/>
        <c:crosses val="autoZero"/>
        <c:auto val="1"/>
        <c:lblAlgn val="ctr"/>
        <c:lblOffset val="100"/>
        <c:noMultiLvlLbl val="0"/>
      </c:catAx>
      <c:valAx>
        <c:axId val="122302848"/>
        <c:scaling>
          <c:orientation val="minMax"/>
        </c:scaling>
        <c:delete val="0"/>
        <c:axPos val="l"/>
        <c:majorGridlines>
          <c:spPr>
            <a:ln>
              <a:solidFill>
                <a:schemeClr val="bg1">
                  <a:lumMod val="85000"/>
                </a:schemeClr>
              </a:solidFill>
            </a:ln>
          </c:spPr>
        </c:majorGridlines>
        <c:title>
          <c:tx>
            <c:strRef>
              <c:f>'Question Dashboard'!$N$616</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2222848"/>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Dashboard'!$D$647:$L$647</c:f>
          <c:strCache>
            <c:ptCount val="1"/>
            <c:pt idx="0">
              <c:v>When you had important questions to ask a doctor, how often did you get answers that you could understand?</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Dashboard'!$I$640:$L$640</c:f>
              <c:strCache>
                <c:ptCount val="4"/>
                <c:pt idx="0">
                  <c:v>Heterosexual/straight</c:v>
                </c:pt>
                <c:pt idx="1">
                  <c:v>Bisexual</c:v>
                </c:pt>
                <c:pt idx="2">
                  <c:v>Gay/lesbian</c:v>
                </c:pt>
                <c:pt idx="3">
                  <c:v>Other</c:v>
                </c:pt>
              </c:strCache>
            </c:strRef>
          </c:cat>
          <c:val>
            <c:numRef>
              <c:f>'Question Dashboard'!$I$645:$L$645</c:f>
              <c:numCache>
                <c:formatCode>0.0%</c:formatCode>
                <c:ptCount val="4"/>
                <c:pt idx="0">
                  <c:v>0.82931335050607546</c:v>
                </c:pt>
                <c:pt idx="1">
                  <c:v>0.81395348837209303</c:v>
                </c:pt>
                <c:pt idx="2">
                  <c:v>0.75094339622641515</c:v>
                </c:pt>
                <c:pt idx="3">
                  <c:v>0.80132450331125826</c:v>
                </c:pt>
              </c:numCache>
            </c:numRef>
          </c:val>
        </c:ser>
        <c:dLbls>
          <c:showLegendKey val="0"/>
          <c:showVal val="0"/>
          <c:showCatName val="0"/>
          <c:showSerName val="0"/>
          <c:showPercent val="0"/>
          <c:showBubbleSize val="0"/>
        </c:dLbls>
        <c:gapWidth val="150"/>
        <c:axId val="122331520"/>
        <c:axId val="122333440"/>
      </c:barChart>
      <c:catAx>
        <c:axId val="122331520"/>
        <c:scaling>
          <c:orientation val="minMax"/>
        </c:scaling>
        <c:delete val="0"/>
        <c:axPos val="b"/>
        <c:title>
          <c:tx>
            <c:rich>
              <a:bodyPr/>
              <a:lstStyle/>
              <a:p>
                <a:pPr>
                  <a:defRPr/>
                </a:pPr>
                <a:r>
                  <a:rPr lang="en-GB"/>
                  <a:t>Sexual Orientation</a:t>
                </a:r>
              </a:p>
            </c:rich>
          </c:tx>
          <c:layout/>
          <c:overlay val="0"/>
        </c:title>
        <c:majorTickMark val="out"/>
        <c:minorTickMark val="none"/>
        <c:tickLblPos val="nextTo"/>
        <c:crossAx val="122333440"/>
        <c:crosses val="autoZero"/>
        <c:auto val="1"/>
        <c:lblAlgn val="ctr"/>
        <c:lblOffset val="100"/>
        <c:noMultiLvlLbl val="0"/>
      </c:catAx>
      <c:valAx>
        <c:axId val="122333440"/>
        <c:scaling>
          <c:orientation val="minMax"/>
        </c:scaling>
        <c:delete val="0"/>
        <c:axPos val="l"/>
        <c:majorGridlines>
          <c:spPr>
            <a:ln>
              <a:solidFill>
                <a:schemeClr val="bg1">
                  <a:lumMod val="85000"/>
                </a:schemeClr>
              </a:solidFill>
            </a:ln>
          </c:spPr>
        </c:majorGridlines>
        <c:title>
          <c:tx>
            <c:strRef>
              <c:f>'Question Dashboard'!$N$647</c:f>
              <c:strCache>
                <c:ptCount val="1"/>
                <c:pt idx="0">
                  <c:v>All or most of the time</c:v>
                </c:pt>
              </c:strCache>
            </c:strRef>
          </c:tx>
          <c:layout/>
          <c:overlay val="0"/>
          <c:txPr>
            <a:bodyPr rot="-5400000" vert="horz"/>
            <a:lstStyle/>
            <a:p>
              <a:pPr>
                <a:defRPr/>
              </a:pPr>
              <a:endParaRPr lang="en-US"/>
            </a:p>
          </c:txPr>
        </c:title>
        <c:numFmt formatCode="0%" sourceLinked="0"/>
        <c:majorTickMark val="out"/>
        <c:minorTickMark val="none"/>
        <c:tickLblPos val="nextTo"/>
        <c:crossAx val="12233152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Dashboard'!$D$774:$M$774</c:f>
          <c:strCache>
            <c:ptCount val="1"/>
            <c:pt idx="0">
              <c:v>Were you involved as much as you wanted to be in decisions about your care and treatment?</c:v>
            </c:pt>
          </c:strCache>
        </c:strRef>
      </c:tx>
      <c:layout/>
      <c:overlay val="0"/>
    </c:title>
    <c:autoTitleDeleted val="0"/>
    <c:plotArea>
      <c:layout/>
      <c:lineChart>
        <c:grouping val="standard"/>
        <c:varyColors val="0"/>
        <c:ser>
          <c:idx val="3"/>
          <c:order val="0"/>
          <c:tx>
            <c:v>Series1</c:v>
          </c:tx>
          <c:spPr>
            <a:ln>
              <a:solidFill>
                <a:srgbClr val="740075"/>
              </a:solidFill>
            </a:ln>
          </c:spPr>
          <c:marker>
            <c:symbol val="none"/>
          </c:marker>
          <c:cat>
            <c:strRef>
              <c:f>'Question Dashboard'!$I$765:$P$765</c:f>
              <c:strCache>
                <c:ptCount val="8"/>
                <c:pt idx="0">
                  <c:v>18 to 24</c:v>
                </c:pt>
                <c:pt idx="1">
                  <c:v>25 to 34</c:v>
                </c:pt>
                <c:pt idx="2">
                  <c:v>35 to 44</c:v>
                </c:pt>
                <c:pt idx="3">
                  <c:v>45 to 54</c:v>
                </c:pt>
                <c:pt idx="4">
                  <c:v>55 to 64</c:v>
                </c:pt>
                <c:pt idx="5">
                  <c:v>65 to 74</c:v>
                </c:pt>
                <c:pt idx="6">
                  <c:v>75 to 84</c:v>
                </c:pt>
                <c:pt idx="7">
                  <c:v>85 or over</c:v>
                </c:pt>
              </c:strCache>
            </c:strRef>
          </c:cat>
          <c:val>
            <c:numRef>
              <c:f>'Question Dashboard'!$I$772:$P$772</c:f>
              <c:numCache>
                <c:formatCode>0.0%</c:formatCode>
                <c:ptCount val="8"/>
                <c:pt idx="0">
                  <c:v>0.52538749331908075</c:v>
                </c:pt>
                <c:pt idx="1">
                  <c:v>0.54742156509195816</c:v>
                </c:pt>
                <c:pt idx="2">
                  <c:v>0.59058690104905021</c:v>
                </c:pt>
                <c:pt idx="3">
                  <c:v>0.62816024893037725</c:v>
                </c:pt>
                <c:pt idx="4">
                  <c:v>0.67132043734230451</c:v>
                </c:pt>
                <c:pt idx="5">
                  <c:v>0.69233055885850181</c:v>
                </c:pt>
                <c:pt idx="6">
                  <c:v>0.65695103979040448</c:v>
                </c:pt>
                <c:pt idx="7">
                  <c:v>0.62102217936354864</c:v>
                </c:pt>
              </c:numCache>
            </c:numRef>
          </c:val>
          <c:smooth val="0"/>
        </c:ser>
        <c:dLbls>
          <c:showLegendKey val="0"/>
          <c:showVal val="0"/>
          <c:showCatName val="0"/>
          <c:showSerName val="0"/>
          <c:showPercent val="0"/>
          <c:showBubbleSize val="0"/>
        </c:dLbls>
        <c:marker val="1"/>
        <c:smooth val="0"/>
        <c:axId val="122378496"/>
        <c:axId val="122380672"/>
      </c:lineChart>
      <c:catAx>
        <c:axId val="122378496"/>
        <c:scaling>
          <c:orientation val="minMax"/>
        </c:scaling>
        <c:delete val="0"/>
        <c:axPos val="b"/>
        <c:title>
          <c:tx>
            <c:rich>
              <a:bodyPr/>
              <a:lstStyle/>
              <a:p>
                <a:pPr>
                  <a:defRPr/>
                </a:pPr>
                <a:r>
                  <a:rPr lang="en-GB"/>
                  <a:t>Age Group</a:t>
                </a:r>
              </a:p>
            </c:rich>
          </c:tx>
          <c:layout/>
          <c:overlay val="0"/>
        </c:title>
        <c:majorTickMark val="out"/>
        <c:minorTickMark val="none"/>
        <c:tickLblPos val="nextTo"/>
        <c:crossAx val="122380672"/>
        <c:crosses val="autoZero"/>
        <c:auto val="1"/>
        <c:lblAlgn val="ctr"/>
        <c:lblOffset val="100"/>
        <c:noMultiLvlLbl val="0"/>
      </c:catAx>
      <c:valAx>
        <c:axId val="122380672"/>
        <c:scaling>
          <c:orientation val="minMax"/>
        </c:scaling>
        <c:delete val="0"/>
        <c:axPos val="l"/>
        <c:majorGridlines>
          <c:spPr>
            <a:ln>
              <a:solidFill>
                <a:schemeClr val="bg1">
                  <a:lumMod val="85000"/>
                </a:schemeClr>
              </a:solidFill>
            </a:ln>
          </c:spPr>
        </c:majorGridlines>
        <c:title>
          <c:tx>
            <c:strRef>
              <c:f>'Question Dashboard'!$O$774</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2378496"/>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Dashboard'!$D$806:$M$806</c:f>
          <c:strCache>
            <c:ptCount val="1"/>
            <c:pt idx="0">
              <c:v>Were you involved as much as you wanted to be in decisions about your care and treatment?</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Dashboard'!$I$797:$M$797</c:f>
              <c:strCache>
                <c:ptCount val="5"/>
                <c:pt idx="0">
                  <c:v>White</c:v>
                </c:pt>
                <c:pt idx="1">
                  <c:v>Asian / Asian British</c:v>
                </c:pt>
                <c:pt idx="2">
                  <c:v>Black / African / Caribbean / Black British</c:v>
                </c:pt>
                <c:pt idx="3">
                  <c:v>Mixed / multiple ethnic groups</c:v>
                </c:pt>
                <c:pt idx="4">
                  <c:v>Other ethnic group</c:v>
                </c:pt>
              </c:strCache>
            </c:strRef>
          </c:cat>
          <c:val>
            <c:numRef>
              <c:f>'Question Dashboard'!$I$804:$M$804</c:f>
              <c:numCache>
                <c:formatCode>0.0%</c:formatCode>
                <c:ptCount val="5"/>
                <c:pt idx="0">
                  <c:v>0.64834610412133831</c:v>
                </c:pt>
                <c:pt idx="1">
                  <c:v>0.48910593538692715</c:v>
                </c:pt>
                <c:pt idx="2">
                  <c:v>0.53064275037369213</c:v>
                </c:pt>
                <c:pt idx="3">
                  <c:v>0.56470588235294117</c:v>
                </c:pt>
                <c:pt idx="4">
                  <c:v>0.50420168067226889</c:v>
                </c:pt>
              </c:numCache>
            </c:numRef>
          </c:val>
        </c:ser>
        <c:dLbls>
          <c:showLegendKey val="0"/>
          <c:showVal val="0"/>
          <c:showCatName val="0"/>
          <c:showSerName val="0"/>
          <c:showPercent val="0"/>
          <c:showBubbleSize val="0"/>
        </c:dLbls>
        <c:gapWidth val="150"/>
        <c:axId val="122413440"/>
        <c:axId val="122415360"/>
      </c:barChart>
      <c:catAx>
        <c:axId val="122413440"/>
        <c:scaling>
          <c:orientation val="minMax"/>
        </c:scaling>
        <c:delete val="0"/>
        <c:axPos val="b"/>
        <c:title>
          <c:tx>
            <c:rich>
              <a:bodyPr/>
              <a:lstStyle/>
              <a:p>
                <a:pPr>
                  <a:defRPr/>
                </a:pPr>
                <a:r>
                  <a:rPr lang="en-GB"/>
                  <a:t>Ethnicity</a:t>
                </a:r>
              </a:p>
            </c:rich>
          </c:tx>
          <c:layout/>
          <c:overlay val="0"/>
        </c:title>
        <c:majorTickMark val="out"/>
        <c:minorTickMark val="none"/>
        <c:tickLblPos val="nextTo"/>
        <c:crossAx val="122415360"/>
        <c:crosses val="autoZero"/>
        <c:auto val="1"/>
        <c:lblAlgn val="ctr"/>
        <c:lblOffset val="100"/>
        <c:noMultiLvlLbl val="0"/>
      </c:catAx>
      <c:valAx>
        <c:axId val="122415360"/>
        <c:scaling>
          <c:orientation val="minMax"/>
        </c:scaling>
        <c:delete val="0"/>
        <c:axPos val="l"/>
        <c:majorGridlines>
          <c:spPr>
            <a:ln>
              <a:solidFill>
                <a:schemeClr val="bg1">
                  <a:lumMod val="85000"/>
                </a:schemeClr>
              </a:solidFill>
            </a:ln>
          </c:spPr>
        </c:majorGridlines>
        <c:title>
          <c:tx>
            <c:strRef>
              <c:f>'Question Dashboard'!$O$806</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241344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Dashboard'!$D$837:$M$837</c:f>
          <c:strCache>
            <c:ptCount val="1"/>
            <c:pt idx="0">
              <c:v>Did the doctors and nurses listen to what you had to say? </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Dashboard'!$I$828:$L$828</c:f>
              <c:strCache>
                <c:ptCount val="4"/>
                <c:pt idx="0">
                  <c:v>Heterosexual / straight</c:v>
                </c:pt>
                <c:pt idx="1">
                  <c:v>Bisexual</c:v>
                </c:pt>
                <c:pt idx="2">
                  <c:v>Gay / Lesbian</c:v>
                </c:pt>
                <c:pt idx="3">
                  <c:v>Other</c:v>
                </c:pt>
              </c:strCache>
            </c:strRef>
          </c:cat>
          <c:val>
            <c:numRef>
              <c:f>'Question Dashboard'!$I$835:$L$835</c:f>
              <c:numCache>
                <c:formatCode>0.0%</c:formatCode>
                <c:ptCount val="4"/>
                <c:pt idx="0">
                  <c:v>0.7780967761229739</c:v>
                </c:pt>
                <c:pt idx="1">
                  <c:v>0.67982456140350878</c:v>
                </c:pt>
                <c:pt idx="2">
                  <c:v>0.6964285714285714</c:v>
                </c:pt>
                <c:pt idx="3">
                  <c:v>0.78205128205128205</c:v>
                </c:pt>
              </c:numCache>
            </c:numRef>
          </c:val>
        </c:ser>
        <c:dLbls>
          <c:showLegendKey val="0"/>
          <c:showVal val="0"/>
          <c:showCatName val="0"/>
          <c:showSerName val="0"/>
          <c:showPercent val="0"/>
          <c:showBubbleSize val="0"/>
        </c:dLbls>
        <c:gapWidth val="150"/>
        <c:axId val="122497280"/>
        <c:axId val="122519936"/>
      </c:barChart>
      <c:catAx>
        <c:axId val="122497280"/>
        <c:scaling>
          <c:orientation val="minMax"/>
        </c:scaling>
        <c:delete val="0"/>
        <c:axPos val="b"/>
        <c:title>
          <c:tx>
            <c:rich>
              <a:bodyPr/>
              <a:lstStyle/>
              <a:p>
                <a:pPr>
                  <a:defRPr/>
                </a:pPr>
                <a:r>
                  <a:rPr lang="en-GB"/>
                  <a:t>Sexual Orientation</a:t>
                </a:r>
              </a:p>
            </c:rich>
          </c:tx>
          <c:layout/>
          <c:overlay val="0"/>
        </c:title>
        <c:majorTickMark val="out"/>
        <c:minorTickMark val="none"/>
        <c:tickLblPos val="nextTo"/>
        <c:crossAx val="122519936"/>
        <c:crosses val="autoZero"/>
        <c:auto val="1"/>
        <c:lblAlgn val="ctr"/>
        <c:lblOffset val="100"/>
        <c:noMultiLvlLbl val="0"/>
      </c:catAx>
      <c:valAx>
        <c:axId val="122519936"/>
        <c:scaling>
          <c:orientation val="minMax"/>
        </c:scaling>
        <c:delete val="0"/>
        <c:axPos val="l"/>
        <c:majorGridlines>
          <c:spPr>
            <a:ln>
              <a:solidFill>
                <a:schemeClr val="bg1">
                  <a:lumMod val="85000"/>
                </a:schemeClr>
              </a:solidFill>
            </a:ln>
          </c:spPr>
        </c:majorGridlines>
        <c:title>
          <c:tx>
            <c:strRef>
              <c:f>'Question Dashboard'!$O$837</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249728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Dashboard'!$D$1040:$L$1040</c:f>
          <c:strCache>
            <c:ptCount val="1"/>
            <c:pt idx="0">
              <c:v>Did you help put your written care plan together?</c:v>
            </c:pt>
          </c:strCache>
        </c:strRef>
      </c:tx>
      <c:layout/>
      <c:overlay val="0"/>
    </c:title>
    <c:autoTitleDeleted val="0"/>
    <c:plotArea>
      <c:layout/>
      <c:lineChart>
        <c:grouping val="standard"/>
        <c:varyColors val="0"/>
        <c:ser>
          <c:idx val="3"/>
          <c:order val="0"/>
          <c:tx>
            <c:v>Series1</c:v>
          </c:tx>
          <c:spPr>
            <a:ln>
              <a:solidFill>
                <a:srgbClr val="740075"/>
              </a:solidFill>
            </a:ln>
          </c:spPr>
          <c:marker>
            <c:symbol val="none"/>
          </c:marker>
          <c:cat>
            <c:strRef>
              <c:f>'Question Dashboard'!$I$1031:$P$1031</c:f>
              <c:strCache>
                <c:ptCount val="8"/>
                <c:pt idx="0">
                  <c:v>18 to 24</c:v>
                </c:pt>
                <c:pt idx="1">
                  <c:v>25 to 34</c:v>
                </c:pt>
                <c:pt idx="2">
                  <c:v>35 to 44</c:v>
                </c:pt>
                <c:pt idx="3">
                  <c:v>45 to 54</c:v>
                </c:pt>
                <c:pt idx="4">
                  <c:v>55 to 64</c:v>
                </c:pt>
                <c:pt idx="5">
                  <c:v>65 to 74</c:v>
                </c:pt>
                <c:pt idx="6">
                  <c:v>75 to 84</c:v>
                </c:pt>
                <c:pt idx="7">
                  <c:v>85 or over</c:v>
                </c:pt>
              </c:strCache>
            </c:strRef>
          </c:cat>
          <c:val>
            <c:numRef>
              <c:f>'Question Dashboard'!$I$1038:$P$1038</c:f>
              <c:numCache>
                <c:formatCode>0.0%</c:formatCode>
                <c:ptCount val="8"/>
                <c:pt idx="0">
                  <c:v>0.76452119309262168</c:v>
                </c:pt>
                <c:pt idx="1">
                  <c:v>0.79408212560386471</c:v>
                </c:pt>
                <c:pt idx="2">
                  <c:v>0.78731191541276946</c:v>
                </c:pt>
                <c:pt idx="3">
                  <c:v>0.75721027792343998</c:v>
                </c:pt>
                <c:pt idx="4">
                  <c:v>0.72314049586776863</c:v>
                </c:pt>
                <c:pt idx="5">
                  <c:v>0.67679140795435477</c:v>
                </c:pt>
                <c:pt idx="6">
                  <c:v>0.62709090909090914</c:v>
                </c:pt>
                <c:pt idx="7">
                  <c:v>0.64079822616407978</c:v>
                </c:pt>
              </c:numCache>
            </c:numRef>
          </c:val>
          <c:smooth val="0"/>
        </c:ser>
        <c:dLbls>
          <c:showLegendKey val="0"/>
          <c:showVal val="0"/>
          <c:showCatName val="0"/>
          <c:showSerName val="0"/>
          <c:showPercent val="0"/>
          <c:showBubbleSize val="0"/>
        </c:dLbls>
        <c:marker val="1"/>
        <c:smooth val="0"/>
        <c:axId val="122552704"/>
        <c:axId val="122554624"/>
      </c:lineChart>
      <c:catAx>
        <c:axId val="122552704"/>
        <c:scaling>
          <c:orientation val="minMax"/>
        </c:scaling>
        <c:delete val="0"/>
        <c:axPos val="b"/>
        <c:title>
          <c:tx>
            <c:rich>
              <a:bodyPr/>
              <a:lstStyle/>
              <a:p>
                <a:pPr>
                  <a:defRPr/>
                </a:pPr>
                <a:r>
                  <a:rPr lang="en-GB"/>
                  <a:t>Age Group</a:t>
                </a:r>
              </a:p>
            </c:rich>
          </c:tx>
          <c:layout/>
          <c:overlay val="0"/>
        </c:title>
        <c:majorTickMark val="out"/>
        <c:minorTickMark val="none"/>
        <c:tickLblPos val="nextTo"/>
        <c:crossAx val="122554624"/>
        <c:crosses val="autoZero"/>
        <c:auto val="1"/>
        <c:lblAlgn val="ctr"/>
        <c:lblOffset val="100"/>
        <c:noMultiLvlLbl val="0"/>
      </c:catAx>
      <c:valAx>
        <c:axId val="122554624"/>
        <c:scaling>
          <c:orientation val="minMax"/>
        </c:scaling>
        <c:delete val="0"/>
        <c:axPos val="l"/>
        <c:majorGridlines>
          <c:spPr>
            <a:ln>
              <a:solidFill>
                <a:schemeClr val="bg1">
                  <a:lumMod val="85000"/>
                </a:schemeClr>
              </a:solidFill>
            </a:ln>
          </c:spPr>
        </c:majorGridlines>
        <c:title>
          <c:tx>
            <c:strRef>
              <c:f>'Question Dashboard'!$N$1040</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2552704"/>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Dashboard'!$D$1072:$L$1072</c:f>
          <c:strCache>
            <c:ptCount val="1"/>
            <c:pt idx="0">
              <c:v>Did you help put your written care plan together?</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Dashboard'!$I$1063:$M$1063</c:f>
              <c:strCache>
                <c:ptCount val="5"/>
                <c:pt idx="0">
                  <c:v>White</c:v>
                </c:pt>
                <c:pt idx="1">
                  <c:v>Asian / Asian British</c:v>
                </c:pt>
                <c:pt idx="2">
                  <c:v>Black / African / Caribbean / Black British</c:v>
                </c:pt>
                <c:pt idx="3">
                  <c:v>Mixed / multiple ethnic groups</c:v>
                </c:pt>
                <c:pt idx="4">
                  <c:v>Other ethnic group</c:v>
                </c:pt>
              </c:strCache>
            </c:strRef>
          </c:cat>
          <c:val>
            <c:numRef>
              <c:f>'Question Dashboard'!$I$1070:$M$1070</c:f>
              <c:numCache>
                <c:formatCode>0.0%</c:formatCode>
                <c:ptCount val="5"/>
                <c:pt idx="0">
                  <c:v>0.6849096705632306</c:v>
                </c:pt>
                <c:pt idx="1">
                  <c:v>0.78943560057887119</c:v>
                </c:pt>
                <c:pt idx="2">
                  <c:v>0.76808721506442024</c:v>
                </c:pt>
                <c:pt idx="3">
                  <c:v>0.77131782945736438</c:v>
                </c:pt>
                <c:pt idx="4">
                  <c:v>0.81573033707865172</c:v>
                </c:pt>
              </c:numCache>
            </c:numRef>
          </c:val>
        </c:ser>
        <c:dLbls>
          <c:showLegendKey val="0"/>
          <c:showVal val="0"/>
          <c:showCatName val="0"/>
          <c:showSerName val="0"/>
          <c:showPercent val="0"/>
          <c:showBubbleSize val="0"/>
        </c:dLbls>
        <c:gapWidth val="150"/>
        <c:axId val="122566912"/>
        <c:axId val="122573184"/>
      </c:barChart>
      <c:catAx>
        <c:axId val="122566912"/>
        <c:scaling>
          <c:orientation val="minMax"/>
        </c:scaling>
        <c:delete val="0"/>
        <c:axPos val="b"/>
        <c:title>
          <c:tx>
            <c:rich>
              <a:bodyPr/>
              <a:lstStyle/>
              <a:p>
                <a:pPr>
                  <a:defRPr/>
                </a:pPr>
                <a:r>
                  <a:rPr lang="en-GB"/>
                  <a:t>Ethnicity</a:t>
                </a:r>
              </a:p>
            </c:rich>
          </c:tx>
          <c:layout/>
          <c:overlay val="0"/>
        </c:title>
        <c:majorTickMark val="out"/>
        <c:minorTickMark val="none"/>
        <c:tickLblPos val="nextTo"/>
        <c:crossAx val="122573184"/>
        <c:crosses val="autoZero"/>
        <c:auto val="1"/>
        <c:lblAlgn val="ctr"/>
        <c:lblOffset val="100"/>
        <c:noMultiLvlLbl val="0"/>
      </c:catAx>
      <c:valAx>
        <c:axId val="122573184"/>
        <c:scaling>
          <c:orientation val="minMax"/>
        </c:scaling>
        <c:delete val="0"/>
        <c:axPos val="l"/>
        <c:majorGridlines>
          <c:spPr>
            <a:ln>
              <a:solidFill>
                <a:schemeClr val="bg1">
                  <a:lumMod val="85000"/>
                </a:schemeClr>
              </a:solidFill>
            </a:ln>
          </c:spPr>
        </c:majorGridlines>
        <c:title>
          <c:tx>
            <c:strRef>
              <c:f>'Question Dashboard'!$N$1072</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2566912"/>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Dashboard'!$D$1103:$L$1103</c:f>
          <c:strCache>
            <c:ptCount val="1"/>
            <c:pt idx="0">
              <c:v>Did you help put your written care plan together?</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Dashboard'!$I$1094:$L$1094</c:f>
              <c:strCache>
                <c:ptCount val="4"/>
                <c:pt idx="0">
                  <c:v>Heterosexual / straight</c:v>
                </c:pt>
                <c:pt idx="1">
                  <c:v>Bisexual</c:v>
                </c:pt>
                <c:pt idx="2">
                  <c:v>Gay / Lesbian</c:v>
                </c:pt>
                <c:pt idx="3">
                  <c:v>Other</c:v>
                </c:pt>
              </c:strCache>
            </c:strRef>
          </c:cat>
          <c:val>
            <c:numRef>
              <c:f>'Question Dashboard'!$I$1101:$L$1101</c:f>
              <c:numCache>
                <c:formatCode>0.0%</c:formatCode>
                <c:ptCount val="4"/>
                <c:pt idx="0">
                  <c:v>0.6915454622777919</c:v>
                </c:pt>
                <c:pt idx="1">
                  <c:v>0.76754385964912286</c:v>
                </c:pt>
                <c:pt idx="2">
                  <c:v>0.79600000000000004</c:v>
                </c:pt>
                <c:pt idx="3">
                  <c:v>0.75820895522388054</c:v>
                </c:pt>
              </c:numCache>
            </c:numRef>
          </c:val>
        </c:ser>
        <c:dLbls>
          <c:showLegendKey val="0"/>
          <c:showVal val="0"/>
          <c:showCatName val="0"/>
          <c:showSerName val="0"/>
          <c:showPercent val="0"/>
          <c:showBubbleSize val="0"/>
        </c:dLbls>
        <c:gapWidth val="150"/>
        <c:axId val="122605952"/>
        <c:axId val="122607872"/>
      </c:barChart>
      <c:catAx>
        <c:axId val="122605952"/>
        <c:scaling>
          <c:orientation val="minMax"/>
        </c:scaling>
        <c:delete val="0"/>
        <c:axPos val="b"/>
        <c:title>
          <c:tx>
            <c:rich>
              <a:bodyPr/>
              <a:lstStyle/>
              <a:p>
                <a:pPr>
                  <a:defRPr/>
                </a:pPr>
                <a:r>
                  <a:rPr lang="en-GB"/>
                  <a:t>Sexual Orientation</a:t>
                </a:r>
              </a:p>
            </c:rich>
          </c:tx>
          <c:layout/>
          <c:overlay val="0"/>
        </c:title>
        <c:majorTickMark val="out"/>
        <c:minorTickMark val="none"/>
        <c:tickLblPos val="nextTo"/>
        <c:crossAx val="122607872"/>
        <c:crosses val="autoZero"/>
        <c:auto val="1"/>
        <c:lblAlgn val="ctr"/>
        <c:lblOffset val="100"/>
        <c:noMultiLvlLbl val="0"/>
      </c:catAx>
      <c:valAx>
        <c:axId val="122607872"/>
        <c:scaling>
          <c:orientation val="minMax"/>
        </c:scaling>
        <c:delete val="0"/>
        <c:axPos val="l"/>
        <c:majorGridlines>
          <c:spPr>
            <a:ln>
              <a:solidFill>
                <a:schemeClr val="bg1">
                  <a:lumMod val="85000"/>
                </a:schemeClr>
              </a:solidFill>
            </a:ln>
          </c:spPr>
        </c:majorGridlines>
        <c:title>
          <c:tx>
            <c:strRef>
              <c:f>'Question Dashboard'!$N$1103</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2605952"/>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Dashboard'!$D$1144:$N$1144</c:f>
          <c:strCache>
            <c:ptCount val="1"/>
            <c:pt idx="0">
              <c:v>Were you given enough time to discuss your needs and treatment?</c:v>
            </c:pt>
          </c:strCache>
        </c:strRef>
      </c:tx>
      <c:layout/>
      <c:overlay val="0"/>
    </c:title>
    <c:autoTitleDeleted val="0"/>
    <c:plotArea>
      <c:layout/>
      <c:lineChart>
        <c:grouping val="standard"/>
        <c:varyColors val="0"/>
        <c:ser>
          <c:idx val="3"/>
          <c:order val="0"/>
          <c:tx>
            <c:v>Series1</c:v>
          </c:tx>
          <c:spPr>
            <a:ln>
              <a:solidFill>
                <a:srgbClr val="740075"/>
              </a:solidFill>
            </a:ln>
          </c:spPr>
          <c:marker>
            <c:symbol val="none"/>
          </c:marker>
          <c:cat>
            <c:strRef>
              <c:f>'Question Dashboard'!$I$1130:$P$1130</c:f>
              <c:strCache>
                <c:ptCount val="8"/>
                <c:pt idx="0">
                  <c:v>18 to 24</c:v>
                </c:pt>
                <c:pt idx="1">
                  <c:v>25 to 34</c:v>
                </c:pt>
                <c:pt idx="2">
                  <c:v>35 to 44</c:v>
                </c:pt>
                <c:pt idx="3">
                  <c:v>45 to 54</c:v>
                </c:pt>
                <c:pt idx="4">
                  <c:v>55 to 64</c:v>
                </c:pt>
                <c:pt idx="5">
                  <c:v>65 to 74</c:v>
                </c:pt>
                <c:pt idx="6">
                  <c:v>75 to 84</c:v>
                </c:pt>
                <c:pt idx="7">
                  <c:v>85 or over</c:v>
                </c:pt>
              </c:strCache>
            </c:strRef>
          </c:cat>
          <c:val>
            <c:numRef>
              <c:f>'Question Dashboard'!$I$1142:$P$1142</c:f>
              <c:numCache>
                <c:formatCode>0.0%</c:formatCode>
                <c:ptCount val="8"/>
                <c:pt idx="0">
                  <c:v>0.47701149425287354</c:v>
                </c:pt>
                <c:pt idx="1">
                  <c:v>0.54</c:v>
                </c:pt>
                <c:pt idx="2">
                  <c:v>0.55596107055961075</c:v>
                </c:pt>
                <c:pt idx="3">
                  <c:v>0.5558397271952259</c:v>
                </c:pt>
                <c:pt idx="4">
                  <c:v>0.60416666666666663</c:v>
                </c:pt>
                <c:pt idx="5">
                  <c:v>0.69941860465116279</c:v>
                </c:pt>
                <c:pt idx="6">
                  <c:v>0.73478701825557813</c:v>
                </c:pt>
                <c:pt idx="7">
                  <c:v>0.72430355427473581</c:v>
                </c:pt>
              </c:numCache>
            </c:numRef>
          </c:val>
          <c:smooth val="0"/>
        </c:ser>
        <c:dLbls>
          <c:showLegendKey val="0"/>
          <c:showVal val="0"/>
          <c:showCatName val="0"/>
          <c:showSerName val="0"/>
          <c:showPercent val="0"/>
          <c:showBubbleSize val="0"/>
        </c:dLbls>
        <c:marker val="1"/>
        <c:smooth val="0"/>
        <c:axId val="122705792"/>
        <c:axId val="122712064"/>
      </c:lineChart>
      <c:catAx>
        <c:axId val="122705792"/>
        <c:scaling>
          <c:orientation val="minMax"/>
        </c:scaling>
        <c:delete val="0"/>
        <c:axPos val="b"/>
        <c:title>
          <c:tx>
            <c:rich>
              <a:bodyPr/>
              <a:lstStyle/>
              <a:p>
                <a:pPr>
                  <a:defRPr/>
                </a:pPr>
                <a:r>
                  <a:rPr lang="en-GB"/>
                  <a:t>Age Group</a:t>
                </a:r>
              </a:p>
            </c:rich>
          </c:tx>
          <c:layout/>
          <c:overlay val="0"/>
        </c:title>
        <c:majorTickMark val="out"/>
        <c:minorTickMark val="none"/>
        <c:tickLblPos val="nextTo"/>
        <c:crossAx val="122712064"/>
        <c:crosses val="autoZero"/>
        <c:auto val="1"/>
        <c:lblAlgn val="ctr"/>
        <c:lblOffset val="100"/>
        <c:noMultiLvlLbl val="0"/>
      </c:catAx>
      <c:valAx>
        <c:axId val="122712064"/>
        <c:scaling>
          <c:orientation val="minMax"/>
        </c:scaling>
        <c:delete val="0"/>
        <c:axPos val="l"/>
        <c:majorGridlines>
          <c:spPr>
            <a:ln>
              <a:solidFill>
                <a:schemeClr val="bg1">
                  <a:lumMod val="85000"/>
                </a:schemeClr>
              </a:solidFill>
            </a:ln>
          </c:spPr>
        </c:majorGridlines>
        <c:title>
          <c:tx>
            <c:strRef>
              <c:f>'Question Dashboard'!$P$1144</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2705792"/>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Dashboard'!$D$1181:$N$1181</c:f>
          <c:strCache>
            <c:ptCount val="1"/>
            <c:pt idx="0">
              <c:v>Were you involved as much as you wanted to be in agreeing what care you will receive?</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Dashboard'!$I$1167:$M$1167</c:f>
              <c:strCache>
                <c:ptCount val="5"/>
                <c:pt idx="0">
                  <c:v>White</c:v>
                </c:pt>
                <c:pt idx="1">
                  <c:v>Asian or Asian British</c:v>
                </c:pt>
                <c:pt idx="2">
                  <c:v>Black or Black British</c:v>
                </c:pt>
                <c:pt idx="3">
                  <c:v>Mixed</c:v>
                </c:pt>
                <c:pt idx="4">
                  <c:v>Arab or other ethnic group</c:v>
                </c:pt>
              </c:strCache>
            </c:strRef>
          </c:cat>
          <c:val>
            <c:numRef>
              <c:f>'Question Dashboard'!$I$1179:$M$1179</c:f>
              <c:numCache>
                <c:formatCode>0.0%</c:formatCode>
                <c:ptCount val="5"/>
                <c:pt idx="0">
                  <c:v>0.56278273627582831</c:v>
                </c:pt>
                <c:pt idx="1">
                  <c:v>0.52112676056338025</c:v>
                </c:pt>
                <c:pt idx="2">
                  <c:v>0.61458333333333337</c:v>
                </c:pt>
                <c:pt idx="3">
                  <c:v>0.48108108108108111</c:v>
                </c:pt>
                <c:pt idx="4">
                  <c:v>0.53846153846153844</c:v>
                </c:pt>
              </c:numCache>
            </c:numRef>
          </c:val>
        </c:ser>
        <c:dLbls>
          <c:showLegendKey val="0"/>
          <c:showVal val="0"/>
          <c:showCatName val="0"/>
          <c:showSerName val="0"/>
          <c:showPercent val="0"/>
          <c:showBubbleSize val="0"/>
        </c:dLbls>
        <c:gapWidth val="150"/>
        <c:axId val="122740736"/>
        <c:axId val="122742656"/>
      </c:barChart>
      <c:catAx>
        <c:axId val="122740736"/>
        <c:scaling>
          <c:orientation val="minMax"/>
        </c:scaling>
        <c:delete val="0"/>
        <c:axPos val="b"/>
        <c:title>
          <c:tx>
            <c:rich>
              <a:bodyPr/>
              <a:lstStyle/>
              <a:p>
                <a:pPr>
                  <a:defRPr/>
                </a:pPr>
                <a:r>
                  <a:rPr lang="en-GB"/>
                  <a:t>Ethnicity</a:t>
                </a:r>
              </a:p>
            </c:rich>
          </c:tx>
          <c:layout/>
          <c:overlay val="0"/>
        </c:title>
        <c:majorTickMark val="out"/>
        <c:minorTickMark val="none"/>
        <c:tickLblPos val="nextTo"/>
        <c:crossAx val="122742656"/>
        <c:crosses val="autoZero"/>
        <c:auto val="1"/>
        <c:lblAlgn val="ctr"/>
        <c:lblOffset val="100"/>
        <c:noMultiLvlLbl val="0"/>
      </c:catAx>
      <c:valAx>
        <c:axId val="122742656"/>
        <c:scaling>
          <c:orientation val="minMax"/>
        </c:scaling>
        <c:delete val="0"/>
        <c:axPos val="l"/>
        <c:majorGridlines>
          <c:spPr>
            <a:ln>
              <a:solidFill>
                <a:schemeClr val="bg1">
                  <a:lumMod val="85000"/>
                </a:schemeClr>
              </a:solidFill>
            </a:ln>
          </c:spPr>
        </c:majorGridlines>
        <c:title>
          <c:tx>
            <c:strRef>
              <c:f>'Question Dashboard'!$P$1181</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2740736"/>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 Dashboard'!$D$1218:$N$1218</c:f>
          <c:strCache>
            <c:ptCount val="1"/>
            <c:pt idx="0">
              <c:v>Did you feel that decisions were made together by you and the person you saw during this discussion?</c:v>
            </c:pt>
          </c:strCache>
        </c:strRef>
      </c:tx>
      <c:layout/>
      <c:overlay val="0"/>
    </c:title>
    <c:autoTitleDeleted val="0"/>
    <c:plotArea>
      <c:layout/>
      <c:barChart>
        <c:barDir val="col"/>
        <c:grouping val="clustered"/>
        <c:varyColors val="0"/>
        <c:ser>
          <c:idx val="3"/>
          <c:order val="0"/>
          <c:tx>
            <c:v>Series1</c:v>
          </c:tx>
          <c:spPr>
            <a:solidFill>
              <a:srgbClr val="740075"/>
            </a:solidFill>
            <a:ln>
              <a:noFill/>
            </a:ln>
          </c:spPr>
          <c:invertIfNegative val="0"/>
          <c:cat>
            <c:strRef>
              <c:f>'Question Dashboard'!$I$1204:$L$1204</c:f>
              <c:strCache>
                <c:ptCount val="4"/>
                <c:pt idx="0">
                  <c:v>Heterosexual/Straight</c:v>
                </c:pt>
                <c:pt idx="1">
                  <c:v>Bisexual</c:v>
                </c:pt>
                <c:pt idx="2">
                  <c:v>Gay/Lesbian</c:v>
                </c:pt>
                <c:pt idx="3">
                  <c:v>Other</c:v>
                </c:pt>
              </c:strCache>
            </c:strRef>
          </c:cat>
          <c:val>
            <c:numRef>
              <c:f>'Question Dashboard'!$I$1216:$L$1216</c:f>
              <c:numCache>
                <c:formatCode>0.0%</c:formatCode>
                <c:ptCount val="4"/>
                <c:pt idx="0">
                  <c:v>0.61778673190387101</c:v>
                </c:pt>
                <c:pt idx="1">
                  <c:v>0.52985074626865669</c:v>
                </c:pt>
                <c:pt idx="2">
                  <c:v>0.56287425149700598</c:v>
                </c:pt>
                <c:pt idx="3">
                  <c:v>0.56000000000000005</c:v>
                </c:pt>
              </c:numCache>
            </c:numRef>
          </c:val>
        </c:ser>
        <c:dLbls>
          <c:showLegendKey val="0"/>
          <c:showVal val="0"/>
          <c:showCatName val="0"/>
          <c:showSerName val="0"/>
          <c:showPercent val="0"/>
          <c:showBubbleSize val="0"/>
        </c:dLbls>
        <c:gapWidth val="150"/>
        <c:axId val="122775424"/>
        <c:axId val="122777600"/>
      </c:barChart>
      <c:catAx>
        <c:axId val="122775424"/>
        <c:scaling>
          <c:orientation val="minMax"/>
        </c:scaling>
        <c:delete val="0"/>
        <c:axPos val="b"/>
        <c:title>
          <c:tx>
            <c:rich>
              <a:bodyPr/>
              <a:lstStyle/>
              <a:p>
                <a:pPr>
                  <a:defRPr/>
                </a:pPr>
                <a:r>
                  <a:rPr lang="en-GB"/>
                  <a:t>Sexual Orientation</a:t>
                </a:r>
              </a:p>
            </c:rich>
          </c:tx>
          <c:layout/>
          <c:overlay val="0"/>
        </c:title>
        <c:majorTickMark val="out"/>
        <c:minorTickMark val="none"/>
        <c:tickLblPos val="nextTo"/>
        <c:crossAx val="122777600"/>
        <c:crosses val="autoZero"/>
        <c:auto val="1"/>
        <c:lblAlgn val="ctr"/>
        <c:lblOffset val="100"/>
        <c:noMultiLvlLbl val="0"/>
      </c:catAx>
      <c:valAx>
        <c:axId val="122777600"/>
        <c:scaling>
          <c:orientation val="minMax"/>
        </c:scaling>
        <c:delete val="0"/>
        <c:axPos val="l"/>
        <c:majorGridlines>
          <c:spPr>
            <a:ln>
              <a:solidFill>
                <a:schemeClr val="bg1">
                  <a:lumMod val="85000"/>
                </a:schemeClr>
              </a:solidFill>
            </a:ln>
          </c:spPr>
        </c:majorGridlines>
        <c:title>
          <c:tx>
            <c:strRef>
              <c:f>'Question Dashboard'!$P$1218</c:f>
              <c:strCache>
                <c:ptCount val="1"/>
                <c:pt idx="0">
                  <c:v>Yes, definitely</c:v>
                </c:pt>
              </c:strCache>
            </c:strRef>
          </c:tx>
          <c:layout/>
          <c:overlay val="0"/>
          <c:txPr>
            <a:bodyPr rot="-5400000" vert="horz"/>
            <a:lstStyle/>
            <a:p>
              <a:pPr>
                <a:defRPr/>
              </a:pPr>
              <a:endParaRPr lang="en-US"/>
            </a:p>
          </c:txPr>
        </c:title>
        <c:numFmt formatCode="0%" sourceLinked="0"/>
        <c:majorTickMark val="out"/>
        <c:minorTickMark val="none"/>
        <c:tickLblPos val="nextTo"/>
        <c:crossAx val="122775424"/>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TopBox</a:t>
            </a:r>
            <a:r>
              <a:rPr lang="en-US" baseline="0"/>
              <a:t> </a:t>
            </a:r>
            <a:r>
              <a:rPr lang="en-US"/>
              <a:t>responses for patients with and without any long-term condition</a:t>
            </a:r>
          </a:p>
        </c:rich>
      </c:tx>
      <c:layout/>
      <c:overlay val="0"/>
    </c:title>
    <c:autoTitleDeleted val="0"/>
    <c:plotArea>
      <c:layout/>
      <c:barChart>
        <c:barDir val="bar"/>
        <c:grouping val="clustered"/>
        <c:varyColors val="0"/>
        <c:ser>
          <c:idx val="1"/>
          <c:order val="0"/>
          <c:tx>
            <c:v>Without a long-term condition</c:v>
          </c:tx>
          <c:spPr>
            <a:solidFill>
              <a:schemeClr val="tx1">
                <a:lumMod val="75000"/>
                <a:lumOff val="25000"/>
              </a:schemeClr>
            </a:solidFill>
          </c:spPr>
          <c:invertIfNegative val="0"/>
          <c:cat>
            <c:strRef>
              <c:f>Questions!$M$2:$M$7</c:f>
              <c:strCache>
                <c:ptCount val="6"/>
                <c:pt idx="0">
                  <c:v>While you were in the A&amp;E Department, how much information about your condition or treatment was given to you?  (Right amount)</c:v>
                </c:pt>
                <c:pt idx="1">
                  <c:v>When you had important questions to ask a doctor, did you get answers that you could understand?  (Yes, always)</c:v>
                </c:pt>
                <c:pt idx="2">
                  <c:v>Were you involved as much as you wanted to be in decisions about your care and treatment?  (Yes, definitely)</c:v>
                </c:pt>
                <c:pt idx="3">
                  <c:v>How much information about your condition or treatment was given to you?  (The right amount)</c:v>
                </c:pt>
                <c:pt idx="4">
                  <c:v>Beforehand, did a member of staff explain the risks and benefits of the operation or procedure in a way you could understand? (Yes, completely)</c:v>
                </c:pt>
                <c:pt idx="5">
                  <c:v>Did you feel you were involved in decisions about your discharge from hospital?  (Yes, definitely)</c:v>
                </c:pt>
              </c:strCache>
            </c:strRef>
          </c:cat>
          <c:val>
            <c:numRef>
              <c:f>'Inpatient Pivots'!$R$11:$R$16</c:f>
              <c:numCache>
                <c:formatCode>0.00</c:formatCode>
                <c:ptCount val="6"/>
                <c:pt idx="0">
                  <c:v>0.77035294117647057</c:v>
                </c:pt>
                <c:pt idx="1">
                  <c:v>0.73916776372274051</c:v>
                </c:pt>
                <c:pt idx="2">
                  <c:v>0.62107704199948466</c:v>
                </c:pt>
                <c:pt idx="3">
                  <c:v>0.82967682268920517</c:v>
                </c:pt>
                <c:pt idx="4">
                  <c:v>0.85258040388930445</c:v>
                </c:pt>
                <c:pt idx="5">
                  <c:v>0.57186918372773199</c:v>
                </c:pt>
              </c:numCache>
            </c:numRef>
          </c:val>
        </c:ser>
        <c:ser>
          <c:idx val="0"/>
          <c:order val="1"/>
          <c:tx>
            <c:v>With a long-term condition</c:v>
          </c:tx>
          <c:spPr>
            <a:solidFill>
              <a:schemeClr val="bg1">
                <a:lumMod val="75000"/>
              </a:schemeClr>
            </a:solidFill>
          </c:spPr>
          <c:invertIfNegative val="0"/>
          <c:cat>
            <c:strRef>
              <c:f>Questions!$M$2:$M$7</c:f>
              <c:strCache>
                <c:ptCount val="6"/>
                <c:pt idx="0">
                  <c:v>While you were in the A&amp;E Department, how much information about your condition or treatment was given to you?  (Right amount)</c:v>
                </c:pt>
                <c:pt idx="1">
                  <c:v>When you had important questions to ask a doctor, did you get answers that you could understand?  (Yes, always)</c:v>
                </c:pt>
                <c:pt idx="2">
                  <c:v>Were you involved as much as you wanted to be in decisions about your care and treatment?  (Yes, definitely)</c:v>
                </c:pt>
                <c:pt idx="3">
                  <c:v>How much information about your condition or treatment was given to you?  (The right amount)</c:v>
                </c:pt>
                <c:pt idx="4">
                  <c:v>Beforehand, did a member of staff explain the risks and benefits of the operation or procedure in a way you could understand? (Yes, completely)</c:v>
                </c:pt>
                <c:pt idx="5">
                  <c:v>Did you feel you were involved in decisions about your discharge from hospital?  (Yes, definitely)</c:v>
                </c:pt>
              </c:strCache>
            </c:strRef>
          </c:cat>
          <c:val>
            <c:numRef>
              <c:f>'Inpatient Pivots'!$P$11:$P$16</c:f>
              <c:numCache>
                <c:formatCode>0.00</c:formatCode>
                <c:ptCount val="6"/>
                <c:pt idx="0">
                  <c:v>0.7167887862376553</c:v>
                </c:pt>
                <c:pt idx="1">
                  <c:v>0.65436565364206467</c:v>
                </c:pt>
                <c:pt idx="2">
                  <c:v>0.53735846708971013</c:v>
                </c:pt>
                <c:pt idx="3">
                  <c:v>0.77433284662462332</c:v>
                </c:pt>
                <c:pt idx="4">
                  <c:v>0.80535615681943673</c:v>
                </c:pt>
                <c:pt idx="5">
                  <c:v>0.51948885892249408</c:v>
                </c:pt>
              </c:numCache>
            </c:numRef>
          </c:val>
        </c:ser>
        <c:dLbls>
          <c:showLegendKey val="0"/>
          <c:showVal val="0"/>
          <c:showCatName val="0"/>
          <c:showSerName val="0"/>
          <c:showPercent val="0"/>
          <c:showBubbleSize val="0"/>
        </c:dLbls>
        <c:gapWidth val="150"/>
        <c:overlap val="-25"/>
        <c:axId val="123092352"/>
        <c:axId val="123094144"/>
      </c:barChart>
      <c:barChart>
        <c:barDir val="bar"/>
        <c:grouping val="clustered"/>
        <c:varyColors val="0"/>
        <c:ser>
          <c:idx val="3"/>
          <c:order val="2"/>
          <c:tx>
            <c:strRef>
              <c:f>'Question Dashboard'!$E$3</c:f>
              <c:strCache>
                <c:ptCount val="1"/>
                <c:pt idx="0">
                  <c:v>W/O Condition (Sig.)</c:v>
                </c:pt>
              </c:strCache>
            </c:strRef>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'Inpatient Pivots'!$V$11:$V$16</c:f>
              <c:numCache>
                <c:formatCode>0.00</c:formatCode>
                <c:ptCount val="6"/>
                <c:pt idx="0">
                  <c:v>0.77035294117647057</c:v>
                </c:pt>
                <c:pt idx="1">
                  <c:v>0.73916776372274051</c:v>
                </c:pt>
                <c:pt idx="2">
                  <c:v>0.62107704199948466</c:v>
                </c:pt>
                <c:pt idx="3">
                  <c:v>0.82967682268920517</c:v>
                </c:pt>
                <c:pt idx="4">
                  <c:v>0.85258040388930445</c:v>
                </c:pt>
                <c:pt idx="5">
                  <c:v>0.57186918372773199</c:v>
                </c:pt>
              </c:numCache>
            </c:numRef>
          </c:val>
        </c:ser>
        <c:ser>
          <c:idx val="2"/>
          <c:order val="3"/>
          <c:tx>
            <c:v>Significant Difference</c:v>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'Inpatient Pivots'!$U$11:$U$16</c:f>
              <c:numCache>
                <c:formatCode>0.00</c:formatCode>
                <c:ptCount val="6"/>
                <c:pt idx="0">
                  <c:v>0.7167887862376553</c:v>
                </c:pt>
                <c:pt idx="1">
                  <c:v>0.65436565364206467</c:v>
                </c:pt>
                <c:pt idx="2">
                  <c:v>0.53735846708971013</c:v>
                </c:pt>
                <c:pt idx="3">
                  <c:v>0.77433284662462332</c:v>
                </c:pt>
                <c:pt idx="4">
                  <c:v>0.80535615681943673</c:v>
                </c:pt>
                <c:pt idx="5">
                  <c:v>0.51948885892249408</c:v>
                </c:pt>
              </c:numCache>
            </c:numRef>
          </c:val>
        </c:ser>
        <c:dLbls>
          <c:showLegendKey val="0"/>
          <c:showVal val="0"/>
          <c:showCatName val="0"/>
          <c:showSerName val="0"/>
          <c:showPercent val="0"/>
          <c:showBubbleSize val="0"/>
        </c:dLbls>
        <c:gapWidth val="150"/>
        <c:overlap val="-25"/>
        <c:axId val="123106048"/>
        <c:axId val="123096064"/>
      </c:barChart>
      <c:catAx>
        <c:axId val="123092352"/>
        <c:scaling>
          <c:orientation val="minMax"/>
        </c:scaling>
        <c:delete val="0"/>
        <c:axPos val="l"/>
        <c:majorTickMark val="out"/>
        <c:minorTickMark val="none"/>
        <c:tickLblPos val="nextTo"/>
        <c:crossAx val="123094144"/>
        <c:crosses val="autoZero"/>
        <c:auto val="1"/>
        <c:lblAlgn val="ctr"/>
        <c:lblOffset val="100"/>
        <c:noMultiLvlLbl val="0"/>
      </c:catAx>
      <c:valAx>
        <c:axId val="123094144"/>
        <c:scaling>
          <c:orientation val="minMax"/>
        </c:scaling>
        <c:delete val="0"/>
        <c:axPos val="b"/>
        <c:majorGridlines>
          <c:spPr>
            <a:ln>
              <a:solidFill>
                <a:schemeClr val="bg1">
                  <a:lumMod val="85000"/>
                </a:schemeClr>
              </a:solidFill>
            </a:ln>
          </c:spPr>
        </c:majorGridlines>
        <c:title>
          <c:tx>
            <c:rich>
              <a:bodyPr rot="0" vert="horz"/>
              <a:lstStyle/>
              <a:p>
                <a:pPr>
                  <a:defRPr/>
                </a:pPr>
                <a:r>
                  <a:rPr lang="en-US"/>
                  <a:t>Percentage of</a:t>
                </a:r>
                <a:r>
                  <a:rPr lang="en-US" baseline="0"/>
                  <a:t> respondents</a:t>
                </a:r>
                <a:endParaRPr lang="en-US"/>
              </a:p>
            </c:rich>
          </c:tx>
          <c:layout/>
          <c:overlay val="0"/>
        </c:title>
        <c:numFmt formatCode="0%" sourceLinked="0"/>
        <c:majorTickMark val="out"/>
        <c:minorTickMark val="none"/>
        <c:tickLblPos val="nextTo"/>
        <c:crossAx val="123092352"/>
        <c:crosses val="autoZero"/>
        <c:crossBetween val="between"/>
      </c:valAx>
      <c:valAx>
        <c:axId val="123096064"/>
        <c:scaling>
          <c:orientation val="minMax"/>
        </c:scaling>
        <c:delete val="1"/>
        <c:axPos val="t"/>
        <c:numFmt formatCode="0.00" sourceLinked="1"/>
        <c:majorTickMark val="out"/>
        <c:minorTickMark val="none"/>
        <c:tickLblPos val="nextTo"/>
        <c:crossAx val="123106048"/>
        <c:crosses val="max"/>
        <c:crossBetween val="between"/>
      </c:valAx>
      <c:catAx>
        <c:axId val="123106048"/>
        <c:scaling>
          <c:orientation val="minMax"/>
        </c:scaling>
        <c:delete val="1"/>
        <c:axPos val="l"/>
        <c:majorTickMark val="out"/>
        <c:minorTickMark val="none"/>
        <c:tickLblPos val="nextTo"/>
        <c:crossAx val="123096064"/>
        <c:crosses val="autoZero"/>
        <c:auto val="1"/>
        <c:lblAlgn val="ctr"/>
        <c:lblOffset val="100"/>
        <c:noMultiLvlLbl val="0"/>
      </c:catAx>
      <c:spPr>
        <a:solidFill>
          <a:schemeClr val="bg1"/>
        </a:solidFill>
      </c:spPr>
    </c:plotArea>
    <c:legend>
      <c:legendPos val="b"/>
      <c:legendEntry>
        <c:idx val="3"/>
        <c:delete val="1"/>
      </c:legendEntry>
      <c:layout/>
      <c:overlay val="0"/>
    </c:legend>
    <c:plotVisOnly val="1"/>
    <c:dispBlanksAs val="gap"/>
    <c:showDLblsOverMax val="0"/>
  </c:chart>
  <c:spPr>
    <a:solidFill>
      <a:srgbClr val="740075">
        <a:alpha val="10000"/>
      </a:srgbClr>
    </a:solidFill>
    <a:ln w="19050" cmpd="dbl">
      <a:noFill/>
    </a:ln>
  </c:spPr>
  <c:txPr>
    <a:bodyPr/>
    <a:lstStyle/>
    <a:p>
      <a:pPr>
        <a:defRPr sz="1200"/>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Questions!$D$9</c:f>
          <c:strCache>
            <c:ptCount val="1"/>
            <c:pt idx="0">
              <c:v>Offered the choice to have your baby - Hospitals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'Maternity Pivots'!$C$7:$C$12</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Pivots'!$D$7:$D$12</c:f>
              <c:numCache>
                <c:formatCode>0.00</c:formatCode>
                <c:ptCount val="6"/>
                <c:pt idx="0">
                  <c:v>0.54054054054054057</c:v>
                </c:pt>
                <c:pt idx="1">
                  <c:v>0.54794520547945202</c:v>
                </c:pt>
                <c:pt idx="2">
                  <c:v>0.56666666666666665</c:v>
                </c:pt>
                <c:pt idx="3">
                  <c:v>0.38317757009345793</c:v>
                </c:pt>
                <c:pt idx="4">
                  <c:v>0.43738656987295826</c:v>
                </c:pt>
                <c:pt idx="5">
                  <c:v>0.41552511415525112</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'Maternity Pivots'!$C$7:$C$12</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Pivots'!$F$7:$F$12</c:f>
              <c:numCache>
                <c:formatCode>0.00</c:formatCode>
                <c:ptCount val="6"/>
                <c:pt idx="0">
                  <c:v>0.53307357322942928</c:v>
                </c:pt>
                <c:pt idx="1">
                  <c:v>0.53299912615554434</c:v>
                </c:pt>
                <c:pt idx="2">
                  <c:v>0.53286719720318321</c:v>
                </c:pt>
                <c:pt idx="3">
                  <c:v>0.53608871907180466</c:v>
                </c:pt>
                <c:pt idx="4">
                  <c:v>0.53557034398725278</c:v>
                </c:pt>
                <c:pt idx="5">
                  <c:v>0.53549951051233047</c:v>
                </c:pt>
              </c:numCache>
            </c:numRef>
          </c:val>
        </c:ser>
        <c:dLbls>
          <c:showLegendKey val="0"/>
          <c:showVal val="0"/>
          <c:showCatName val="0"/>
          <c:showSerName val="0"/>
          <c:showPercent val="0"/>
          <c:showBubbleSize val="0"/>
        </c:dLbls>
        <c:gapWidth val="150"/>
        <c:overlap val="-20"/>
        <c:axId val="122827520"/>
        <c:axId val="122829056"/>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Pivots'!$I$7:$I$12</c:f>
              <c:numCache>
                <c:formatCode>0.00</c:formatCode>
                <c:ptCount val="6"/>
                <c:pt idx="0">
                  <c:v>0</c:v>
                </c:pt>
                <c:pt idx="1">
                  <c:v>0</c:v>
                </c:pt>
                <c:pt idx="2">
                  <c:v>0</c:v>
                </c:pt>
                <c:pt idx="3">
                  <c:v>0.38317757009345793</c:v>
                </c:pt>
                <c:pt idx="4">
                  <c:v>0.43738656987295826</c:v>
                </c:pt>
                <c:pt idx="5">
                  <c:v>0.41552511415525112</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Pivots'!$J$7:$J$12</c:f>
              <c:numCache>
                <c:formatCode>0.00</c:formatCode>
                <c:ptCount val="6"/>
                <c:pt idx="0">
                  <c:v>0</c:v>
                </c:pt>
                <c:pt idx="1">
                  <c:v>0</c:v>
                </c:pt>
                <c:pt idx="2">
                  <c:v>0</c:v>
                </c:pt>
                <c:pt idx="3">
                  <c:v>0.53608871907180466</c:v>
                </c:pt>
                <c:pt idx="4">
                  <c:v>0.53557034398725278</c:v>
                </c:pt>
                <c:pt idx="5">
                  <c:v>0.53549951051233047</c:v>
                </c:pt>
              </c:numCache>
            </c:numRef>
          </c:val>
        </c:ser>
        <c:dLbls>
          <c:showLegendKey val="0"/>
          <c:showVal val="0"/>
          <c:showCatName val="0"/>
          <c:showSerName val="0"/>
          <c:showPercent val="0"/>
          <c:showBubbleSize val="0"/>
        </c:dLbls>
        <c:gapWidth val="150"/>
        <c:overlap val="-20"/>
        <c:axId val="122832768"/>
        <c:axId val="122831232"/>
      </c:barChart>
      <c:catAx>
        <c:axId val="122827520"/>
        <c:scaling>
          <c:orientation val="minMax"/>
        </c:scaling>
        <c:delete val="0"/>
        <c:axPos val="b"/>
        <c:majorTickMark val="out"/>
        <c:minorTickMark val="none"/>
        <c:tickLblPos val="nextTo"/>
        <c:crossAx val="122829056"/>
        <c:crosses val="autoZero"/>
        <c:auto val="1"/>
        <c:lblAlgn val="ctr"/>
        <c:lblOffset val="100"/>
        <c:noMultiLvlLbl val="0"/>
      </c:catAx>
      <c:valAx>
        <c:axId val="122829056"/>
        <c:scaling>
          <c:orientation val="minMax"/>
        </c:scaling>
        <c:delete val="0"/>
        <c:axPos val="l"/>
        <c:majorGridlines>
          <c:spPr>
            <a:ln>
              <a:solidFill>
                <a:schemeClr val="bg1">
                  <a:lumMod val="85000"/>
                </a:schemeClr>
              </a:solidFill>
            </a:ln>
          </c:spPr>
        </c:majorGridlines>
        <c:title>
          <c:tx>
            <c:strRef>
              <c:f>Questions!$L$9</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2827520"/>
        <c:crosses val="autoZero"/>
        <c:crossBetween val="between"/>
      </c:valAx>
      <c:valAx>
        <c:axId val="122831232"/>
        <c:scaling>
          <c:orientation val="minMax"/>
        </c:scaling>
        <c:delete val="1"/>
        <c:axPos val="r"/>
        <c:numFmt formatCode="0.00" sourceLinked="1"/>
        <c:majorTickMark val="out"/>
        <c:minorTickMark val="none"/>
        <c:tickLblPos val="nextTo"/>
        <c:crossAx val="122832768"/>
        <c:crosses val="max"/>
        <c:crossBetween val="between"/>
      </c:valAx>
      <c:catAx>
        <c:axId val="122832768"/>
        <c:scaling>
          <c:orientation val="minMax"/>
        </c:scaling>
        <c:delete val="1"/>
        <c:axPos val="b"/>
        <c:majorTickMark val="out"/>
        <c:minorTickMark val="none"/>
        <c:tickLblPos val="nextTo"/>
        <c:crossAx val="122831232"/>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Questions!$D$10</c:f>
          <c:strCache>
            <c:ptCount val="1"/>
            <c:pt idx="0">
              <c:v>Offered the choice to have your baby - in a midwife led unit or birth centre</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'Maternity Pivots'!$C$7:$C$12</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Pivots'!$D$14:$D$19</c:f>
              <c:numCache>
                <c:formatCode>0.00</c:formatCode>
                <c:ptCount val="6"/>
                <c:pt idx="0">
                  <c:v>0.29729729729729731</c:v>
                </c:pt>
                <c:pt idx="1">
                  <c:v>0.28082191780821919</c:v>
                </c:pt>
                <c:pt idx="2">
                  <c:v>0.26</c:v>
                </c:pt>
                <c:pt idx="3">
                  <c:v>0.11682242990654206</c:v>
                </c:pt>
                <c:pt idx="4">
                  <c:v>0.23774954627949182</c:v>
                </c:pt>
                <c:pt idx="5">
                  <c:v>0.19178082191780821</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'Maternity Pivots'!$C$7:$C$12</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Pivots'!$F$14:$F$19</c:f>
              <c:numCache>
                <c:formatCode>0.00</c:formatCode>
                <c:ptCount val="6"/>
                <c:pt idx="0">
                  <c:v>0.32486820994728399</c:v>
                </c:pt>
                <c:pt idx="1">
                  <c:v>0.32507013751552222</c:v>
                </c:pt>
                <c:pt idx="2">
                  <c:v>0.325221951331708</c:v>
                </c:pt>
                <c:pt idx="3">
                  <c:v>0.32892223102371743</c:v>
                </c:pt>
                <c:pt idx="4">
                  <c:v>0.3270222138907114</c:v>
                </c:pt>
                <c:pt idx="5">
                  <c:v>0.32749055988065823</c:v>
                </c:pt>
              </c:numCache>
            </c:numRef>
          </c:val>
        </c:ser>
        <c:dLbls>
          <c:showLegendKey val="0"/>
          <c:showVal val="0"/>
          <c:showCatName val="0"/>
          <c:showSerName val="0"/>
          <c:showPercent val="0"/>
          <c:showBubbleSize val="0"/>
        </c:dLbls>
        <c:gapWidth val="150"/>
        <c:overlap val="-20"/>
        <c:axId val="122869632"/>
        <c:axId val="122871168"/>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Pivots'!$I$14:$I$19</c:f>
              <c:numCache>
                <c:formatCode>0.00</c:formatCode>
                <c:ptCount val="6"/>
                <c:pt idx="0">
                  <c:v>0</c:v>
                </c:pt>
                <c:pt idx="1">
                  <c:v>0</c:v>
                </c:pt>
                <c:pt idx="2">
                  <c:v>0</c:v>
                </c:pt>
                <c:pt idx="3">
                  <c:v>0.11682242990654206</c:v>
                </c:pt>
                <c:pt idx="4">
                  <c:v>0.23774954627949182</c:v>
                </c:pt>
                <c:pt idx="5">
                  <c:v>0.19178082191780821</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Pivots'!$J$14:$J$19</c:f>
              <c:numCache>
                <c:formatCode>0.00</c:formatCode>
                <c:ptCount val="6"/>
                <c:pt idx="0">
                  <c:v>0</c:v>
                </c:pt>
                <c:pt idx="1">
                  <c:v>0</c:v>
                </c:pt>
                <c:pt idx="2">
                  <c:v>0</c:v>
                </c:pt>
                <c:pt idx="3">
                  <c:v>0.32892223102371743</c:v>
                </c:pt>
                <c:pt idx="4">
                  <c:v>0.3270222138907114</c:v>
                </c:pt>
                <c:pt idx="5">
                  <c:v>0.32749055988065823</c:v>
                </c:pt>
              </c:numCache>
            </c:numRef>
          </c:val>
        </c:ser>
        <c:dLbls>
          <c:showLegendKey val="0"/>
          <c:showVal val="0"/>
          <c:showCatName val="0"/>
          <c:showSerName val="0"/>
          <c:showPercent val="0"/>
          <c:showBubbleSize val="0"/>
        </c:dLbls>
        <c:gapWidth val="150"/>
        <c:overlap val="-20"/>
        <c:axId val="122878976"/>
        <c:axId val="122877440"/>
      </c:barChart>
      <c:catAx>
        <c:axId val="122869632"/>
        <c:scaling>
          <c:orientation val="minMax"/>
        </c:scaling>
        <c:delete val="0"/>
        <c:axPos val="b"/>
        <c:majorTickMark val="out"/>
        <c:minorTickMark val="none"/>
        <c:tickLblPos val="nextTo"/>
        <c:crossAx val="122871168"/>
        <c:crosses val="autoZero"/>
        <c:auto val="1"/>
        <c:lblAlgn val="ctr"/>
        <c:lblOffset val="100"/>
        <c:noMultiLvlLbl val="0"/>
      </c:catAx>
      <c:valAx>
        <c:axId val="122871168"/>
        <c:scaling>
          <c:orientation val="minMax"/>
        </c:scaling>
        <c:delete val="0"/>
        <c:axPos val="l"/>
        <c:majorGridlines>
          <c:spPr>
            <a:ln>
              <a:solidFill>
                <a:schemeClr val="bg1">
                  <a:lumMod val="85000"/>
                </a:schemeClr>
              </a:solidFill>
            </a:ln>
          </c:spPr>
        </c:majorGridlines>
        <c:title>
          <c:tx>
            <c:strRef>
              <c:f>Questions!$L$10</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2869632"/>
        <c:crosses val="autoZero"/>
        <c:crossBetween val="between"/>
      </c:valAx>
      <c:valAx>
        <c:axId val="122877440"/>
        <c:scaling>
          <c:orientation val="minMax"/>
        </c:scaling>
        <c:delete val="1"/>
        <c:axPos val="r"/>
        <c:numFmt formatCode="0.00" sourceLinked="1"/>
        <c:majorTickMark val="out"/>
        <c:minorTickMark val="none"/>
        <c:tickLblPos val="nextTo"/>
        <c:crossAx val="122878976"/>
        <c:crosses val="max"/>
        <c:crossBetween val="between"/>
      </c:valAx>
      <c:catAx>
        <c:axId val="122878976"/>
        <c:scaling>
          <c:orientation val="minMax"/>
        </c:scaling>
        <c:delete val="1"/>
        <c:axPos val="b"/>
        <c:majorTickMark val="out"/>
        <c:minorTickMark val="none"/>
        <c:tickLblPos val="nextTo"/>
        <c:crossAx val="122877440"/>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Questions!$D$11</c:f>
          <c:strCache>
            <c:ptCount val="1"/>
            <c:pt idx="0">
              <c:v>Offered the choice to have your baby - in a consultant led unit </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'Maternity Pivots'!$C$7:$C$12</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Pivots'!$D$21:$D$26</c:f>
              <c:numCache>
                <c:formatCode>0.00</c:formatCode>
                <c:ptCount val="6"/>
                <c:pt idx="0">
                  <c:v>0.13513513513513514</c:v>
                </c:pt>
                <c:pt idx="1">
                  <c:v>0.10273972602739725</c:v>
                </c:pt>
                <c:pt idx="2">
                  <c:v>0.15333333333333332</c:v>
                </c:pt>
                <c:pt idx="3">
                  <c:v>0.11448598130841121</c:v>
                </c:pt>
                <c:pt idx="4">
                  <c:v>0.14519056261343014</c:v>
                </c:pt>
                <c:pt idx="5">
                  <c:v>0.1095890410958904</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'Maternity Pivots'!$C$7:$C$12</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Pivots'!$F$21:$F$26</c:f>
              <c:numCache>
                <c:formatCode>0.00</c:formatCode>
                <c:ptCount val="6"/>
                <c:pt idx="0">
                  <c:v>0.14251661700664681</c:v>
                </c:pt>
                <c:pt idx="1">
                  <c:v>0.14275858897116314</c:v>
                </c:pt>
                <c:pt idx="2">
                  <c:v>0.14241685450112701</c:v>
                </c:pt>
                <c:pt idx="3">
                  <c:v>0.14305018405479708</c:v>
                </c:pt>
                <c:pt idx="4">
                  <c:v>0.14242197019402006</c:v>
                </c:pt>
                <c:pt idx="5">
                  <c:v>0.14316348888163721</c:v>
                </c:pt>
              </c:numCache>
            </c:numRef>
          </c:val>
        </c:ser>
        <c:dLbls>
          <c:showLegendKey val="0"/>
          <c:showVal val="0"/>
          <c:showCatName val="0"/>
          <c:showSerName val="0"/>
          <c:showPercent val="0"/>
          <c:showBubbleSize val="0"/>
        </c:dLbls>
        <c:gapWidth val="150"/>
        <c:overlap val="-20"/>
        <c:axId val="122915840"/>
        <c:axId val="122929920"/>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Pivots'!$I$21:$I$26</c:f>
              <c:numCache>
                <c:formatCode>0.00</c:formatCode>
                <c:ptCount val="6"/>
                <c:pt idx="0">
                  <c:v>0</c:v>
                </c:pt>
                <c:pt idx="1">
                  <c:v>0</c:v>
                </c:pt>
                <c:pt idx="2">
                  <c:v>0</c:v>
                </c:pt>
                <c:pt idx="3">
                  <c:v>0</c:v>
                </c:pt>
                <c:pt idx="4">
                  <c:v>0</c:v>
                </c:pt>
                <c:pt idx="5">
                  <c:v>0.1095890410958904</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Pivots'!$J$21:$J$26</c:f>
              <c:numCache>
                <c:formatCode>0.00</c:formatCode>
                <c:ptCount val="6"/>
                <c:pt idx="0">
                  <c:v>0</c:v>
                </c:pt>
                <c:pt idx="1">
                  <c:v>0</c:v>
                </c:pt>
                <c:pt idx="2">
                  <c:v>0</c:v>
                </c:pt>
                <c:pt idx="3">
                  <c:v>0</c:v>
                </c:pt>
                <c:pt idx="4">
                  <c:v>0</c:v>
                </c:pt>
                <c:pt idx="5">
                  <c:v>0.14316348888163721</c:v>
                </c:pt>
              </c:numCache>
            </c:numRef>
          </c:val>
        </c:ser>
        <c:dLbls>
          <c:showLegendKey val="0"/>
          <c:showVal val="0"/>
          <c:showCatName val="0"/>
          <c:showSerName val="0"/>
          <c:showPercent val="0"/>
          <c:showBubbleSize val="0"/>
        </c:dLbls>
        <c:gapWidth val="150"/>
        <c:overlap val="-20"/>
        <c:axId val="122937728"/>
        <c:axId val="122931840"/>
      </c:barChart>
      <c:catAx>
        <c:axId val="122915840"/>
        <c:scaling>
          <c:orientation val="minMax"/>
        </c:scaling>
        <c:delete val="0"/>
        <c:axPos val="b"/>
        <c:majorTickMark val="out"/>
        <c:minorTickMark val="none"/>
        <c:tickLblPos val="nextTo"/>
        <c:crossAx val="122929920"/>
        <c:crosses val="autoZero"/>
        <c:auto val="1"/>
        <c:lblAlgn val="ctr"/>
        <c:lblOffset val="100"/>
        <c:noMultiLvlLbl val="0"/>
      </c:catAx>
      <c:valAx>
        <c:axId val="122929920"/>
        <c:scaling>
          <c:orientation val="minMax"/>
        </c:scaling>
        <c:delete val="0"/>
        <c:axPos val="l"/>
        <c:majorGridlines>
          <c:spPr>
            <a:ln>
              <a:solidFill>
                <a:schemeClr val="bg1">
                  <a:lumMod val="85000"/>
                </a:schemeClr>
              </a:solidFill>
            </a:ln>
          </c:spPr>
        </c:majorGridlines>
        <c:title>
          <c:tx>
            <c:strRef>
              <c:f>Questions!$L$11</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2915840"/>
        <c:crosses val="autoZero"/>
        <c:crossBetween val="between"/>
      </c:valAx>
      <c:valAx>
        <c:axId val="122931840"/>
        <c:scaling>
          <c:orientation val="minMax"/>
        </c:scaling>
        <c:delete val="1"/>
        <c:axPos val="r"/>
        <c:numFmt formatCode="0.00" sourceLinked="1"/>
        <c:majorTickMark val="out"/>
        <c:minorTickMark val="none"/>
        <c:tickLblPos val="nextTo"/>
        <c:crossAx val="122937728"/>
        <c:crosses val="max"/>
        <c:crossBetween val="between"/>
      </c:valAx>
      <c:catAx>
        <c:axId val="122937728"/>
        <c:scaling>
          <c:orientation val="minMax"/>
        </c:scaling>
        <c:delete val="1"/>
        <c:axPos val="b"/>
        <c:majorTickMark val="out"/>
        <c:minorTickMark val="none"/>
        <c:tickLblPos val="nextTo"/>
        <c:crossAx val="122931840"/>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Questions!$D$12</c:f>
          <c:strCache>
            <c:ptCount val="1"/>
            <c:pt idx="0">
              <c:v>Offered the choice to have your baby - at home</c:v>
            </c:pt>
          </c:strCache>
        </c:strRef>
      </c:tx>
      <c:layout/>
      <c:overlay val="0"/>
    </c:title>
    <c:autoTitleDeleted val="0"/>
    <c:plotArea>
      <c:layout/>
      <c:barChart>
        <c:barDir val="col"/>
        <c:grouping val="clustered"/>
        <c:varyColors val="0"/>
        <c:ser>
          <c:idx val="0"/>
          <c:order val="0"/>
          <c:tx>
            <c:strRef>
              <c:f>'Question Dashboard'!$B$3</c:f>
              <c:strCache>
                <c:ptCount val="1"/>
                <c:pt idx="0">
                  <c:v>W Condition</c:v>
                </c:pt>
              </c:strCache>
            </c:strRef>
          </c:tx>
          <c:spPr>
            <a:solidFill>
              <a:schemeClr val="bg1">
                <a:lumMod val="75000"/>
              </a:schemeClr>
            </a:solidFill>
          </c:spPr>
          <c:invertIfNegative val="0"/>
          <c:cat>
            <c:strRef>
              <c:f>'Maternity Pivots'!$C$7:$C$12</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Pivots'!$D$28:$D$33</c:f>
              <c:numCache>
                <c:formatCode>0.00</c:formatCode>
                <c:ptCount val="6"/>
                <c:pt idx="0">
                  <c:v>0.25675675675675674</c:v>
                </c:pt>
                <c:pt idx="1">
                  <c:v>0.27397260273972601</c:v>
                </c:pt>
                <c:pt idx="2">
                  <c:v>0.27333333333333332</c:v>
                </c:pt>
                <c:pt idx="3">
                  <c:v>0.10981308411214953</c:v>
                </c:pt>
                <c:pt idx="4">
                  <c:v>0.23411978221415608</c:v>
                </c:pt>
                <c:pt idx="5">
                  <c:v>0.19634703196347031</c:v>
                </c:pt>
              </c:numCache>
            </c:numRef>
          </c:val>
        </c:ser>
        <c:ser>
          <c:idx val="1"/>
          <c:order val="1"/>
          <c:tx>
            <c:strRef>
              <c:f>'Question Dashboard'!$C$3</c:f>
              <c:strCache>
                <c:ptCount val="1"/>
                <c:pt idx="0">
                  <c:v>W/O Condition</c:v>
                </c:pt>
              </c:strCache>
            </c:strRef>
          </c:tx>
          <c:spPr>
            <a:solidFill>
              <a:schemeClr val="tx1">
                <a:lumMod val="75000"/>
                <a:lumOff val="25000"/>
              </a:schemeClr>
            </a:solidFill>
          </c:spPr>
          <c:invertIfNegative val="0"/>
          <c:cat>
            <c:strRef>
              <c:f>'Maternity Pivots'!$C$7:$C$12</c:f>
              <c:strCache>
                <c:ptCount val="6"/>
                <c:pt idx="0">
                  <c:v>Blindness or partially sighted</c:v>
                </c:pt>
                <c:pt idx="1">
                  <c:v>Deafness or hearing impairment</c:v>
                </c:pt>
                <c:pt idx="2">
                  <c:v>Learning disability</c:v>
                </c:pt>
                <c:pt idx="3">
                  <c:v>Long-standing illness</c:v>
                </c:pt>
                <c:pt idx="4">
                  <c:v>Mental health condition</c:v>
                </c:pt>
                <c:pt idx="5">
                  <c:v>Physical condition</c:v>
                </c:pt>
              </c:strCache>
            </c:strRef>
          </c:cat>
          <c:val>
            <c:numRef>
              <c:f>'Maternity Pivots'!$F$28:$F$33</c:f>
              <c:numCache>
                <c:formatCode>0.00</c:formatCode>
                <c:ptCount val="6"/>
                <c:pt idx="0">
                  <c:v>0.33655741462296584</c:v>
                </c:pt>
                <c:pt idx="1">
                  <c:v>0.33670606632019501</c:v>
                </c:pt>
                <c:pt idx="2">
                  <c:v>0.33672202033212201</c:v>
                </c:pt>
                <c:pt idx="3">
                  <c:v>0.34080424956898558</c:v>
                </c:pt>
                <c:pt idx="4">
                  <c:v>0.33892585996813196</c:v>
                </c:pt>
                <c:pt idx="5">
                  <c:v>0.33914502820381331</c:v>
                </c:pt>
              </c:numCache>
            </c:numRef>
          </c:val>
        </c:ser>
        <c:dLbls>
          <c:showLegendKey val="0"/>
          <c:showVal val="0"/>
          <c:showCatName val="0"/>
          <c:showSerName val="0"/>
          <c:showPercent val="0"/>
          <c:showBubbleSize val="0"/>
        </c:dLbls>
        <c:gapWidth val="150"/>
        <c:overlap val="-20"/>
        <c:axId val="123052800"/>
        <c:axId val="123054336"/>
      </c:barChart>
      <c:barChart>
        <c:barDir val="col"/>
        <c:grouping val="clustered"/>
        <c:varyColors val="0"/>
        <c:ser>
          <c:idx val="2"/>
          <c:order val="2"/>
          <c:tx>
            <c:strRef>
              <c:f>'Question Dashboard'!$D$3</c:f>
              <c:strCache>
                <c:ptCount val="1"/>
                <c:pt idx="0">
                  <c:v>Significant difference between with and without condition</c:v>
                </c:pt>
              </c:strCache>
            </c:strRef>
          </c:tx>
          <c:spPr>
            <a:noFill/>
            <a:ln w="25400">
              <a:solidFill>
                <a:srgbClr val="FF0000"/>
              </a:solidFill>
            </a:ln>
          </c:spPr>
          <c:invertIfNegative val="0"/>
          <c:val>
            <c:numRef>
              <c:f>'Maternity Pivots'!$I$28:$I$33</c:f>
              <c:numCache>
                <c:formatCode>0.00</c:formatCode>
                <c:ptCount val="6"/>
                <c:pt idx="0">
                  <c:v>0</c:v>
                </c:pt>
                <c:pt idx="1">
                  <c:v>0</c:v>
                </c:pt>
                <c:pt idx="2">
                  <c:v>0</c:v>
                </c:pt>
                <c:pt idx="3">
                  <c:v>0.10981308411214953</c:v>
                </c:pt>
                <c:pt idx="4">
                  <c:v>0.23411978221415608</c:v>
                </c:pt>
                <c:pt idx="5">
                  <c:v>0.19634703196347031</c:v>
                </c:pt>
              </c:numCache>
            </c:numRef>
          </c:val>
        </c:ser>
        <c:ser>
          <c:idx val="3"/>
          <c:order val="3"/>
          <c:tx>
            <c:strRef>
              <c:f>'Question Dashboard'!$E$3</c:f>
              <c:strCache>
                <c:ptCount val="1"/>
                <c:pt idx="0">
                  <c:v>W/O Condition (Sig.)</c:v>
                </c:pt>
              </c:strCache>
            </c:strRef>
          </c:tx>
          <c:spPr>
            <a:noFill/>
            <a:ln w="25400">
              <a:solidFill>
                <a:srgbClr val="FF0000"/>
              </a:solidFill>
            </a:ln>
          </c:spPr>
          <c:invertIfNegative val="0"/>
          <c:val>
            <c:numRef>
              <c:f>'Maternity Pivots'!$J$28:$J$33</c:f>
              <c:numCache>
                <c:formatCode>0.00</c:formatCode>
                <c:ptCount val="6"/>
                <c:pt idx="0">
                  <c:v>0</c:v>
                </c:pt>
                <c:pt idx="1">
                  <c:v>0</c:v>
                </c:pt>
                <c:pt idx="2">
                  <c:v>0</c:v>
                </c:pt>
                <c:pt idx="3">
                  <c:v>0.34080424956898558</c:v>
                </c:pt>
                <c:pt idx="4">
                  <c:v>0.33892585996813196</c:v>
                </c:pt>
                <c:pt idx="5">
                  <c:v>0.33914502820381331</c:v>
                </c:pt>
              </c:numCache>
            </c:numRef>
          </c:val>
        </c:ser>
        <c:dLbls>
          <c:showLegendKey val="0"/>
          <c:showVal val="0"/>
          <c:showCatName val="0"/>
          <c:showSerName val="0"/>
          <c:showPercent val="0"/>
          <c:showBubbleSize val="0"/>
        </c:dLbls>
        <c:gapWidth val="150"/>
        <c:overlap val="-20"/>
        <c:axId val="123058048"/>
        <c:axId val="123056512"/>
      </c:barChart>
      <c:catAx>
        <c:axId val="123052800"/>
        <c:scaling>
          <c:orientation val="minMax"/>
        </c:scaling>
        <c:delete val="0"/>
        <c:axPos val="b"/>
        <c:majorTickMark val="out"/>
        <c:minorTickMark val="none"/>
        <c:tickLblPos val="nextTo"/>
        <c:crossAx val="123054336"/>
        <c:crosses val="autoZero"/>
        <c:auto val="1"/>
        <c:lblAlgn val="ctr"/>
        <c:lblOffset val="100"/>
        <c:noMultiLvlLbl val="0"/>
      </c:catAx>
      <c:valAx>
        <c:axId val="123054336"/>
        <c:scaling>
          <c:orientation val="minMax"/>
        </c:scaling>
        <c:delete val="0"/>
        <c:axPos val="l"/>
        <c:majorGridlines>
          <c:spPr>
            <a:ln>
              <a:solidFill>
                <a:schemeClr val="bg1">
                  <a:lumMod val="85000"/>
                </a:schemeClr>
              </a:solidFill>
            </a:ln>
          </c:spPr>
        </c:majorGridlines>
        <c:title>
          <c:tx>
            <c:strRef>
              <c:f>Questions!$L$12</c:f>
              <c:strCache>
                <c:ptCount val="1"/>
                <c:pt idx="0">
                  <c:v>Yes</c:v>
                </c:pt>
              </c:strCache>
            </c:strRef>
          </c:tx>
          <c:layout/>
          <c:overlay val="0"/>
          <c:txPr>
            <a:bodyPr rot="-5400000" vert="horz"/>
            <a:lstStyle/>
            <a:p>
              <a:pPr>
                <a:defRPr/>
              </a:pPr>
              <a:endParaRPr lang="en-US"/>
            </a:p>
          </c:txPr>
        </c:title>
        <c:numFmt formatCode="0%" sourceLinked="0"/>
        <c:majorTickMark val="out"/>
        <c:minorTickMark val="none"/>
        <c:tickLblPos val="nextTo"/>
        <c:crossAx val="123052800"/>
        <c:crosses val="autoZero"/>
        <c:crossBetween val="between"/>
      </c:valAx>
      <c:valAx>
        <c:axId val="123056512"/>
        <c:scaling>
          <c:orientation val="minMax"/>
        </c:scaling>
        <c:delete val="1"/>
        <c:axPos val="r"/>
        <c:numFmt formatCode="0.00" sourceLinked="1"/>
        <c:majorTickMark val="out"/>
        <c:minorTickMark val="none"/>
        <c:tickLblPos val="nextTo"/>
        <c:crossAx val="123058048"/>
        <c:crosses val="max"/>
        <c:crossBetween val="between"/>
      </c:valAx>
      <c:catAx>
        <c:axId val="123058048"/>
        <c:scaling>
          <c:orientation val="minMax"/>
        </c:scaling>
        <c:delete val="1"/>
        <c:axPos val="b"/>
        <c:majorTickMark val="out"/>
        <c:minorTickMark val="none"/>
        <c:tickLblPos val="nextTo"/>
        <c:crossAx val="123056512"/>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TopBox responses for patients with and without any long-term condition</a:t>
            </a:r>
          </a:p>
        </c:rich>
      </c:tx>
      <c:layout/>
      <c:overlay val="0"/>
    </c:title>
    <c:autoTitleDeleted val="0"/>
    <c:plotArea>
      <c:layout/>
      <c:barChart>
        <c:barDir val="bar"/>
        <c:grouping val="clustered"/>
        <c:varyColors val="0"/>
        <c:ser>
          <c:idx val="1"/>
          <c:order val="0"/>
          <c:tx>
            <c:v>Without a long-term condition</c:v>
          </c:tx>
          <c:spPr>
            <a:solidFill>
              <a:schemeClr val="tx1">
                <a:lumMod val="75000"/>
                <a:lumOff val="25000"/>
              </a:schemeClr>
            </a:solidFill>
          </c:spPr>
          <c:invertIfNegative val="0"/>
          <c:cat>
            <c:strRef>
              <c:f>Questions!$M$8:$M$21</c:f>
              <c:strCache>
                <c:ptCount val="14"/>
                <c:pt idx="0">
                  <c:v>Were you offered any of the following choices about where to have your baby? (Yes)</c:v>
                </c:pt>
                <c:pt idx="1">
                  <c:v>Offered the choice to have your baby - Hospitals  (Yes)</c:v>
                </c:pt>
                <c:pt idx="2">
                  <c:v>Offered the choice to have your baby - in a midwife led unit or birth centre (Yes)</c:v>
                </c:pt>
                <c:pt idx="3">
                  <c:v>Offered the choice to have your baby - in a consultant led unit  (Yes)</c:v>
                </c:pt>
                <c:pt idx="4">
                  <c:v>Offered the choice to have your baby - at home (Yes)</c:v>
                </c:pt>
                <c:pt idx="5">
                  <c:v>Did you get enough information from either a midwife or doctor to help you decide where to have your baby? (Yes, definitely)</c:v>
                </c:pt>
                <c:pt idx="6">
                  <c:v>During your pregnancy were you given a choice about where your antenatal check-ups would take place? (Yes)</c:v>
                </c:pt>
                <c:pt idx="7">
                  <c:v>During your antenatal check-ups, were you given enough time to ask questions or discuss your pregnancy? (Yes, always)</c:v>
                </c:pt>
                <c:pt idx="8">
                  <c:v>During your antenatal check-ups, did the midwives listen to you? (Yes, always)</c:v>
                </c:pt>
                <c:pt idx="9">
                  <c:v>Thinking about your antenatal care, were you involved enough in decisions about your care? (Yes, always)</c:v>
                </c:pt>
                <c:pt idx="10">
                  <c:v>Thinking about your care during labour and birth, were you involved enough in decisions about your care? (Yes, always)</c:v>
                </c:pt>
                <c:pt idx="11">
                  <c:v>Thinking about the care you received in hospital after the birth of your baby, were you given the information or explanations you needed? (Yes, always)</c:v>
                </c:pt>
                <c:pt idx="12">
                  <c:v>Were your decisions about how you wanted to feed your baby respected by midwives? (Yes, always)</c:v>
                </c:pt>
                <c:pt idx="13">
                  <c:v>Did you feel that the midwife or midwives that you saw always listened to you? (Yes, always)</c:v>
                </c:pt>
              </c:strCache>
            </c:strRef>
          </c:cat>
          <c:val>
            <c:numRef>
              <c:f>'Maternity Pivots'!$R$8:$R$20</c:f>
              <c:numCache>
                <c:formatCode>0.00</c:formatCode>
                <c:ptCount val="13"/>
                <c:pt idx="0">
                  <c:v>0.54044571823886944</c:v>
                </c:pt>
                <c:pt idx="1">
                  <c:v>0.3344863369076444</c:v>
                </c:pt>
                <c:pt idx="2">
                  <c:v>0.14404308939071997</c:v>
                </c:pt>
                <c:pt idx="3">
                  <c:v>0.34688936107130502</c:v>
                </c:pt>
                <c:pt idx="4">
                  <c:v>0.5519397651863196</c:v>
                </c:pt>
                <c:pt idx="5">
                  <c:v>0.27693107932379712</c:v>
                </c:pt>
                <c:pt idx="6">
                  <c:v>0.7461462450592885</c:v>
                </c:pt>
                <c:pt idx="7">
                  <c:v>0.7993175411700707</c:v>
                </c:pt>
                <c:pt idx="8">
                  <c:v>0.78418609345039858</c:v>
                </c:pt>
                <c:pt idx="9">
                  <c:v>0.74836834591066692</c:v>
                </c:pt>
                <c:pt idx="10">
                  <c:v>0.58885686839577334</c:v>
                </c:pt>
                <c:pt idx="11">
                  <c:v>0.8180595676860245</c:v>
                </c:pt>
                <c:pt idx="12">
                  <c:v>0.76809994480959309</c:v>
                </c:pt>
              </c:numCache>
            </c:numRef>
          </c:val>
        </c:ser>
        <c:ser>
          <c:idx val="0"/>
          <c:order val="1"/>
          <c:tx>
            <c:v>With a long-term condition</c:v>
          </c:tx>
          <c:spPr>
            <a:solidFill>
              <a:schemeClr val="bg1">
                <a:lumMod val="75000"/>
              </a:schemeClr>
            </a:solidFill>
          </c:spPr>
          <c:invertIfNegative val="0"/>
          <c:cat>
            <c:strRef>
              <c:f>Questions!$M$8:$M$21</c:f>
              <c:strCache>
                <c:ptCount val="14"/>
                <c:pt idx="0">
                  <c:v>Were you offered any of the following choices about where to have your baby? (Yes)</c:v>
                </c:pt>
                <c:pt idx="1">
                  <c:v>Offered the choice to have your baby - Hospitals  (Yes)</c:v>
                </c:pt>
                <c:pt idx="2">
                  <c:v>Offered the choice to have your baby - in a midwife led unit or birth centre (Yes)</c:v>
                </c:pt>
                <c:pt idx="3">
                  <c:v>Offered the choice to have your baby - in a consultant led unit  (Yes)</c:v>
                </c:pt>
                <c:pt idx="4">
                  <c:v>Offered the choice to have your baby - at home (Yes)</c:v>
                </c:pt>
                <c:pt idx="5">
                  <c:v>Did you get enough information from either a midwife or doctor to help you decide where to have your baby? (Yes, definitely)</c:v>
                </c:pt>
                <c:pt idx="6">
                  <c:v>During your pregnancy were you given a choice about where your antenatal check-ups would take place? (Yes)</c:v>
                </c:pt>
                <c:pt idx="7">
                  <c:v>During your antenatal check-ups, were you given enough time to ask questions or discuss your pregnancy? (Yes, always)</c:v>
                </c:pt>
                <c:pt idx="8">
                  <c:v>During your antenatal check-ups, did the midwives listen to you? (Yes, always)</c:v>
                </c:pt>
                <c:pt idx="9">
                  <c:v>Thinking about your antenatal care, were you involved enough in decisions about your care? (Yes, always)</c:v>
                </c:pt>
                <c:pt idx="10">
                  <c:v>Thinking about your care during labour and birth, were you involved enough in decisions about your care? (Yes, always)</c:v>
                </c:pt>
                <c:pt idx="11">
                  <c:v>Thinking about the care you received in hospital after the birth of your baby, were you given the information or explanations you needed? (Yes, always)</c:v>
                </c:pt>
                <c:pt idx="12">
                  <c:v>Were your decisions about how you wanted to feed your baby respected by midwives? (Yes, always)</c:v>
                </c:pt>
                <c:pt idx="13">
                  <c:v>Did you feel that the midwife or midwives that you saw always listened to you? (Yes, always)</c:v>
                </c:pt>
              </c:strCache>
            </c:strRef>
          </c:cat>
          <c:val>
            <c:numRef>
              <c:f>'Maternity Pivots'!$P$8:$P$20</c:f>
              <c:numCache>
                <c:formatCode>0.00</c:formatCode>
                <c:ptCount val="13"/>
                <c:pt idx="0">
                  <c:v>0.4430992736077482</c:v>
                </c:pt>
                <c:pt idx="1">
                  <c:v>0.20581113801452786</c:v>
                </c:pt>
                <c:pt idx="2">
                  <c:v>0.12348668280871671</c:v>
                </c:pt>
                <c:pt idx="3">
                  <c:v>0.20641646489104115</c:v>
                </c:pt>
                <c:pt idx="4">
                  <c:v>0.50929054054054057</c:v>
                </c:pt>
                <c:pt idx="5">
                  <c:v>0.27080665813060179</c:v>
                </c:pt>
                <c:pt idx="6">
                  <c:v>0.68424242424242421</c:v>
                </c:pt>
                <c:pt idx="7">
                  <c:v>0.72915398660985997</c:v>
                </c:pt>
                <c:pt idx="8">
                  <c:v>0.67260442260442266</c:v>
                </c:pt>
                <c:pt idx="9">
                  <c:v>0.6410579345088161</c:v>
                </c:pt>
                <c:pt idx="10">
                  <c:v>0.50492610837438423</c:v>
                </c:pt>
                <c:pt idx="11">
                  <c:v>0.74351050679851671</c:v>
                </c:pt>
                <c:pt idx="12">
                  <c:v>0.68974042027194071</c:v>
                </c:pt>
              </c:numCache>
            </c:numRef>
          </c:val>
        </c:ser>
        <c:dLbls>
          <c:showLegendKey val="0"/>
          <c:showVal val="0"/>
          <c:showCatName val="0"/>
          <c:showSerName val="0"/>
          <c:showPercent val="0"/>
          <c:showBubbleSize val="0"/>
        </c:dLbls>
        <c:gapWidth val="150"/>
        <c:overlap val="-25"/>
        <c:axId val="123443072"/>
        <c:axId val="123444608"/>
      </c:barChart>
      <c:barChart>
        <c:barDir val="bar"/>
        <c:grouping val="clustered"/>
        <c:varyColors val="0"/>
        <c:ser>
          <c:idx val="3"/>
          <c:order val="2"/>
          <c:tx>
            <c:strRef>
              <c:f>'Question Dashboard'!$E$3</c:f>
              <c:strCache>
                <c:ptCount val="1"/>
                <c:pt idx="0">
                  <c:v>W/O Condition (Sig.)</c:v>
                </c:pt>
              </c:strCache>
            </c:strRef>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'Maternity Pivots'!$V$8:$V$20</c:f>
              <c:numCache>
                <c:formatCode>0.00</c:formatCode>
                <c:ptCount val="13"/>
                <c:pt idx="0">
                  <c:v>0.54044571823886944</c:v>
                </c:pt>
                <c:pt idx="1">
                  <c:v>0.3344863369076444</c:v>
                </c:pt>
                <c:pt idx="2">
                  <c:v>0.14404308939071997</c:v>
                </c:pt>
                <c:pt idx="3">
                  <c:v>0.34688936107130502</c:v>
                </c:pt>
                <c:pt idx="4">
                  <c:v>0.5519397651863196</c:v>
                </c:pt>
                <c:pt idx="5">
                  <c:v>0</c:v>
                </c:pt>
                <c:pt idx="6">
                  <c:v>0.7461462450592885</c:v>
                </c:pt>
                <c:pt idx="7">
                  <c:v>0.7993175411700707</c:v>
                </c:pt>
                <c:pt idx="8">
                  <c:v>0.78418609345039858</c:v>
                </c:pt>
                <c:pt idx="9">
                  <c:v>0.74836834591066692</c:v>
                </c:pt>
                <c:pt idx="10">
                  <c:v>0.58885686839577334</c:v>
                </c:pt>
                <c:pt idx="11">
                  <c:v>0.8180595676860245</c:v>
                </c:pt>
                <c:pt idx="12">
                  <c:v>0.76809994480959309</c:v>
                </c:pt>
              </c:numCache>
            </c:numRef>
          </c:val>
        </c:ser>
        <c:ser>
          <c:idx val="2"/>
          <c:order val="3"/>
          <c:tx>
            <c:v>Significant Difference</c:v>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'Maternity Pivots'!$U$8:$U$20</c:f>
              <c:numCache>
                <c:formatCode>0.00</c:formatCode>
                <c:ptCount val="13"/>
                <c:pt idx="0">
                  <c:v>0.4430992736077482</c:v>
                </c:pt>
                <c:pt idx="1">
                  <c:v>0.20581113801452786</c:v>
                </c:pt>
                <c:pt idx="2">
                  <c:v>0.12348668280871671</c:v>
                </c:pt>
                <c:pt idx="3">
                  <c:v>0.20641646489104115</c:v>
                </c:pt>
                <c:pt idx="4">
                  <c:v>0.50929054054054057</c:v>
                </c:pt>
                <c:pt idx="5">
                  <c:v>0</c:v>
                </c:pt>
                <c:pt idx="6">
                  <c:v>0.68424242424242421</c:v>
                </c:pt>
                <c:pt idx="7">
                  <c:v>0.72915398660985997</c:v>
                </c:pt>
                <c:pt idx="8">
                  <c:v>0.67260442260442266</c:v>
                </c:pt>
                <c:pt idx="9">
                  <c:v>0.6410579345088161</c:v>
                </c:pt>
                <c:pt idx="10">
                  <c:v>0.50492610837438423</c:v>
                </c:pt>
                <c:pt idx="11">
                  <c:v>0.74351050679851671</c:v>
                </c:pt>
                <c:pt idx="12">
                  <c:v>0.68974042027194071</c:v>
                </c:pt>
              </c:numCache>
            </c:numRef>
          </c:val>
        </c:ser>
        <c:dLbls>
          <c:showLegendKey val="0"/>
          <c:showVal val="0"/>
          <c:showCatName val="0"/>
          <c:showSerName val="0"/>
          <c:showPercent val="0"/>
          <c:showBubbleSize val="0"/>
        </c:dLbls>
        <c:gapWidth val="150"/>
        <c:overlap val="-25"/>
        <c:axId val="123452416"/>
        <c:axId val="123450880"/>
      </c:barChart>
      <c:catAx>
        <c:axId val="123443072"/>
        <c:scaling>
          <c:orientation val="minMax"/>
        </c:scaling>
        <c:delete val="0"/>
        <c:axPos val="l"/>
        <c:majorTickMark val="out"/>
        <c:minorTickMark val="none"/>
        <c:tickLblPos val="nextTo"/>
        <c:crossAx val="123444608"/>
        <c:crosses val="autoZero"/>
        <c:auto val="1"/>
        <c:lblAlgn val="ctr"/>
        <c:lblOffset val="100"/>
        <c:noMultiLvlLbl val="0"/>
      </c:catAx>
      <c:valAx>
        <c:axId val="123444608"/>
        <c:scaling>
          <c:orientation val="minMax"/>
        </c:scaling>
        <c:delete val="0"/>
        <c:axPos val="b"/>
        <c:majorGridlines>
          <c:spPr>
            <a:ln>
              <a:solidFill>
                <a:schemeClr val="bg1">
                  <a:lumMod val="85000"/>
                </a:schemeClr>
              </a:solidFill>
            </a:ln>
          </c:spPr>
        </c:majorGridlines>
        <c:title>
          <c:tx>
            <c:rich>
              <a:bodyPr rot="0" vert="horz"/>
              <a:lstStyle/>
              <a:p>
                <a:pPr>
                  <a:defRPr/>
                </a:pPr>
                <a:r>
                  <a:rPr lang="en-US"/>
                  <a:t>Percentage of respondents</a:t>
                </a:r>
              </a:p>
            </c:rich>
          </c:tx>
          <c:layout/>
          <c:overlay val="0"/>
        </c:title>
        <c:numFmt formatCode="0%" sourceLinked="0"/>
        <c:majorTickMark val="out"/>
        <c:minorTickMark val="none"/>
        <c:tickLblPos val="nextTo"/>
        <c:crossAx val="123443072"/>
        <c:crosses val="autoZero"/>
        <c:crossBetween val="between"/>
      </c:valAx>
      <c:valAx>
        <c:axId val="123450880"/>
        <c:scaling>
          <c:orientation val="minMax"/>
        </c:scaling>
        <c:delete val="1"/>
        <c:axPos val="t"/>
        <c:numFmt formatCode="0.00" sourceLinked="1"/>
        <c:majorTickMark val="out"/>
        <c:minorTickMark val="none"/>
        <c:tickLblPos val="nextTo"/>
        <c:crossAx val="123452416"/>
        <c:crosses val="max"/>
        <c:crossBetween val="between"/>
      </c:valAx>
      <c:catAx>
        <c:axId val="123452416"/>
        <c:scaling>
          <c:orientation val="minMax"/>
        </c:scaling>
        <c:delete val="1"/>
        <c:axPos val="l"/>
        <c:majorTickMark val="out"/>
        <c:minorTickMark val="none"/>
        <c:tickLblPos val="nextTo"/>
        <c:crossAx val="123450880"/>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solidFill>
      <a:srgbClr val="740075">
        <a:alpha val="10000"/>
      </a:srgbClr>
    </a:solidFill>
    <a:ln>
      <a:noFill/>
    </a:ln>
  </c:spPr>
  <c:txPr>
    <a:bodyPr/>
    <a:lstStyle/>
    <a:p>
      <a:pPr>
        <a:defRPr sz="1100"/>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TopBox responses for patients with and without any long-term condition</a:t>
            </a:r>
          </a:p>
        </c:rich>
      </c:tx>
      <c:layout/>
      <c:overlay val="0"/>
    </c:title>
    <c:autoTitleDeleted val="0"/>
    <c:plotArea>
      <c:layout/>
      <c:barChart>
        <c:barDir val="bar"/>
        <c:grouping val="clustered"/>
        <c:varyColors val="0"/>
        <c:ser>
          <c:idx val="1"/>
          <c:order val="0"/>
          <c:tx>
            <c:v>Without a long-term condition</c:v>
          </c:tx>
          <c:spPr>
            <a:solidFill>
              <a:schemeClr val="tx1">
                <a:lumMod val="75000"/>
                <a:lumOff val="25000"/>
              </a:schemeClr>
            </a:solidFill>
          </c:spPr>
          <c:invertIfNegative val="0"/>
          <c:cat>
            <c:strRef>
              <c:f>Questions!$M$22:$M$25</c:f>
              <c:strCache>
                <c:ptCount val="4"/>
                <c:pt idx="0">
                  <c:v>Do you think your views were taken into account when the team of doctors and nurses caring for you were discussing which treatment you should have? (Yes, definitely)</c:v>
                </c:pt>
                <c:pt idx="1">
                  <c:v>Were you involved as much as you wanted to be in decisions about your care and treatment? (Yes, definitely)</c:v>
                </c:pt>
                <c:pt idx="2">
                  <c:v>When you had important questions to ask a doctor, how often did you get answers that you could understand? (All or most of the time)</c:v>
                </c:pt>
                <c:pt idx="3">
                  <c:v>Have you been offered a written assessment and care plan? A care plan is a document that sets out your needs and goals for caring for your cancer. It is an agreement or plan between you and your health professional to help meet those goals (Yes)</c:v>
                </c:pt>
              </c:strCache>
            </c:strRef>
          </c:cat>
          <c:val>
            <c:numRef>
              <c:f>'CPES Pivots'!$T$10:$T$13</c:f>
              <c:numCache>
                <c:formatCode>0.00</c:formatCode>
                <c:ptCount val="4"/>
                <c:pt idx="0">
                  <c:v>0.66935525836498933</c:v>
                </c:pt>
                <c:pt idx="1">
                  <c:v>0.73636985780549002</c:v>
                </c:pt>
                <c:pt idx="2">
                  <c:v>0.84108602192184045</c:v>
                </c:pt>
                <c:pt idx="3">
                  <c:v>0.20591843451721972</c:v>
                </c:pt>
              </c:numCache>
            </c:numRef>
          </c:val>
        </c:ser>
        <c:ser>
          <c:idx val="0"/>
          <c:order val="1"/>
          <c:tx>
            <c:v>With a long-term condition</c:v>
          </c:tx>
          <c:spPr>
            <a:solidFill>
              <a:schemeClr val="bg1">
                <a:lumMod val="75000"/>
              </a:schemeClr>
            </a:solidFill>
          </c:spPr>
          <c:invertIfNegative val="0"/>
          <c:cat>
            <c:strRef>
              <c:f>Questions!$M$22:$M$25</c:f>
              <c:strCache>
                <c:ptCount val="4"/>
                <c:pt idx="0">
                  <c:v>Do you think your views were taken into account when the team of doctors and nurses caring for you were discussing which treatment you should have? (Yes, definitely)</c:v>
                </c:pt>
                <c:pt idx="1">
                  <c:v>Were you involved as much as you wanted to be in decisions about your care and treatment? (Yes, definitely)</c:v>
                </c:pt>
                <c:pt idx="2">
                  <c:v>When you had important questions to ask a doctor, how often did you get answers that you could understand? (All or most of the time)</c:v>
                </c:pt>
                <c:pt idx="3">
                  <c:v>Have you been offered a written assessment and care plan? A care plan is a document that sets out your needs and goals for caring for your cancer. It is an agreement or plan between you and your health professional to help meet those goals (Yes)</c:v>
                </c:pt>
              </c:strCache>
            </c:strRef>
          </c:cat>
          <c:val>
            <c:numRef>
              <c:f>'CPES Pivots'!$R$10:$R$13</c:f>
              <c:numCache>
                <c:formatCode>0.00</c:formatCode>
                <c:ptCount val="4"/>
                <c:pt idx="0">
                  <c:v>0.64725584956217996</c:v>
                </c:pt>
                <c:pt idx="1">
                  <c:v>0.7076486197104418</c:v>
                </c:pt>
                <c:pt idx="2">
                  <c:v>0.79968560520997078</c:v>
                </c:pt>
                <c:pt idx="3">
                  <c:v>0.23670449488206496</c:v>
                </c:pt>
              </c:numCache>
            </c:numRef>
          </c:val>
        </c:ser>
        <c:dLbls>
          <c:showLegendKey val="0"/>
          <c:showVal val="0"/>
          <c:showCatName val="0"/>
          <c:showSerName val="0"/>
          <c:showPercent val="0"/>
          <c:showBubbleSize val="0"/>
        </c:dLbls>
        <c:gapWidth val="150"/>
        <c:overlap val="-25"/>
        <c:axId val="123183104"/>
        <c:axId val="123184640"/>
      </c:barChart>
      <c:barChart>
        <c:barDir val="bar"/>
        <c:grouping val="clustered"/>
        <c:varyColors val="0"/>
        <c:ser>
          <c:idx val="3"/>
          <c:order val="2"/>
          <c:tx>
            <c:strRef>
              <c:f>'Question Dashboard'!$E$3</c:f>
              <c:strCache>
                <c:ptCount val="1"/>
                <c:pt idx="0">
                  <c:v>W/O Condition (Sig.)</c:v>
                </c:pt>
              </c:strCache>
            </c:strRef>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'CPES Pivots'!$X$10:$X$13</c:f>
              <c:numCache>
                <c:formatCode>0.00</c:formatCode>
                <c:ptCount val="4"/>
                <c:pt idx="0">
                  <c:v>0.66935525836498933</c:v>
                </c:pt>
                <c:pt idx="1">
                  <c:v>0.73636985780549002</c:v>
                </c:pt>
                <c:pt idx="2">
                  <c:v>0.84108602192184045</c:v>
                </c:pt>
                <c:pt idx="3">
                  <c:v>0.20591843451721972</c:v>
                </c:pt>
              </c:numCache>
            </c:numRef>
          </c:val>
        </c:ser>
        <c:ser>
          <c:idx val="2"/>
          <c:order val="3"/>
          <c:tx>
            <c:v>Significant Difference</c:v>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'CPES Pivots'!$W$10:$W$13</c:f>
              <c:numCache>
                <c:formatCode>0.00</c:formatCode>
                <c:ptCount val="4"/>
                <c:pt idx="0">
                  <c:v>0.64725584956217996</c:v>
                </c:pt>
                <c:pt idx="1">
                  <c:v>0.7076486197104418</c:v>
                </c:pt>
                <c:pt idx="2">
                  <c:v>0.79968560520997078</c:v>
                </c:pt>
                <c:pt idx="3">
                  <c:v>0.23670449488206496</c:v>
                </c:pt>
              </c:numCache>
            </c:numRef>
          </c:val>
        </c:ser>
        <c:dLbls>
          <c:showLegendKey val="0"/>
          <c:showVal val="0"/>
          <c:showCatName val="0"/>
          <c:showSerName val="0"/>
          <c:showPercent val="0"/>
          <c:showBubbleSize val="0"/>
        </c:dLbls>
        <c:gapWidth val="150"/>
        <c:overlap val="-25"/>
        <c:axId val="123200640"/>
        <c:axId val="123186560"/>
      </c:barChart>
      <c:catAx>
        <c:axId val="123183104"/>
        <c:scaling>
          <c:orientation val="minMax"/>
        </c:scaling>
        <c:delete val="0"/>
        <c:axPos val="l"/>
        <c:majorTickMark val="out"/>
        <c:minorTickMark val="none"/>
        <c:tickLblPos val="nextTo"/>
        <c:crossAx val="123184640"/>
        <c:crosses val="autoZero"/>
        <c:auto val="1"/>
        <c:lblAlgn val="ctr"/>
        <c:lblOffset val="100"/>
        <c:noMultiLvlLbl val="0"/>
      </c:catAx>
      <c:valAx>
        <c:axId val="123184640"/>
        <c:scaling>
          <c:orientation val="minMax"/>
        </c:scaling>
        <c:delete val="0"/>
        <c:axPos val="b"/>
        <c:majorGridlines>
          <c:spPr>
            <a:ln>
              <a:solidFill>
                <a:schemeClr val="bg1">
                  <a:lumMod val="85000"/>
                </a:schemeClr>
              </a:solidFill>
            </a:ln>
          </c:spPr>
        </c:majorGridlines>
        <c:title>
          <c:tx>
            <c:rich>
              <a:bodyPr rot="0" vert="horz"/>
              <a:lstStyle/>
              <a:p>
                <a:pPr>
                  <a:defRPr/>
                </a:pPr>
                <a:r>
                  <a:rPr lang="en-US"/>
                  <a:t>Percentage of respondents</a:t>
                </a:r>
              </a:p>
            </c:rich>
          </c:tx>
          <c:layout/>
          <c:overlay val="0"/>
        </c:title>
        <c:numFmt formatCode="0%" sourceLinked="0"/>
        <c:majorTickMark val="out"/>
        <c:minorTickMark val="none"/>
        <c:tickLblPos val="nextTo"/>
        <c:crossAx val="123183104"/>
        <c:crosses val="autoZero"/>
        <c:crossBetween val="between"/>
      </c:valAx>
      <c:valAx>
        <c:axId val="123186560"/>
        <c:scaling>
          <c:orientation val="minMax"/>
        </c:scaling>
        <c:delete val="1"/>
        <c:axPos val="t"/>
        <c:numFmt formatCode="0.00" sourceLinked="1"/>
        <c:majorTickMark val="out"/>
        <c:minorTickMark val="none"/>
        <c:tickLblPos val="nextTo"/>
        <c:crossAx val="123200640"/>
        <c:crosses val="max"/>
        <c:crossBetween val="between"/>
      </c:valAx>
      <c:catAx>
        <c:axId val="123200640"/>
        <c:scaling>
          <c:orientation val="minMax"/>
        </c:scaling>
        <c:delete val="1"/>
        <c:axPos val="l"/>
        <c:majorTickMark val="out"/>
        <c:minorTickMark val="none"/>
        <c:tickLblPos val="nextTo"/>
        <c:crossAx val="123186560"/>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solidFill>
      <a:srgbClr val="740075">
        <a:alpha val="10000"/>
      </a:srgbClr>
    </a:solidFill>
    <a:ln>
      <a:noFill/>
    </a:ln>
  </c:spPr>
  <c:txPr>
    <a:bodyPr/>
    <a:lstStyle/>
    <a:p>
      <a:pPr>
        <a:defRPr sz="1100"/>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TopBox responses for patients with and without any long-term condition</a:t>
            </a:r>
          </a:p>
        </c:rich>
      </c:tx>
      <c:layout/>
      <c:overlay val="0"/>
    </c:title>
    <c:autoTitleDeleted val="0"/>
    <c:plotArea>
      <c:layout/>
      <c:barChart>
        <c:barDir val="bar"/>
        <c:grouping val="clustered"/>
        <c:varyColors val="0"/>
        <c:ser>
          <c:idx val="1"/>
          <c:order val="0"/>
          <c:tx>
            <c:v>Without a long-term condition</c:v>
          </c:tx>
          <c:spPr>
            <a:solidFill>
              <a:schemeClr val="tx1">
                <a:lumMod val="75000"/>
                <a:lumOff val="25000"/>
              </a:schemeClr>
            </a:solidFill>
          </c:spPr>
          <c:invertIfNegative val="0"/>
          <c:cat>
            <c:strRef>
              <c:f>Questions!$M$26:$M$31</c:f>
              <c:strCache>
                <c:ptCount val="6"/>
                <c:pt idx="0">
                  <c:v>Did you have enough time to discuss your health or medical problem with the doctor or nurse?  (Yes, definitely)</c:v>
                </c:pt>
                <c:pt idx="1">
                  <c:v>While you were in the A&amp;E Department, did a doctor or nurse explain your condition and treatment in a way you could understand?  (Yes, completely)</c:v>
                </c:pt>
                <c:pt idx="2">
                  <c:v>Did the doctors and nurses listen to what you had to say?  (Yes, definitely)</c:v>
                </c:pt>
                <c:pt idx="3">
                  <c:v>If your family or someone else close to you wanted to talk to a doctor, did they have enough opportunity to do so?  (Yes, definitely)</c:v>
                </c:pt>
                <c:pt idx="4">
                  <c:v>While you were in the A&amp;E Department, how much information about your condition or treatment was given to you?  (Right amount)</c:v>
                </c:pt>
                <c:pt idx="5">
                  <c:v>Were you involved as much as you wanted to be in decisions about your care and treatment? (Yes)</c:v>
                </c:pt>
              </c:strCache>
            </c:strRef>
          </c:cat>
          <c:val>
            <c:numRef>
              <c:f>'A&amp;E Pivots'!$P$8:$P$13</c:f>
              <c:numCache>
                <c:formatCode>General</c:formatCode>
                <c:ptCount val="6"/>
                <c:pt idx="0">
                  <c:v>0.75666909009563221</c:v>
                </c:pt>
                <c:pt idx="1">
                  <c:v>0.71853228053878304</c:v>
                </c:pt>
                <c:pt idx="2">
                  <c:v>0.81018622391743322</c:v>
                </c:pt>
                <c:pt idx="3">
                  <c:v>0.62398735427781071</c:v>
                </c:pt>
                <c:pt idx="4">
                  <c:v>0.81240924829666039</c:v>
                </c:pt>
                <c:pt idx="5">
                  <c:v>0.66941375884037646</c:v>
                </c:pt>
              </c:numCache>
            </c:numRef>
          </c:val>
        </c:ser>
        <c:ser>
          <c:idx val="0"/>
          <c:order val="1"/>
          <c:tx>
            <c:v>With a long-term condition</c:v>
          </c:tx>
          <c:spPr>
            <a:solidFill>
              <a:schemeClr val="bg1">
                <a:lumMod val="75000"/>
              </a:schemeClr>
            </a:solidFill>
          </c:spPr>
          <c:invertIfNegative val="0"/>
          <c:cat>
            <c:strRef>
              <c:f>Questions!$M$26:$M$31</c:f>
              <c:strCache>
                <c:ptCount val="6"/>
                <c:pt idx="0">
                  <c:v>Did you have enough time to discuss your health or medical problem with the doctor or nurse?  (Yes, definitely)</c:v>
                </c:pt>
                <c:pt idx="1">
                  <c:v>While you were in the A&amp;E Department, did a doctor or nurse explain your condition and treatment in a way you could understand?  (Yes, completely)</c:v>
                </c:pt>
                <c:pt idx="2">
                  <c:v>Did the doctors and nurses listen to what you had to say?  (Yes, definitely)</c:v>
                </c:pt>
                <c:pt idx="3">
                  <c:v>If your family or someone else close to you wanted to talk to a doctor, did they have enough opportunity to do so?  (Yes, definitely)</c:v>
                </c:pt>
                <c:pt idx="4">
                  <c:v>While you were in the A&amp;E Department, how much information about your condition or treatment was given to you?  (Right amount)</c:v>
                </c:pt>
                <c:pt idx="5">
                  <c:v>Were you involved as much as you wanted to be in decisions about your care and treatment? (Yes)</c:v>
                </c:pt>
              </c:strCache>
            </c:strRef>
          </c:cat>
          <c:val>
            <c:numRef>
              <c:f>'A&amp;E Pivots'!$O$8:$O$13</c:f>
              <c:numCache>
                <c:formatCode>General</c:formatCode>
                <c:ptCount val="6"/>
                <c:pt idx="0">
                  <c:v>0.68498430703155111</c:v>
                </c:pt>
                <c:pt idx="1">
                  <c:v>0.63568075117370892</c:v>
                </c:pt>
                <c:pt idx="2">
                  <c:v>0.73434053815615352</c:v>
                </c:pt>
                <c:pt idx="3">
                  <c:v>0.59466984884645979</c:v>
                </c:pt>
                <c:pt idx="4">
                  <c:v>0.74935229590430519</c:v>
                </c:pt>
                <c:pt idx="5">
                  <c:v>0.60175970873786411</c:v>
                </c:pt>
              </c:numCache>
            </c:numRef>
          </c:val>
        </c:ser>
        <c:dLbls>
          <c:showLegendKey val="0"/>
          <c:showVal val="0"/>
          <c:showCatName val="0"/>
          <c:showSerName val="0"/>
          <c:showPercent val="0"/>
          <c:showBubbleSize val="0"/>
        </c:dLbls>
        <c:gapWidth val="150"/>
        <c:overlap val="-25"/>
        <c:axId val="123290752"/>
        <c:axId val="123292288"/>
      </c:barChart>
      <c:barChart>
        <c:barDir val="bar"/>
        <c:grouping val="clustered"/>
        <c:varyColors val="0"/>
        <c:ser>
          <c:idx val="3"/>
          <c:order val="2"/>
          <c:tx>
            <c:strRef>
              <c:f>'Question Dashboard'!$E$3</c:f>
              <c:strCache>
                <c:ptCount val="1"/>
                <c:pt idx="0">
                  <c:v>W/O Condition (Sig.)</c:v>
                </c:pt>
              </c:strCache>
            </c:strRef>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'A&amp;E Pivots'!$S$8:$S$13</c:f>
              <c:numCache>
                <c:formatCode>General</c:formatCode>
                <c:ptCount val="6"/>
                <c:pt idx="0">
                  <c:v>0.75666909009563221</c:v>
                </c:pt>
                <c:pt idx="1">
                  <c:v>0.71853228053878304</c:v>
                </c:pt>
                <c:pt idx="2">
                  <c:v>0.81018622391743322</c:v>
                </c:pt>
                <c:pt idx="3">
                  <c:v>0.62398735427781071</c:v>
                </c:pt>
                <c:pt idx="4">
                  <c:v>0.81240924829666039</c:v>
                </c:pt>
                <c:pt idx="5">
                  <c:v>0.66941375884037646</c:v>
                </c:pt>
              </c:numCache>
            </c:numRef>
          </c:val>
        </c:ser>
        <c:ser>
          <c:idx val="2"/>
          <c:order val="3"/>
          <c:tx>
            <c:v>Significant Difference</c:v>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'A&amp;E Pivots'!$R$8:$R$13</c:f>
              <c:numCache>
                <c:formatCode>General</c:formatCode>
                <c:ptCount val="6"/>
                <c:pt idx="0">
                  <c:v>0.68498430703155111</c:v>
                </c:pt>
                <c:pt idx="1">
                  <c:v>0.63568075117370892</c:v>
                </c:pt>
                <c:pt idx="2">
                  <c:v>0.73434053815615352</c:v>
                </c:pt>
                <c:pt idx="3">
                  <c:v>0.59466984884645979</c:v>
                </c:pt>
                <c:pt idx="4">
                  <c:v>0.74935229590430519</c:v>
                </c:pt>
                <c:pt idx="5">
                  <c:v>0.60175970873786411</c:v>
                </c:pt>
              </c:numCache>
            </c:numRef>
          </c:val>
        </c:ser>
        <c:dLbls>
          <c:showLegendKey val="0"/>
          <c:showVal val="0"/>
          <c:showCatName val="0"/>
          <c:showSerName val="0"/>
          <c:showPercent val="0"/>
          <c:showBubbleSize val="0"/>
        </c:dLbls>
        <c:gapWidth val="150"/>
        <c:overlap val="-25"/>
        <c:axId val="123316480"/>
        <c:axId val="123314944"/>
      </c:barChart>
      <c:catAx>
        <c:axId val="123290752"/>
        <c:scaling>
          <c:orientation val="minMax"/>
        </c:scaling>
        <c:delete val="0"/>
        <c:axPos val="l"/>
        <c:majorTickMark val="out"/>
        <c:minorTickMark val="none"/>
        <c:tickLblPos val="nextTo"/>
        <c:crossAx val="123292288"/>
        <c:crosses val="autoZero"/>
        <c:auto val="1"/>
        <c:lblAlgn val="ctr"/>
        <c:lblOffset val="100"/>
        <c:noMultiLvlLbl val="0"/>
      </c:catAx>
      <c:valAx>
        <c:axId val="123292288"/>
        <c:scaling>
          <c:orientation val="minMax"/>
        </c:scaling>
        <c:delete val="0"/>
        <c:axPos val="b"/>
        <c:majorGridlines>
          <c:spPr>
            <a:ln>
              <a:solidFill>
                <a:schemeClr val="bg1">
                  <a:lumMod val="85000"/>
                </a:schemeClr>
              </a:solidFill>
            </a:ln>
          </c:spPr>
        </c:majorGridlines>
        <c:title>
          <c:tx>
            <c:rich>
              <a:bodyPr rot="0" vert="horz"/>
              <a:lstStyle/>
              <a:p>
                <a:pPr>
                  <a:defRPr/>
                </a:pPr>
                <a:r>
                  <a:rPr lang="en-US"/>
                  <a:t>Percentage of respondents</a:t>
                </a:r>
              </a:p>
            </c:rich>
          </c:tx>
          <c:layout/>
          <c:overlay val="0"/>
        </c:title>
        <c:numFmt formatCode="0%" sourceLinked="0"/>
        <c:majorTickMark val="out"/>
        <c:minorTickMark val="none"/>
        <c:tickLblPos val="nextTo"/>
        <c:crossAx val="123290752"/>
        <c:crosses val="autoZero"/>
        <c:crossBetween val="between"/>
      </c:valAx>
      <c:valAx>
        <c:axId val="123314944"/>
        <c:scaling>
          <c:orientation val="minMax"/>
        </c:scaling>
        <c:delete val="1"/>
        <c:axPos val="t"/>
        <c:numFmt formatCode="General" sourceLinked="1"/>
        <c:majorTickMark val="out"/>
        <c:minorTickMark val="none"/>
        <c:tickLblPos val="nextTo"/>
        <c:crossAx val="123316480"/>
        <c:crosses val="max"/>
        <c:crossBetween val="between"/>
      </c:valAx>
      <c:catAx>
        <c:axId val="123316480"/>
        <c:scaling>
          <c:orientation val="minMax"/>
        </c:scaling>
        <c:delete val="1"/>
        <c:axPos val="l"/>
        <c:majorTickMark val="out"/>
        <c:minorTickMark val="none"/>
        <c:tickLblPos val="nextTo"/>
        <c:crossAx val="123314944"/>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solidFill>
      <a:srgbClr val="740075">
        <a:alpha val="10000"/>
      </a:srgbClr>
    </a:solidFill>
    <a:ln>
      <a:noFill/>
    </a:ln>
  </c:spPr>
  <c:txPr>
    <a:bodyPr/>
    <a:lstStyle/>
    <a:p>
      <a:pPr>
        <a:defRPr sz="1100"/>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TopBox responses for patients with and without any long-term condition</a:t>
            </a:r>
          </a:p>
        </c:rich>
      </c:tx>
      <c:layout/>
      <c:overlay val="0"/>
    </c:title>
    <c:autoTitleDeleted val="0"/>
    <c:plotArea>
      <c:layout/>
      <c:barChart>
        <c:barDir val="bar"/>
        <c:grouping val="clustered"/>
        <c:varyColors val="0"/>
        <c:ser>
          <c:idx val="1"/>
          <c:order val="0"/>
          <c:tx>
            <c:v>Without a long-term condition</c:v>
          </c:tx>
          <c:spPr>
            <a:solidFill>
              <a:schemeClr val="tx1">
                <a:lumMod val="75000"/>
                <a:lumOff val="25000"/>
              </a:schemeClr>
            </a:solidFill>
          </c:spPr>
          <c:invertIfNegative val="0"/>
          <c:cat>
            <c:strRef>
              <c:f>Questions!$M$32:$M$37</c:f>
              <c:strCache>
                <c:ptCount val="6"/>
                <c:pt idx="0">
                  <c:v>Did you help put your written care plan together? (Yes)</c:v>
                </c:pt>
                <c:pt idx="1">
                  <c:v>Does your GP, nurse or other health professional review your written care plan with you regularly? (Yes)</c:v>
                </c:pt>
                <c:pt idx="2">
                  <c:v>Rating of GP Listening to you (Very good &amp; Good)</c:v>
                </c:pt>
                <c:pt idx="3">
                  <c:v>Rating of GP involving you in decisions about your care (Very good &amp; Good)</c:v>
                </c:pt>
                <c:pt idx="4">
                  <c:v>Rating of nurse Listening to you (Very good &amp; Good)</c:v>
                </c:pt>
                <c:pt idx="5">
                  <c:v>Rating of nurse involving you in decisions about your care (Very good &amp; Good)</c:v>
                </c:pt>
              </c:strCache>
            </c:strRef>
          </c:cat>
          <c:val>
            <c:numRef>
              <c:f>'GP Pivots'!$P$6:$P$11</c:f>
              <c:numCache>
                <c:formatCode>General</c:formatCode>
                <c:ptCount val="6"/>
                <c:pt idx="0">
                  <c:v>0.72834937083641749</c:v>
                </c:pt>
                <c:pt idx="1">
                  <c:v>0.51537822111388198</c:v>
                </c:pt>
                <c:pt idx="2">
                  <c:v>0.8867077594193683</c:v>
                </c:pt>
                <c:pt idx="3">
                  <c:v>0.81590987096944534</c:v>
                </c:pt>
                <c:pt idx="4">
                  <c:v>0.91259569667177054</c:v>
                </c:pt>
                <c:pt idx="5">
                  <c:v>0.85700702599664469</c:v>
                </c:pt>
              </c:numCache>
            </c:numRef>
          </c:val>
        </c:ser>
        <c:ser>
          <c:idx val="0"/>
          <c:order val="1"/>
          <c:tx>
            <c:v>With a long-term condition</c:v>
          </c:tx>
          <c:spPr>
            <a:solidFill>
              <a:schemeClr val="bg1">
                <a:lumMod val="75000"/>
              </a:schemeClr>
            </a:solidFill>
          </c:spPr>
          <c:invertIfNegative val="0"/>
          <c:cat>
            <c:strRef>
              <c:f>Questions!$M$32:$M$37</c:f>
              <c:strCache>
                <c:ptCount val="6"/>
                <c:pt idx="0">
                  <c:v>Did you help put your written care plan together? (Yes)</c:v>
                </c:pt>
                <c:pt idx="1">
                  <c:v>Does your GP, nurse or other health professional review your written care plan with you regularly? (Yes)</c:v>
                </c:pt>
                <c:pt idx="2">
                  <c:v>Rating of GP Listening to you (Very good &amp; Good)</c:v>
                </c:pt>
                <c:pt idx="3">
                  <c:v>Rating of GP involving you in decisions about your care (Very good &amp; Good)</c:v>
                </c:pt>
                <c:pt idx="4">
                  <c:v>Rating of nurse Listening to you (Very good &amp; Good)</c:v>
                </c:pt>
                <c:pt idx="5">
                  <c:v>Rating of nurse involving you in decisions about your care (Very good &amp; Good)</c:v>
                </c:pt>
              </c:strCache>
            </c:strRef>
          </c:cat>
          <c:val>
            <c:numRef>
              <c:f>'GP Pivots'!$O$6:$O$11</c:f>
              <c:numCache>
                <c:formatCode>General</c:formatCode>
                <c:ptCount val="6"/>
                <c:pt idx="0">
                  <c:v>0.6973892703538821</c:v>
                </c:pt>
                <c:pt idx="1">
                  <c:v>0.72144566175544644</c:v>
                </c:pt>
                <c:pt idx="2">
                  <c:v>0.9062660546833099</c:v>
                </c:pt>
                <c:pt idx="3">
                  <c:v>0.85022230161565637</c:v>
                </c:pt>
                <c:pt idx="4">
                  <c:v>0.92583158616854377</c:v>
                </c:pt>
                <c:pt idx="5">
                  <c:v>0.87100914090752779</c:v>
                </c:pt>
              </c:numCache>
            </c:numRef>
          </c:val>
        </c:ser>
        <c:dLbls>
          <c:showLegendKey val="0"/>
          <c:showVal val="0"/>
          <c:showCatName val="0"/>
          <c:showSerName val="0"/>
          <c:showPercent val="0"/>
          <c:showBubbleSize val="0"/>
        </c:dLbls>
        <c:gapWidth val="150"/>
        <c:overlap val="-25"/>
        <c:axId val="123365632"/>
        <c:axId val="123383808"/>
      </c:barChart>
      <c:barChart>
        <c:barDir val="bar"/>
        <c:grouping val="clustered"/>
        <c:varyColors val="0"/>
        <c:ser>
          <c:idx val="3"/>
          <c:order val="2"/>
          <c:tx>
            <c:strRef>
              <c:f>'Question Dashboard'!$E$3</c:f>
              <c:strCache>
                <c:ptCount val="1"/>
                <c:pt idx="0">
                  <c:v>W/O Condition (Sig.)</c:v>
                </c:pt>
              </c:strCache>
            </c:strRef>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'GP Pivots'!$S$6:$S$11</c:f>
              <c:numCache>
                <c:formatCode>General</c:formatCode>
                <c:ptCount val="6"/>
                <c:pt idx="0">
                  <c:v>0.72834937083641749</c:v>
                </c:pt>
                <c:pt idx="1">
                  <c:v>0.51537822111388198</c:v>
                </c:pt>
                <c:pt idx="2">
                  <c:v>0.8867077594193683</c:v>
                </c:pt>
                <c:pt idx="3">
                  <c:v>0.81590987096944534</c:v>
                </c:pt>
                <c:pt idx="4">
                  <c:v>0.91259569667177054</c:v>
                </c:pt>
                <c:pt idx="5">
                  <c:v>0.85700702599664469</c:v>
                </c:pt>
              </c:numCache>
            </c:numRef>
          </c:val>
        </c:ser>
        <c:ser>
          <c:idx val="2"/>
          <c:order val="3"/>
          <c:tx>
            <c:v>Significant Difference</c:v>
          </c:tx>
          <c:spPr>
            <a:noFill/>
            <a:ln w="25400">
              <a:solidFill>
                <a:srgbClr val="FF0000"/>
              </a:solidFill>
            </a:ln>
          </c:spPr>
          <c:invertIfNegative val="0"/>
          <c:cat>
            <c:strRef>
              <c:f>'Inpatient Pivots'!$N$11:$N$16</c:f>
              <c:strCache>
                <c:ptCount val="6"/>
                <c:pt idx="0">
                  <c:v>While you were in the A&amp;E Department, how much information about your condition or treatment was given to you? </c:v>
                </c:pt>
                <c:pt idx="1">
                  <c:v>When you had important questions to ask a doctor, did you get answers that you could understand? </c:v>
                </c:pt>
                <c:pt idx="2">
                  <c:v>Were you involved as much as you wanted to be in decisions about your care and treatment? </c:v>
                </c:pt>
                <c:pt idx="3">
                  <c:v>How much information about your condition or treatment was given to you? </c:v>
                </c:pt>
                <c:pt idx="4">
                  <c:v>Beforehand, did a member of staff explain the risks and benefits of the operation or procedure in a way you could understand?</c:v>
                </c:pt>
                <c:pt idx="5">
                  <c:v>Did you feel you were involved in decisions about your discharge from hospital? </c:v>
                </c:pt>
              </c:strCache>
            </c:strRef>
          </c:cat>
          <c:val>
            <c:numRef>
              <c:f>'GP Pivots'!$R$6:$R$11</c:f>
              <c:numCache>
                <c:formatCode>General</c:formatCode>
                <c:ptCount val="6"/>
                <c:pt idx="0">
                  <c:v>0.6973892703538821</c:v>
                </c:pt>
                <c:pt idx="1">
                  <c:v>0.72144566175544644</c:v>
                </c:pt>
                <c:pt idx="2">
                  <c:v>0.9062660546833099</c:v>
                </c:pt>
                <c:pt idx="3">
                  <c:v>0.85022230161565637</c:v>
                </c:pt>
                <c:pt idx="4">
                  <c:v>0.92583158616854377</c:v>
                </c:pt>
                <c:pt idx="5">
                  <c:v>0.87100914090752779</c:v>
                </c:pt>
              </c:numCache>
            </c:numRef>
          </c:val>
        </c:ser>
        <c:dLbls>
          <c:showLegendKey val="0"/>
          <c:showVal val="0"/>
          <c:showCatName val="0"/>
          <c:showSerName val="0"/>
          <c:showPercent val="0"/>
          <c:showBubbleSize val="0"/>
        </c:dLbls>
        <c:gapWidth val="150"/>
        <c:overlap val="-25"/>
        <c:axId val="123387264"/>
        <c:axId val="123385728"/>
      </c:barChart>
      <c:catAx>
        <c:axId val="123365632"/>
        <c:scaling>
          <c:orientation val="minMax"/>
        </c:scaling>
        <c:delete val="0"/>
        <c:axPos val="l"/>
        <c:majorTickMark val="out"/>
        <c:minorTickMark val="none"/>
        <c:tickLblPos val="nextTo"/>
        <c:crossAx val="123383808"/>
        <c:crosses val="autoZero"/>
        <c:auto val="1"/>
        <c:lblAlgn val="ctr"/>
        <c:lblOffset val="100"/>
        <c:noMultiLvlLbl val="0"/>
      </c:catAx>
      <c:valAx>
        <c:axId val="123383808"/>
        <c:scaling>
          <c:orientation val="minMax"/>
        </c:scaling>
        <c:delete val="0"/>
        <c:axPos val="b"/>
        <c:majorGridlines>
          <c:spPr>
            <a:ln>
              <a:solidFill>
                <a:schemeClr val="bg1">
                  <a:lumMod val="85000"/>
                </a:schemeClr>
              </a:solidFill>
            </a:ln>
          </c:spPr>
        </c:majorGridlines>
        <c:title>
          <c:tx>
            <c:rich>
              <a:bodyPr rot="0" vert="horz"/>
              <a:lstStyle/>
              <a:p>
                <a:pPr>
                  <a:defRPr/>
                </a:pPr>
                <a:r>
                  <a:rPr lang="en-US"/>
                  <a:t>Percentage</a:t>
                </a:r>
                <a:r>
                  <a:rPr lang="en-US" baseline="0"/>
                  <a:t> of respondents</a:t>
                </a:r>
                <a:endParaRPr lang="en-US"/>
              </a:p>
            </c:rich>
          </c:tx>
          <c:layout/>
          <c:overlay val="0"/>
        </c:title>
        <c:numFmt formatCode="0%" sourceLinked="0"/>
        <c:majorTickMark val="out"/>
        <c:minorTickMark val="none"/>
        <c:tickLblPos val="nextTo"/>
        <c:crossAx val="123365632"/>
        <c:crosses val="autoZero"/>
        <c:crossBetween val="between"/>
      </c:valAx>
      <c:valAx>
        <c:axId val="123385728"/>
        <c:scaling>
          <c:orientation val="minMax"/>
        </c:scaling>
        <c:delete val="1"/>
        <c:axPos val="t"/>
        <c:numFmt formatCode="General" sourceLinked="1"/>
        <c:majorTickMark val="out"/>
        <c:minorTickMark val="none"/>
        <c:tickLblPos val="nextTo"/>
        <c:crossAx val="123387264"/>
        <c:crosses val="max"/>
        <c:crossBetween val="between"/>
      </c:valAx>
      <c:catAx>
        <c:axId val="123387264"/>
        <c:scaling>
          <c:orientation val="minMax"/>
        </c:scaling>
        <c:delete val="1"/>
        <c:axPos val="l"/>
        <c:majorTickMark val="out"/>
        <c:minorTickMark val="none"/>
        <c:tickLblPos val="nextTo"/>
        <c:crossAx val="123385728"/>
        <c:crosses val="autoZero"/>
        <c:auto val="1"/>
        <c:lblAlgn val="ctr"/>
        <c:lblOffset val="100"/>
        <c:noMultiLvlLbl val="0"/>
      </c:catAx>
    </c:plotArea>
    <c:legend>
      <c:legendPos val="b"/>
      <c:legendEntry>
        <c:idx val="3"/>
        <c:delete val="1"/>
      </c:legendEntry>
      <c:layout/>
      <c:overlay val="0"/>
    </c:legend>
    <c:plotVisOnly val="1"/>
    <c:dispBlanksAs val="gap"/>
    <c:showDLblsOverMax val="0"/>
  </c:chart>
  <c:spPr>
    <a:solidFill>
      <a:srgbClr val="740075">
        <a:alpha val="10000"/>
      </a:srgbClr>
    </a:solidFill>
    <a:ln>
      <a:noFill/>
    </a:ln>
  </c:spPr>
  <c:txPr>
    <a:bodyPr/>
    <a:lstStyle/>
    <a:p>
      <a:pPr>
        <a:defRPr sz="11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323849</xdr:colOff>
      <xdr:row>34</xdr:row>
      <xdr:rowOff>57149</xdr:rowOff>
    </xdr:from>
    <xdr:to>
      <xdr:col>9</xdr:col>
      <xdr:colOff>238125</xdr:colOff>
      <xdr:row>52</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xdr:colOff>
      <xdr:row>34</xdr:row>
      <xdr:rowOff>66675</xdr:rowOff>
    </xdr:from>
    <xdr:to>
      <xdr:col>18</xdr:col>
      <xdr:colOff>552451</xdr:colOff>
      <xdr:row>52</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54</xdr:row>
      <xdr:rowOff>0</xdr:rowOff>
    </xdr:from>
    <xdr:to>
      <xdr:col>9</xdr:col>
      <xdr:colOff>285751</xdr:colOff>
      <xdr:row>72</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76200</xdr:colOff>
      <xdr:row>54</xdr:row>
      <xdr:rowOff>28575</xdr:rowOff>
    </xdr:from>
    <xdr:to>
      <xdr:col>18</xdr:col>
      <xdr:colOff>600076</xdr:colOff>
      <xdr:row>72</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438150</xdr:colOff>
      <xdr:row>73</xdr:row>
      <xdr:rowOff>114300</xdr:rowOff>
    </xdr:from>
    <xdr:to>
      <xdr:col>9</xdr:col>
      <xdr:colOff>352426</xdr:colOff>
      <xdr:row>92</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152400</xdr:colOff>
      <xdr:row>73</xdr:row>
      <xdr:rowOff>114300</xdr:rowOff>
    </xdr:from>
    <xdr:to>
      <xdr:col>19</xdr:col>
      <xdr:colOff>66676</xdr:colOff>
      <xdr:row>92</xdr:row>
      <xdr:rowOff>28575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514350</xdr:colOff>
      <xdr:row>281</xdr:row>
      <xdr:rowOff>161925</xdr:rowOff>
    </xdr:from>
    <xdr:to>
      <xdr:col>9</xdr:col>
      <xdr:colOff>428626</xdr:colOff>
      <xdr:row>300</xdr:row>
      <xdr:rowOff>76200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47625</xdr:colOff>
      <xdr:row>281</xdr:row>
      <xdr:rowOff>171450</xdr:rowOff>
    </xdr:from>
    <xdr:to>
      <xdr:col>18</xdr:col>
      <xdr:colOff>542926</xdr:colOff>
      <xdr:row>300</xdr:row>
      <xdr:rowOff>85725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571500</xdr:colOff>
      <xdr:row>302</xdr:row>
      <xdr:rowOff>0</xdr:rowOff>
    </xdr:from>
    <xdr:to>
      <xdr:col>9</xdr:col>
      <xdr:colOff>485776</xdr:colOff>
      <xdr:row>320</xdr:row>
      <xdr:rowOff>104775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85725</xdr:colOff>
      <xdr:row>302</xdr:row>
      <xdr:rowOff>9525</xdr:rowOff>
    </xdr:from>
    <xdr:to>
      <xdr:col>18</xdr:col>
      <xdr:colOff>581026</xdr:colOff>
      <xdr:row>320</xdr:row>
      <xdr:rowOff>114300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552450</xdr:colOff>
      <xdr:row>321</xdr:row>
      <xdr:rowOff>161925</xdr:rowOff>
    </xdr:from>
    <xdr:to>
      <xdr:col>9</xdr:col>
      <xdr:colOff>466726</xdr:colOff>
      <xdr:row>340</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9525</xdr:colOff>
      <xdr:row>321</xdr:row>
      <xdr:rowOff>171450</xdr:rowOff>
    </xdr:from>
    <xdr:to>
      <xdr:col>18</xdr:col>
      <xdr:colOff>504826</xdr:colOff>
      <xdr:row>340</xdr:row>
      <xdr:rowOff>85725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47625</xdr:colOff>
      <xdr:row>341</xdr:row>
      <xdr:rowOff>123825</xdr:rowOff>
    </xdr:from>
    <xdr:to>
      <xdr:col>9</xdr:col>
      <xdr:colOff>571501</xdr:colOff>
      <xdr:row>360</xdr:row>
      <xdr:rowOff>38100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161925</xdr:colOff>
      <xdr:row>341</xdr:row>
      <xdr:rowOff>142875</xdr:rowOff>
    </xdr:from>
    <xdr:to>
      <xdr:col>19</xdr:col>
      <xdr:colOff>47626</xdr:colOff>
      <xdr:row>360</xdr:row>
      <xdr:rowOff>57150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123825</xdr:colOff>
      <xdr:row>361</xdr:row>
      <xdr:rowOff>95250</xdr:rowOff>
    </xdr:from>
    <xdr:to>
      <xdr:col>10</xdr:col>
      <xdr:colOff>9526</xdr:colOff>
      <xdr:row>380</xdr:row>
      <xdr:rowOff>9525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514350</xdr:colOff>
      <xdr:row>535</xdr:row>
      <xdr:rowOff>133350</xdr:rowOff>
    </xdr:from>
    <xdr:to>
      <xdr:col>9</xdr:col>
      <xdr:colOff>428626</xdr:colOff>
      <xdr:row>554</xdr:row>
      <xdr:rowOff>47625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47625</xdr:colOff>
      <xdr:row>535</xdr:row>
      <xdr:rowOff>180975</xdr:rowOff>
    </xdr:from>
    <xdr:to>
      <xdr:col>18</xdr:col>
      <xdr:colOff>542926</xdr:colOff>
      <xdr:row>554</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523875</xdr:colOff>
      <xdr:row>555</xdr:row>
      <xdr:rowOff>104775</xdr:rowOff>
    </xdr:from>
    <xdr:to>
      <xdr:col>9</xdr:col>
      <xdr:colOff>438151</xdr:colOff>
      <xdr:row>574</xdr:row>
      <xdr:rowOff>19050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609600</xdr:colOff>
      <xdr:row>555</xdr:row>
      <xdr:rowOff>123825</xdr:rowOff>
    </xdr:from>
    <xdr:to>
      <xdr:col>18</xdr:col>
      <xdr:colOff>466726</xdr:colOff>
      <xdr:row>574</xdr:row>
      <xdr:rowOff>38100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247645</xdr:colOff>
      <xdr:row>701</xdr:row>
      <xdr:rowOff>123825</xdr:rowOff>
    </xdr:from>
    <xdr:to>
      <xdr:col>9</xdr:col>
      <xdr:colOff>441325</xdr:colOff>
      <xdr:row>720</xdr:row>
      <xdr:rowOff>38100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476250</xdr:colOff>
      <xdr:row>701</xdr:row>
      <xdr:rowOff>123825</xdr:rowOff>
    </xdr:from>
    <xdr:to>
      <xdr:col>19</xdr:col>
      <xdr:colOff>3180</xdr:colOff>
      <xdr:row>720</xdr:row>
      <xdr:rowOff>38100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323850</xdr:colOff>
      <xdr:row>721</xdr:row>
      <xdr:rowOff>76200</xdr:rowOff>
    </xdr:from>
    <xdr:to>
      <xdr:col>9</xdr:col>
      <xdr:colOff>517530</xdr:colOff>
      <xdr:row>739</xdr:row>
      <xdr:rowOff>180975</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400050</xdr:colOff>
      <xdr:row>721</xdr:row>
      <xdr:rowOff>104775</xdr:rowOff>
    </xdr:from>
    <xdr:to>
      <xdr:col>18</xdr:col>
      <xdr:colOff>536580</xdr:colOff>
      <xdr:row>740</xdr:row>
      <xdr:rowOff>19050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342900</xdr:colOff>
      <xdr:row>741</xdr:row>
      <xdr:rowOff>19050</xdr:rowOff>
    </xdr:from>
    <xdr:to>
      <xdr:col>9</xdr:col>
      <xdr:colOff>536580</xdr:colOff>
      <xdr:row>759</xdr:row>
      <xdr:rowOff>123825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400050</xdr:colOff>
      <xdr:row>741</xdr:row>
      <xdr:rowOff>38100</xdr:rowOff>
    </xdr:from>
    <xdr:to>
      <xdr:col>18</xdr:col>
      <xdr:colOff>536580</xdr:colOff>
      <xdr:row>759</xdr:row>
      <xdr:rowOff>142875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523875</xdr:colOff>
      <xdr:row>892</xdr:row>
      <xdr:rowOff>123825</xdr:rowOff>
    </xdr:from>
    <xdr:to>
      <xdr:col>18</xdr:col>
      <xdr:colOff>333375</xdr:colOff>
      <xdr:row>914</xdr:row>
      <xdr:rowOff>38100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457200</xdr:colOff>
      <xdr:row>914</xdr:row>
      <xdr:rowOff>114300</xdr:rowOff>
    </xdr:from>
    <xdr:to>
      <xdr:col>18</xdr:col>
      <xdr:colOff>266700</xdr:colOff>
      <xdr:row>936</xdr:row>
      <xdr:rowOff>28575</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466725</xdr:colOff>
      <xdr:row>936</xdr:row>
      <xdr:rowOff>38100</xdr:rowOff>
    </xdr:from>
    <xdr:to>
      <xdr:col>18</xdr:col>
      <xdr:colOff>276225</xdr:colOff>
      <xdr:row>957</xdr:row>
      <xdr:rowOff>142875</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390525</xdr:colOff>
      <xdr:row>958</xdr:row>
      <xdr:rowOff>104775</xdr:rowOff>
    </xdr:from>
    <xdr:to>
      <xdr:col>18</xdr:col>
      <xdr:colOff>200025</xdr:colOff>
      <xdr:row>980</xdr:row>
      <xdr:rowOff>19050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514350</xdr:colOff>
      <xdr:row>980</xdr:row>
      <xdr:rowOff>104775</xdr:rowOff>
    </xdr:from>
    <xdr:to>
      <xdr:col>18</xdr:col>
      <xdr:colOff>323850</xdr:colOff>
      <xdr:row>1002</xdr:row>
      <xdr:rowOff>19050</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400050</xdr:colOff>
      <xdr:row>1002</xdr:row>
      <xdr:rowOff>180975</xdr:rowOff>
    </xdr:from>
    <xdr:to>
      <xdr:col>18</xdr:col>
      <xdr:colOff>209550</xdr:colOff>
      <xdr:row>1024</xdr:row>
      <xdr:rowOff>95250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63500</xdr:colOff>
      <xdr:row>108</xdr:row>
      <xdr:rowOff>179917</xdr:rowOff>
    </xdr:from>
    <xdr:to>
      <xdr:col>11</xdr:col>
      <xdr:colOff>549276</xdr:colOff>
      <xdr:row>127</xdr:row>
      <xdr:rowOff>94192</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42333</xdr:colOff>
      <xdr:row>142</xdr:row>
      <xdr:rowOff>10583</xdr:rowOff>
    </xdr:from>
    <xdr:to>
      <xdr:col>11</xdr:col>
      <xdr:colOff>528109</xdr:colOff>
      <xdr:row>160</xdr:row>
      <xdr:rowOff>115358</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95250</xdr:colOff>
      <xdr:row>174</xdr:row>
      <xdr:rowOff>52917</xdr:rowOff>
    </xdr:from>
    <xdr:to>
      <xdr:col>11</xdr:col>
      <xdr:colOff>581026</xdr:colOff>
      <xdr:row>192</xdr:row>
      <xdr:rowOff>157692</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105833</xdr:colOff>
      <xdr:row>401</xdr:row>
      <xdr:rowOff>148166</xdr:rowOff>
    </xdr:from>
    <xdr:to>
      <xdr:col>10</xdr:col>
      <xdr:colOff>612776</xdr:colOff>
      <xdr:row>420</xdr:row>
      <xdr:rowOff>62441</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253999</xdr:colOff>
      <xdr:row>440</xdr:row>
      <xdr:rowOff>169333</xdr:rowOff>
    </xdr:from>
    <xdr:to>
      <xdr:col>11</xdr:col>
      <xdr:colOff>125942</xdr:colOff>
      <xdr:row>459</xdr:row>
      <xdr:rowOff>83608</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296333</xdr:colOff>
      <xdr:row>480</xdr:row>
      <xdr:rowOff>31750</xdr:rowOff>
    </xdr:from>
    <xdr:to>
      <xdr:col>11</xdr:col>
      <xdr:colOff>168276</xdr:colOff>
      <xdr:row>498</xdr:row>
      <xdr:rowOff>136525</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529167</xdr:colOff>
      <xdr:row>587</xdr:row>
      <xdr:rowOff>31750</xdr:rowOff>
    </xdr:from>
    <xdr:to>
      <xdr:col>11</xdr:col>
      <xdr:colOff>401110</xdr:colOff>
      <xdr:row>605</xdr:row>
      <xdr:rowOff>136525</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560916</xdr:colOff>
      <xdr:row>617</xdr:row>
      <xdr:rowOff>31750</xdr:rowOff>
    </xdr:from>
    <xdr:to>
      <xdr:col>11</xdr:col>
      <xdr:colOff>432859</xdr:colOff>
      <xdr:row>635</xdr:row>
      <xdr:rowOff>136525</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52917</xdr:colOff>
      <xdr:row>648</xdr:row>
      <xdr:rowOff>21166</xdr:rowOff>
    </xdr:from>
    <xdr:to>
      <xdr:col>11</xdr:col>
      <xdr:colOff>538693</xdr:colOff>
      <xdr:row>666</xdr:row>
      <xdr:rowOff>125941</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775</xdr:row>
      <xdr:rowOff>52916</xdr:rowOff>
    </xdr:from>
    <xdr:to>
      <xdr:col>11</xdr:col>
      <xdr:colOff>485776</xdr:colOff>
      <xdr:row>793</xdr:row>
      <xdr:rowOff>157691</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31750</xdr:colOff>
      <xdr:row>806</xdr:row>
      <xdr:rowOff>158750</xdr:rowOff>
    </xdr:from>
    <xdr:to>
      <xdr:col>11</xdr:col>
      <xdr:colOff>517526</xdr:colOff>
      <xdr:row>825</xdr:row>
      <xdr:rowOff>73025</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158751</xdr:colOff>
      <xdr:row>838</xdr:row>
      <xdr:rowOff>52916</xdr:rowOff>
    </xdr:from>
    <xdr:to>
      <xdr:col>12</xdr:col>
      <xdr:colOff>30693</xdr:colOff>
      <xdr:row>856</xdr:row>
      <xdr:rowOff>157691</xdr:rowOff>
    </xdr:to>
    <xdr:graphicFrame macro="">
      <xdr:nvGraphicFramePr>
        <xdr:cNvPr id="56"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42333</xdr:colOff>
      <xdr:row>1041</xdr:row>
      <xdr:rowOff>21167</xdr:rowOff>
    </xdr:from>
    <xdr:to>
      <xdr:col>11</xdr:col>
      <xdr:colOff>528109</xdr:colOff>
      <xdr:row>1059</xdr:row>
      <xdr:rowOff>125942</xdr:rowOff>
    </xdr:to>
    <xdr:graphicFrame macro="">
      <xdr:nvGraphicFramePr>
        <xdr:cNvPr id="57"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21166</xdr:colOff>
      <xdr:row>1072</xdr:row>
      <xdr:rowOff>84667</xdr:rowOff>
    </xdr:from>
    <xdr:to>
      <xdr:col>11</xdr:col>
      <xdr:colOff>506942</xdr:colOff>
      <xdr:row>1090</xdr:row>
      <xdr:rowOff>189442</xdr:rowOff>
    </xdr:to>
    <xdr:graphicFrame macro="">
      <xdr:nvGraphicFramePr>
        <xdr:cNvPr id="58"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21167</xdr:colOff>
      <xdr:row>1103</xdr:row>
      <xdr:rowOff>148167</xdr:rowOff>
    </xdr:from>
    <xdr:to>
      <xdr:col>11</xdr:col>
      <xdr:colOff>506943</xdr:colOff>
      <xdr:row>1122</xdr:row>
      <xdr:rowOff>62442</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296333</xdr:colOff>
      <xdr:row>1144</xdr:row>
      <xdr:rowOff>169333</xdr:rowOff>
    </xdr:from>
    <xdr:to>
      <xdr:col>12</xdr:col>
      <xdr:colOff>168275</xdr:colOff>
      <xdr:row>1163</xdr:row>
      <xdr:rowOff>83608</xdr:rowOff>
    </xdr:to>
    <xdr:graphicFrame macro="">
      <xdr:nvGraphicFramePr>
        <xdr:cNvPr id="6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148167</xdr:colOff>
      <xdr:row>1181</xdr:row>
      <xdr:rowOff>127000</xdr:rowOff>
    </xdr:from>
    <xdr:to>
      <xdr:col>12</xdr:col>
      <xdr:colOff>20109</xdr:colOff>
      <xdr:row>1200</xdr:row>
      <xdr:rowOff>41275</xdr:rowOff>
    </xdr:to>
    <xdr:graphicFrame macro="">
      <xdr:nvGraphicFramePr>
        <xdr:cNvPr id="6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74084</xdr:colOff>
      <xdr:row>1219</xdr:row>
      <xdr:rowOff>10583</xdr:rowOff>
    </xdr:from>
    <xdr:to>
      <xdr:col>11</xdr:col>
      <xdr:colOff>559860</xdr:colOff>
      <xdr:row>1237</xdr:row>
      <xdr:rowOff>115358</xdr:rowOff>
    </xdr:to>
    <xdr:graphicFrame macro="">
      <xdr:nvGraphicFramePr>
        <xdr:cNvPr id="62"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592667</xdr:colOff>
      <xdr:row>5</xdr:row>
      <xdr:rowOff>202142</xdr:rowOff>
    </xdr:from>
    <xdr:to>
      <xdr:col>18</xdr:col>
      <xdr:colOff>392905</xdr:colOff>
      <xdr:row>32</xdr:row>
      <xdr:rowOff>59531</xdr:rowOff>
    </xdr:to>
    <xdr:graphicFrame macro="">
      <xdr:nvGraphicFramePr>
        <xdr:cNvPr id="6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452438</xdr:colOff>
      <xdr:row>240</xdr:row>
      <xdr:rowOff>179916</xdr:rowOff>
    </xdr:from>
    <xdr:to>
      <xdr:col>9</xdr:col>
      <xdr:colOff>366714</xdr:colOff>
      <xdr:row>259</xdr:row>
      <xdr:rowOff>140493</xdr:rowOff>
    </xdr:to>
    <xdr:graphicFrame macro="">
      <xdr:nvGraphicFramePr>
        <xdr:cNvPr id="64"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10</xdr:col>
      <xdr:colOff>179918</xdr:colOff>
      <xdr:row>241</xdr:row>
      <xdr:rowOff>169333</xdr:rowOff>
    </xdr:from>
    <xdr:to>
      <xdr:col>19</xdr:col>
      <xdr:colOff>213256</xdr:colOff>
      <xdr:row>259</xdr:row>
      <xdr:rowOff>157691</xdr:rowOff>
    </xdr:to>
    <xdr:graphicFrame macro="">
      <xdr:nvGraphicFramePr>
        <xdr:cNvPr id="65"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500061</xdr:colOff>
      <xdr:row>261</xdr:row>
      <xdr:rowOff>47624</xdr:rowOff>
    </xdr:from>
    <xdr:to>
      <xdr:col>9</xdr:col>
      <xdr:colOff>414337</xdr:colOff>
      <xdr:row>279</xdr:row>
      <xdr:rowOff>152399</xdr:rowOff>
    </xdr:to>
    <xdr:graphicFrame macro="">
      <xdr:nvGraphicFramePr>
        <xdr:cNvPr id="66"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10</xdr:col>
      <xdr:colOff>297656</xdr:colOff>
      <xdr:row>261</xdr:row>
      <xdr:rowOff>11906</xdr:rowOff>
    </xdr:from>
    <xdr:to>
      <xdr:col>19</xdr:col>
      <xdr:colOff>330994</xdr:colOff>
      <xdr:row>279</xdr:row>
      <xdr:rowOff>116681</xdr:rowOff>
    </xdr:to>
    <xdr:graphicFrame macro="">
      <xdr:nvGraphicFramePr>
        <xdr:cNvPr id="67"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63500</xdr:colOff>
      <xdr:row>197</xdr:row>
      <xdr:rowOff>60855</xdr:rowOff>
    </xdr:from>
    <xdr:to>
      <xdr:col>16</xdr:col>
      <xdr:colOff>280458</xdr:colOff>
      <xdr:row>237</xdr:row>
      <xdr:rowOff>144199</xdr:rowOff>
    </xdr:to>
    <xdr:graphicFrame macro="">
      <xdr:nvGraphicFramePr>
        <xdr:cNvPr id="68"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75405</xdr:colOff>
      <xdr:row>504</xdr:row>
      <xdr:rowOff>142875</xdr:rowOff>
    </xdr:from>
    <xdr:to>
      <xdr:col>16</xdr:col>
      <xdr:colOff>298977</xdr:colOff>
      <xdr:row>532</xdr:row>
      <xdr:rowOff>142875</xdr:rowOff>
    </xdr:to>
    <xdr:graphicFrame macro="">
      <xdr:nvGraphicFramePr>
        <xdr:cNvPr id="69"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17198</xdr:colOff>
      <xdr:row>671</xdr:row>
      <xdr:rowOff>52916</xdr:rowOff>
    </xdr:from>
    <xdr:to>
      <xdr:col>16</xdr:col>
      <xdr:colOff>240770</xdr:colOff>
      <xdr:row>699</xdr:row>
      <xdr:rowOff>52916</xdr:rowOff>
    </xdr:to>
    <xdr:graphicFrame macro="">
      <xdr:nvGraphicFramePr>
        <xdr:cNvPr id="70"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70114</xdr:colOff>
      <xdr:row>861</xdr:row>
      <xdr:rowOff>113770</xdr:rowOff>
    </xdr:from>
    <xdr:to>
      <xdr:col>16</xdr:col>
      <xdr:colOff>293686</xdr:colOff>
      <xdr:row>889</xdr:row>
      <xdr:rowOff>161396</xdr:rowOff>
    </xdr:to>
    <xdr:graphicFrame macro="">
      <xdr:nvGraphicFramePr>
        <xdr:cNvPr id="71"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r:id="rId1" refreshedBy="Haines, Richard" refreshedDate="42480.40573958333" createdVersion="4" refreshedVersion="4" minRefreshableVersion="3" recordCount="558">
  <cacheSource type="worksheet">
    <worksheetSource ref="A1:M559" sheet="Inpatient "/>
  </cacheSource>
  <cacheFields count="13">
    <cacheField name="Year" numFmtId="0">
      <sharedItems containsSemiMixedTypes="0" containsString="0" containsNumber="1" containsInteger="1" minValue="2012" maxValue="2014" count="3">
        <n v="2013"/>
        <n v="2012"/>
        <n v="2014"/>
      </sharedItems>
    </cacheField>
    <cacheField name="Q" numFmtId="0">
      <sharedItems count="6">
        <s v="Q24"/>
        <s v="Q3"/>
        <s v="Q32"/>
        <s v="Q34"/>
        <s v="Q43"/>
        <s v="Q50"/>
      </sharedItems>
    </cacheField>
    <cacheField name="Topic" numFmtId="0">
      <sharedItems count="6">
        <s v="When you had important questions to ask a doctor, did you get answers that you could understand? "/>
        <s v="While you were in the A&amp;E Department, how much information about your condition or treatment was given to you? "/>
        <s v="Were you involved as much as you wanted to be in decisions about your care and treatment? "/>
        <s v="How much information about your condition or treatment was given to you? "/>
        <s v="Beforehand, did a member of staff explain the risks and benefits of the operation or procedure in a way you could understand?"/>
        <s v="Did you feel you were involved in decisions about your discharge from hospital? "/>
      </sharedItems>
    </cacheField>
    <cacheField name="Type" numFmtId="0">
      <sharedItems count="2">
        <s v="Medican Condition "/>
        <s v="Demograhic "/>
      </sharedItems>
    </cacheField>
    <cacheField name="Comparison" numFmtId="0">
      <sharedItems count="14">
        <s v="A learning disability"/>
        <s v="A long-standing illness, such as cancer, HIV, diabetes, etc"/>
        <s v="A long-standing physical condition"/>
        <s v="A mental health condition"/>
        <s v="Age group"/>
        <s v="Blindness or partially sighted"/>
        <s v="Deafness or hearing impairment"/>
        <s v="Ethnic group"/>
        <s v="Learning disability"/>
        <s v="Long-standing illness"/>
        <s v="LTC"/>
        <s v="Mental health condition"/>
        <s v="Physical condition"/>
        <s v="Sexual orientation"/>
      </sharedItems>
    </cacheField>
    <cacheField name="Category" numFmtId="0">
      <sharedItems count="26">
        <s v="A learning disability"/>
        <s v="None"/>
        <s v="A long-standing illness, such as cancer, HIV, diabetes, etc"/>
        <s v="A long-standing physical condition"/>
        <s v="A mental health condition"/>
        <s v="18 to 24"/>
        <s v="25 to 34"/>
        <s v="35 to 44"/>
        <s v="45 to 54"/>
        <s v="55 to 64"/>
        <s v="65 to 74"/>
        <s v="75 to 84"/>
        <s v="85 or over"/>
        <s v="Blindness or partially sighted"/>
        <s v="Deafness or severe hearing impairment"/>
        <s v="Arab or other ethnic group"/>
        <s v="Asian or Asian British"/>
        <s v="Black or Black British"/>
        <s v="Mixed"/>
        <s v="White"/>
        <s v="Long-term condition"/>
        <s v="No long-term condition"/>
        <s v="Bisexual"/>
        <s v="Gay/lesbian"/>
        <s v="Heterosexual/straight"/>
        <s v="Other"/>
      </sharedItems>
    </cacheField>
    <cacheField name="Total" numFmtId="1">
      <sharedItems containsSemiMixedTypes="0" containsString="0" containsNumber="1" containsInteger="1" minValue="57" maxValue="56816"/>
    </cacheField>
    <cacheField name="TopBox" numFmtId="2">
      <sharedItems containsSemiMixedTypes="0" containsString="0" containsNumber="1" minValue="0.3929384965831435" maxValue="0.86538071065989852"/>
    </cacheField>
    <cacheField name="p&lt;0.05" numFmtId="0">
      <sharedItems containsBlank="1" count="3">
        <s v="*"/>
        <m/>
        <s v=" "/>
      </sharedItems>
    </cacheField>
    <cacheField name="Column G Check" numFmtId="0">
      <sharedItems/>
    </cacheField>
    <cacheField name="Column H Check" numFmtId="0">
      <sharedItems/>
    </cacheField>
    <cacheField name="Column I Check" numFmtId="0">
      <sharedItems/>
    </cacheField>
    <cacheField name="Condition Flag" numFmtId="0">
      <sharedItems count="4">
        <s v="Yes"/>
        <s v="No"/>
        <b v="0" u="1"/>
        <b v="1"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aines, Richard" refreshedDate="42480.405878587961" createdVersion="4" refreshedVersion="4" minRefreshableVersion="3" recordCount="351">
  <cacheSource type="worksheet">
    <worksheetSource ref="B1:M352" sheet="Maternity"/>
  </cacheSource>
  <cacheFields count="12">
    <cacheField name="Question" numFmtId="0">
      <sharedItems count="13">
        <s v="B10"/>
        <s v="B11"/>
        <s v="B15"/>
        <s v="B4_1"/>
        <s v="B4_2"/>
        <s v="B4_3"/>
        <s v="B4_4"/>
        <s v="B6"/>
        <s v="B7"/>
        <s v="C17"/>
        <s v="D3"/>
        <s v="E4"/>
        <s v="F8"/>
      </sharedItems>
    </cacheField>
    <cacheField name="Topic" numFmtId="0">
      <sharedItems count="13">
        <s v="During your antenatal check-ups, were you given enough time to ask questions or discuss your pregnancy?"/>
        <s v="During your antenatal check-ups, did the midwives listen to you?"/>
        <s v="Thinking about your antenatal care, were you involved enough in decisions about your care?"/>
        <s v="Offered the choice to have your baby - Hospitals "/>
        <s v="Offered the choice to have your baby - in a midwife led unit or birth centre"/>
        <s v="Offered the choice to have your baby - in a consultant led unit "/>
        <s v="Offered the choice to have your baby - at home"/>
        <s v="Did you get enough information from either a midwife or doctor to help you decide where to have your baby?"/>
        <s v="During your pregnancy were you given a choice about where your antenatal check-ups would take place?"/>
        <s v="Thinking about your care during labour and birth, were you involved enough in decisions about your care?"/>
        <s v="Thinking about the care you received in hospital after the birth of your baby, were you given the information or explanations you needed?"/>
        <s v="Were your decisions about how you wanted to feed your baby respected by midwives?"/>
        <s v="Did you feel that the midwife or midwives that you saw always listened to you?"/>
      </sharedItems>
    </cacheField>
    <cacheField name="Type" numFmtId="0">
      <sharedItems count="2">
        <s v="Demographic"/>
        <s v="Medical Condition "/>
      </sharedItems>
    </cacheField>
    <cacheField name="Comparison" numFmtId="0">
      <sharedItems count="10">
        <s v="Age group"/>
        <s v="Blindness or partially sighted"/>
        <s v="Deafness or hearing impairment"/>
        <s v="Ethnic group"/>
        <s v="Learning disability"/>
        <s v="Long-standing illness"/>
        <s v="LTC"/>
        <s v="Mental health condition"/>
        <s v="Physical condition"/>
        <s v="Sexual orientation"/>
      </sharedItems>
    </cacheField>
    <cacheField name="Category" numFmtId="0">
      <sharedItems count="22">
        <s v="18 to 24"/>
        <s v="25 to 34"/>
        <s v="35 to 44"/>
        <s v="45 or over"/>
        <s v="Blindness or partially sighted"/>
        <s v="None"/>
        <s v="Deafness or severe hearing impairment"/>
        <s v="Arab and other ethnic groups"/>
        <s v="Asian or Asian British"/>
        <s v="Black or Black British"/>
        <s v="Mixed"/>
        <s v="White"/>
        <s v="A learning disability"/>
        <s v="A long-standing illness, such as cancer, HIV, diabetes, chronic heart disease, or epilepsy"/>
        <s v="Long-term condition"/>
        <s v="No long-term condition"/>
        <s v="A mental health condition"/>
        <s v="A long-standing physical condition"/>
        <s v="Bisexual"/>
        <s v="Gay / lesbian"/>
        <s v="Heterosexual / straight"/>
        <s v="Other"/>
      </sharedItems>
    </cacheField>
    <cacheField name="Total" numFmtId="1">
      <sharedItems containsSemiMixedTypes="0" containsString="0" containsNumber="1" containsInteger="1" minValue="34" maxValue="21816"/>
    </cacheField>
    <cacheField name="TopBox" numFmtId="2">
      <sharedItems containsSemiMixedTypes="0" containsString="0" containsNumber="1" minValue="5.4054054054054057E-2" maxValue="0.90082644628099173"/>
    </cacheField>
    <cacheField name="p&lt;0.05" numFmtId="0">
      <sharedItems containsBlank="1"/>
    </cacheField>
    <cacheField name="Column  F Match" numFmtId="0">
      <sharedItems/>
    </cacheField>
    <cacheField name="Column G Check" numFmtId="0">
      <sharedItems/>
    </cacheField>
    <cacheField name="Column H Check" numFmtId="0">
      <sharedItems/>
    </cacheField>
    <cacheField name="Condition Flag" numFmtId="0">
      <sharedItems count="4">
        <s v="Yes"/>
        <s v="No"/>
        <b v="0" u="1"/>
        <b v="1"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Haines, Richard" refreshedDate="42480.449785532408" createdVersion="4" refreshedVersion="4" minRefreshableVersion="3" recordCount="351">
  <cacheSource type="worksheet">
    <worksheetSource ref="B1:N352" sheet="Maternity"/>
  </cacheSource>
  <cacheFields count="13">
    <cacheField name="Question" numFmtId="0">
      <sharedItems count="13">
        <s v="B10"/>
        <s v="B11"/>
        <s v="B15"/>
        <s v="B4_1"/>
        <s v="B4_2"/>
        <s v="B4_3"/>
        <s v="B4_4"/>
        <s v="B6"/>
        <s v="B7"/>
        <s v="C17"/>
        <s v="D3"/>
        <s v="E4"/>
        <s v="F8"/>
      </sharedItems>
    </cacheField>
    <cacheField name="Topic" numFmtId="0">
      <sharedItems count="13">
        <s v="During your antenatal check-ups, were you given enough time to ask questions or discuss your pregnancy?"/>
        <s v="During your antenatal check-ups, did the midwives listen to you?"/>
        <s v="Thinking about your antenatal care, were you involved enough in decisions about your care?"/>
        <s v="Offered the choice to have your baby - Hospitals "/>
        <s v="Offered the choice to have your baby - in a midwife led unit or birth centre"/>
        <s v="Offered the choice to have your baby - in a consultant led unit "/>
        <s v="Offered the choice to have your baby - at home"/>
        <s v="Did you get enough information from either a midwife or doctor to help you decide where to have your baby?"/>
        <s v="During your pregnancy were you given a choice about where your antenatal check-ups would take place?"/>
        <s v="Thinking about your care during labour and birth, were you involved enough in decisions about your care?"/>
        <s v="Thinking about the care you received in hospital after the birth of your baby, were you given the information or explanations you needed?"/>
        <s v="Were your decisions about how you wanted to feed your baby respected by midwives?"/>
        <s v="Did you feel that the midwife or midwives that you saw always listened to you?"/>
      </sharedItems>
    </cacheField>
    <cacheField name="Type" numFmtId="0">
      <sharedItems count="2">
        <s v="Demographic"/>
        <s v="Medical Condition "/>
      </sharedItems>
    </cacheField>
    <cacheField name="Comparison" numFmtId="0">
      <sharedItems count="10">
        <s v="Age group"/>
        <s v="Blindness or partially sighted"/>
        <s v="Deafness or hearing impairment"/>
        <s v="Ethnic group"/>
        <s v="Learning disability"/>
        <s v="Long-standing illness"/>
        <s v="LTC"/>
        <s v="Mental health condition"/>
        <s v="Physical condition"/>
        <s v="Sexual orientation"/>
      </sharedItems>
    </cacheField>
    <cacheField name="Category" numFmtId="0">
      <sharedItems count="22">
        <s v="18 to 24"/>
        <s v="25 to 34"/>
        <s v="35 to 44"/>
        <s v="45 or over"/>
        <s v="Blindness or partially sighted"/>
        <s v="None"/>
        <s v="Deafness or severe hearing impairment"/>
        <s v="Arab and other ethnic groups"/>
        <s v="Asian or Asian British"/>
        <s v="Black or Black British"/>
        <s v="Mixed"/>
        <s v="White"/>
        <s v="A learning disability"/>
        <s v="A long-standing illness, such as cancer, HIV, diabetes, chronic heart disease, or epilepsy"/>
        <s v="Long-term condition"/>
        <s v="No long-term condition"/>
        <s v="A mental health condition"/>
        <s v="A long-standing physical condition"/>
        <s v="Bisexual"/>
        <s v="Gay / lesbian"/>
        <s v="Heterosexual / straight"/>
        <s v="Other"/>
      </sharedItems>
    </cacheField>
    <cacheField name="Total" numFmtId="1">
      <sharedItems containsSemiMixedTypes="0" containsString="0" containsNumber="1" containsInteger="1" minValue="34" maxValue="21816"/>
    </cacheField>
    <cacheField name="TopBox" numFmtId="2">
      <sharedItems containsSemiMixedTypes="0" containsString="0" containsNumber="1" minValue="5.4054054054054057E-2" maxValue="0.90082644628099173"/>
    </cacheField>
    <cacheField name="p&lt;0.05" numFmtId="0">
      <sharedItems containsBlank="1"/>
    </cacheField>
    <cacheField name="Column  F Match" numFmtId="0">
      <sharedItems/>
    </cacheField>
    <cacheField name="Column G Check" numFmtId="0">
      <sharedItems/>
    </cacheField>
    <cacheField name="Column H Check" numFmtId="0">
      <sharedItems/>
    </cacheField>
    <cacheField name="Condition Flag" numFmtId="0">
      <sharedItems count="2">
        <s v="Yes"/>
        <s v="No"/>
      </sharedItems>
    </cacheField>
    <cacheField name="Significa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Haines, Richard" refreshedDate="42480.497383217589" createdVersion="4" refreshedVersion="4" minRefreshableVersion="3" recordCount="558">
  <cacheSource type="worksheet">
    <worksheetSource ref="A1:N559" sheet="Inpatient "/>
  </cacheSource>
  <cacheFields count="14">
    <cacheField name="Year" numFmtId="0">
      <sharedItems containsSemiMixedTypes="0" containsString="0" containsNumber="1" containsInteger="1" minValue="2012" maxValue="2014" count="3">
        <n v="2013"/>
        <n v="2012"/>
        <n v="2014"/>
      </sharedItems>
    </cacheField>
    <cacheField name="Q" numFmtId="0">
      <sharedItems count="6">
        <s v="Q24"/>
        <s v="Q3"/>
        <s v="Q32"/>
        <s v="Q34"/>
        <s v="Q43"/>
        <s v="Q50"/>
      </sharedItems>
    </cacheField>
    <cacheField name="Topic" numFmtId="0">
      <sharedItems count="6">
        <s v="When you had important questions to ask a doctor, did you get answers that you could understand? "/>
        <s v="While you were in the A&amp;E Department, how much information about your condition or treatment was given to you? "/>
        <s v="Were you involved as much as you wanted to be in decisions about your care and treatment? "/>
        <s v="How much information about your condition or treatment was given to you? "/>
        <s v="Beforehand, did a member of staff explain the risks and benefits of the operation or procedure in a way you could understand?"/>
        <s v="Did you feel you were involved in decisions about your discharge from hospital? "/>
      </sharedItems>
    </cacheField>
    <cacheField name="Type" numFmtId="0">
      <sharedItems count="2">
        <s v="Medican Condition "/>
        <s v="Demograhic "/>
      </sharedItems>
    </cacheField>
    <cacheField name="Comparison" numFmtId="0">
      <sharedItems count="14">
        <s v="Learning disability"/>
        <s v="Long-standing illness"/>
        <s v="Physical condition"/>
        <s v="Mental health condition"/>
        <s v="Age group"/>
        <s v="Blindness or partially sighted"/>
        <s v="Deafness or hearing impairment"/>
        <s v="Ethnic group"/>
        <s v="LTC"/>
        <s v="Sexual orientation"/>
        <s v="A mental health condition" u="1"/>
        <s v="A long-standing illness, such as cancer, HIV, diabetes, etc" u="1"/>
        <s v="A learning disability" u="1"/>
        <s v="A long-standing physical condition" u="1"/>
      </sharedItems>
    </cacheField>
    <cacheField name="Category" numFmtId="0">
      <sharedItems count="26">
        <s v="A learning disability"/>
        <s v="None"/>
        <s v="A long-standing illness, such as cancer, HIV, diabetes, etc"/>
        <s v="A long-standing physical condition"/>
        <s v="A mental health condition"/>
        <s v="18 to 24"/>
        <s v="25 to 34"/>
        <s v="35 to 44"/>
        <s v="45 to 54"/>
        <s v="55 to 64"/>
        <s v="65 to 74"/>
        <s v="75 to 84"/>
        <s v="85 or over"/>
        <s v="Blindness or partially sighted"/>
        <s v="Deafness or severe hearing impairment"/>
        <s v="Arab or other ethnic group"/>
        <s v="Asian or Asian British"/>
        <s v="Black or Black British"/>
        <s v="Mixed"/>
        <s v="White"/>
        <s v="Long-term condition"/>
        <s v="No long-term condition"/>
        <s v="Bisexual"/>
        <s v="Gay/lesbian"/>
        <s v="Heterosexual/straight"/>
        <s v="Other"/>
      </sharedItems>
    </cacheField>
    <cacheField name="Total" numFmtId="1">
      <sharedItems containsSemiMixedTypes="0" containsString="0" containsNumber="1" containsInteger="1" minValue="57" maxValue="56816"/>
    </cacheField>
    <cacheField name="TopBox" numFmtId="2">
      <sharedItems containsSemiMixedTypes="0" containsString="0" containsNumber="1" minValue="0.3929384965831435" maxValue="0.86538071065989852"/>
    </cacheField>
    <cacheField name="p&lt;0.05" numFmtId="0">
      <sharedItems containsBlank="1"/>
    </cacheField>
    <cacheField name="Column G Check" numFmtId="0">
      <sharedItems/>
    </cacheField>
    <cacheField name="Column H Check" numFmtId="0">
      <sharedItems/>
    </cacheField>
    <cacheField name="Column I Check" numFmtId="0">
      <sharedItems/>
    </cacheField>
    <cacheField name="Condition Flag" numFmtId="0">
      <sharedItems count="2">
        <s v="Yes"/>
        <s v="No"/>
      </sharedItems>
    </cacheField>
    <cacheField name="Significa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Haines, Richard" refreshedDate="42480.538494444445" createdVersion="4" refreshedVersion="4" minRefreshableVersion="3" recordCount="316">
  <cacheSource type="worksheet">
    <worksheetSource ref="A1:M317" sheet="CPES"/>
  </cacheSource>
  <cacheFields count="13">
    <cacheField name="Year" numFmtId="0">
      <sharedItems containsSemiMixedTypes="0" containsString="0" containsNumber="1" containsInteger="1" minValue="2012" maxValue="2014" count="3">
        <n v="2014"/>
        <n v="2013"/>
        <n v="2012"/>
      </sharedItems>
    </cacheField>
    <cacheField name="Question" numFmtId="0">
      <sharedItems count="4">
        <s v="Q16"/>
        <s v="Q20"/>
        <s v="Q37"/>
        <s v="Q68"/>
      </sharedItems>
    </cacheField>
    <cacheField name="Topic" numFmtId="0">
      <sharedItems count="4">
        <s v="Do you think your views were taken into account when the team of doctors and nurses caring for you were discussing which treatment you should have?"/>
        <s v="Were you involved as much as you wanted to be in decisions about your care and treatment?"/>
        <s v="When you had important questions to ask a doctor, how often did you get answers that you could understand?"/>
        <s v="Have you been offered a written assessment and care plan? A care plan is a document that sets out your needs and goals for caring for your cancer. It is an agreement or plan between you and your health professional to help meet those goals"/>
      </sharedItems>
    </cacheField>
    <cacheField name="Type" numFmtId="0">
      <sharedItems count="2">
        <s v="Demographic"/>
        <s v="Medical Condition "/>
      </sharedItems>
    </cacheField>
    <cacheField name="Comparison" numFmtId="0">
      <sharedItems count="10">
        <s v="Age group"/>
        <s v="Blindness or partially sighted"/>
        <s v="Deafness or hearing impairment"/>
        <s v="Ethnic group"/>
        <s v="Learning disability"/>
        <s v="Long-standing illness"/>
        <s v="LTC"/>
        <s v="Mental health condition"/>
        <s v="Physical condition"/>
        <s v="Sexual orientation"/>
      </sharedItems>
    </cacheField>
    <cacheField name="Category" numFmtId="0">
      <sharedItems containsBlank="1" count="27">
        <s v="18 to 24"/>
        <s v="25 to 34"/>
        <s v="35 to 44"/>
        <s v="45 to 54"/>
        <s v="55 to 64"/>
        <s v="65 to 74"/>
        <s v="75 to 84"/>
        <s v="85 or over"/>
        <s v="Blindness or partially sighted"/>
        <s v="None"/>
        <s v="Deafness or severe hearing impairment"/>
        <s v="Arab or other ethnic group"/>
        <s v="Asian or Asian British"/>
        <s v="Black or Black British"/>
        <s v="Mixed"/>
        <s v="White"/>
        <s v="A learning disability"/>
        <s v="A long-standing illness, such as cancer, HIV, diabetes, etc"/>
        <s v="Long-term condition"/>
        <s v="No long-term condition"/>
        <s v="A mental health condition"/>
        <s v="A long-standing physical condition"/>
        <s v="Bisexual"/>
        <s v="Gay/lesbian"/>
        <s v="Heterosexual/straight"/>
        <s v="Other"/>
        <m/>
      </sharedItems>
    </cacheField>
    <cacheField name="Total" numFmtId="1">
      <sharedItems containsSemiMixedTypes="0" containsString="0" containsNumber="1" containsInteger="1" minValue="83" maxValue="62775"/>
    </cacheField>
    <cacheField name="TopBox" numFmtId="2">
      <sharedItems containsSemiMixedTypes="0" containsString="0" containsNumber="1" minValue="0.15111111111111111" maxValue="0.84625322997416019"/>
    </cacheField>
    <cacheField name="p&lt;0.05" numFmtId="0">
      <sharedItems containsBlank="1"/>
    </cacheField>
    <cacheField name="Column G Check" numFmtId="0">
      <sharedItems/>
    </cacheField>
    <cacheField name="Column H Check" numFmtId="0">
      <sharedItems/>
    </cacheField>
    <cacheField name="Column I Check" numFmtId="0">
      <sharedItems/>
    </cacheField>
    <cacheField name="Condition Flag" numFmtId="0">
      <sharedItems count="4">
        <s v="Yes"/>
        <s v="No"/>
        <b v="0" u="1"/>
        <b v="1"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Haines, Richard" refreshedDate="42480.584066319447" createdVersion="4" refreshedVersion="4" minRefreshableVersion="3" recordCount="316">
  <cacheSource type="worksheet">
    <worksheetSource ref="A1:N317" sheet="CPES"/>
  </cacheSource>
  <cacheFields count="14">
    <cacheField name="Year" numFmtId="0">
      <sharedItems containsSemiMixedTypes="0" containsString="0" containsNumber="1" containsInteger="1" minValue="2012" maxValue="2014" count="3">
        <n v="2014"/>
        <n v="2013"/>
        <n v="2012"/>
      </sharedItems>
    </cacheField>
    <cacheField name="Question" numFmtId="0">
      <sharedItems count="4">
        <s v="Q16"/>
        <s v="Q20"/>
        <s v="Q37"/>
        <s v="Q68"/>
      </sharedItems>
    </cacheField>
    <cacheField name="Topic" numFmtId="0">
      <sharedItems count="4">
        <s v="Do you think your views were taken into account when the team of doctors and nurses caring for you were discussing which treatment you should have?"/>
        <s v="Were you involved as much as you wanted to be in decisions about your care and treatment?"/>
        <s v="When you had important questions to ask a doctor, how often did you get answers that you could understand?"/>
        <s v="Have you been offered a written assessment and care plan? A care plan is a document that sets out your needs and goals for caring for your cancer. It is an agreement or plan between you and your health professional to help meet those goals"/>
      </sharedItems>
    </cacheField>
    <cacheField name="Type" numFmtId="0">
      <sharedItems count="2">
        <s v="Demographic"/>
        <s v="Medical Condition "/>
      </sharedItems>
    </cacheField>
    <cacheField name="Comparison" numFmtId="0">
      <sharedItems count="10">
        <s v="Age group"/>
        <s v="Blindness or partially sighted"/>
        <s v="Deafness or hearing impairment"/>
        <s v="Ethnic group"/>
        <s v="Learning disability"/>
        <s v="Long-standing illness"/>
        <s v="LTC"/>
        <s v="Mental health condition"/>
        <s v="Physical condition"/>
        <s v="Sexual orientation"/>
      </sharedItems>
    </cacheField>
    <cacheField name="Category" numFmtId="0">
      <sharedItems containsBlank="1" count="27">
        <s v="18 to 24"/>
        <s v="25 to 34"/>
        <s v="35 to 44"/>
        <s v="45 to 54"/>
        <s v="55 to 64"/>
        <s v="65 to 74"/>
        <s v="75 to 84"/>
        <s v="85 or over"/>
        <s v="Blindness or partially sighted"/>
        <s v="None"/>
        <s v="Deafness or severe hearing impairment"/>
        <s v="Arab or other ethnic group"/>
        <s v="Asian or Asian British"/>
        <s v="Black or Black British"/>
        <s v="Mixed"/>
        <s v="White"/>
        <s v="A learning disability"/>
        <s v="A long-standing illness, such as cancer, HIV, diabetes, etc"/>
        <s v="Long-term condition"/>
        <s v="No long-term condition"/>
        <s v="A mental health condition"/>
        <s v="A long-standing physical condition"/>
        <s v="Bisexual"/>
        <s v="Gay/lesbian"/>
        <s v="Heterosexual/straight"/>
        <s v="Other"/>
        <m u="1"/>
      </sharedItems>
    </cacheField>
    <cacheField name="Total" numFmtId="1">
      <sharedItems containsSemiMixedTypes="0" containsString="0" containsNumber="1" containsInteger="1" minValue="83" maxValue="62775"/>
    </cacheField>
    <cacheField name="TopBox" numFmtId="2">
      <sharedItems containsSemiMixedTypes="0" containsString="0" containsNumber="1" minValue="0.15111111111111111" maxValue="0.84625322997416019"/>
    </cacheField>
    <cacheField name="p&lt;0.05" numFmtId="0">
      <sharedItems containsBlank="1"/>
    </cacheField>
    <cacheField name="Column G Check" numFmtId="0">
      <sharedItems/>
    </cacheField>
    <cacheField name="Column H Check" numFmtId="0">
      <sharedItems/>
    </cacheField>
    <cacheField name="Column I Check" numFmtId="0">
      <sharedItems/>
    </cacheField>
    <cacheField name="Condition Flag" numFmtId="0">
      <sharedItems count="2">
        <s v="Yes"/>
        <s v="No"/>
      </sharedItems>
    </cacheField>
    <cacheField name="Significa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Haines, Richard" refreshedDate="42480.626610763888" createdVersion="4" refreshedVersion="4" minRefreshableVersion="3" recordCount="306">
  <cacheSource type="worksheet">
    <worksheetSource ref="A1:K307" sheet="GP A&amp;E Age Eth Sexuality"/>
  </cacheSource>
  <cacheFields count="11">
    <cacheField name="Survey" numFmtId="0">
      <sharedItems count="2">
        <s v="GP Survey"/>
        <s v="A&amp;E Survey"/>
      </sharedItems>
    </cacheField>
    <cacheField name="Year" numFmtId="0">
      <sharedItems containsString="0" containsBlank="1" containsNumber="1" containsInteger="1" minValue="2012" maxValue="2014" count="3">
        <m/>
        <n v="2014"/>
        <n v="2012"/>
      </sharedItems>
    </cacheField>
    <cacheField name="Question" numFmtId="0">
      <sharedItems containsMixedTypes="1" containsNumber="1" containsInteger="1" minValue="10" maxValue="39" count="12">
        <s v="21b"/>
        <s v="21d"/>
        <s v="23b"/>
        <s v="23d"/>
        <n v="37"/>
        <n v="39"/>
        <n v="10"/>
        <n v="11"/>
        <n v="12"/>
        <n v="16"/>
        <n v="17"/>
        <n v="21"/>
      </sharedItems>
    </cacheField>
    <cacheField name="Group" numFmtId="0">
      <sharedItems count="17">
        <s v="18 to 24"/>
        <s v="25 to 34"/>
        <s v="35 to 44"/>
        <s v="45 to 54"/>
        <s v="55 to 64"/>
        <s v="65 to 74"/>
        <s v="75 to 84"/>
        <s v="85 or over"/>
        <s v="White"/>
        <s v="Mixed / multiple ethnic groups"/>
        <s v="Asian / Asian British"/>
        <s v="Black / African / Caribbean / Black British"/>
        <s v="Other ethnic group"/>
        <s v="Heterosexual / straight"/>
        <s v="Gay / Lesbian"/>
        <s v="Bisexual"/>
        <s v="Other"/>
      </sharedItems>
    </cacheField>
    <cacheField name="Demographic Area" numFmtId="0">
      <sharedItems count="3">
        <s v="Age"/>
        <s v="Ethnicity "/>
        <s v="Sexuality"/>
      </sharedItems>
    </cacheField>
    <cacheField name="Topic " numFmtId="0">
      <sharedItems count="12">
        <s v="Rating of GP Listening to you"/>
        <s v="Rating of GP involving you in decisions about your care"/>
        <s v="Rating of nurse Listening to you"/>
        <s v="Rating of nurse involving you in decisions about your care"/>
        <s v="Did you help put your written care plan together?"/>
        <s v="Does your GP, nurse or other health professional review your written care plan with you regularly?"/>
        <s v="Did you have enough time to discuss your health or medical problem with the doctor or nurse? "/>
        <s v="While you were in the A&amp;E Department, did a doctor or nurse explain your condition and treatment in a way you could understand? "/>
        <s v="Did the doctors and nurses listen to what you had to say? "/>
        <s v="If your family or someone else close to you wanted to talk to a doctor, did they have enough opportunity to do so? "/>
        <s v="While you were in the A&amp;E Department, how much information about your condition or treatment was given to you? "/>
        <s v="Were you involved as much as you wanted to be in decisions about your care and treatment?"/>
      </sharedItems>
    </cacheField>
    <cacheField name="Very Good/Good Response Total " numFmtId="0">
      <sharedItems containsString="0" containsBlank="1" containsNumber="1" containsInteger="1" minValue="128" maxValue="682904"/>
    </cacheField>
    <cacheField name="Total All Responses" numFmtId="0">
      <sharedItems containsString="0" containsBlank="1" containsNumber="1" containsInteger="1" minValue="202" maxValue="758836"/>
    </cacheField>
    <cacheField name="Proportion" numFmtId="2">
      <sharedItems containsSemiMixedTypes="0" containsString="0" containsNumber="1" minValue="0.453125" maxValue="0.95539314777380402"/>
    </cacheField>
    <cacheField name="Significance " numFmtId="0">
      <sharedItems containsBlank="1"/>
    </cacheField>
    <cacheField name="Significa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Haines, Richard" refreshedDate="42481.625565856484" createdVersion="4" refreshedVersion="4" minRefreshableVersion="3" recordCount="374">
  <cacheSource type="worksheet">
    <worksheetSource ref="A1:J375" sheet="Mental Health"/>
  </cacheSource>
  <cacheFields count="9">
    <cacheField name="Year" numFmtId="0">
      <sharedItems containsSemiMixedTypes="0" containsString="0" containsNumber="1" containsInteger="1" minValue="2014" maxValue="2015" count="2">
        <n v="2015"/>
        <n v="2014"/>
      </sharedItems>
    </cacheField>
    <cacheField name="Question" numFmtId="0">
      <sharedItems count="11">
        <s v="Q4"/>
        <s v="Q5"/>
        <s v="Q11"/>
        <s v="Q12"/>
        <s v="Q14"/>
        <s v="Q15"/>
        <s v="Q16"/>
        <s v="Q24"/>
        <s v="Q26"/>
        <s v="Q30"/>
        <s v="Q36"/>
      </sharedItems>
    </cacheField>
    <cacheField name="Topic" numFmtId="0">
      <sharedItems count="11">
        <s v="Did the person or people you saw listen carefully to you?"/>
        <s v="Were you given enough time to discuss your needs and treatment?"/>
        <s v="Have you agreed with someone from NHS mental health services what care you will receive?"/>
        <s v="Were you involved as much as you wanted to be in agreeing what care you will receive?"/>
        <s v="In the last 12 months have you had a formal meeting with someone from NHS mental health service to discuss how your care is working?"/>
        <s v="Were you involved as much as you wanted to be in discussing how your care is working?"/>
        <s v="Did you feel that decisions were made together by you and the person you saw during this discussion?"/>
        <s v="Were you involved as much as you wanted to be in decisions about which medicines you receive?"/>
        <s v="The last time you had a new medicine prescribed for your mental health needs, were you given information about it in a way that you were able to understand?"/>
        <s v="Were you involved as much as you wanted to be in deciding what treatments or therapies to use?"/>
        <s v="Have NHS mental health services involved a member of your family or someone else close to you as much as you would like?"/>
      </sharedItems>
    </cacheField>
    <cacheField name="Comparison" numFmtId="0">
      <sharedItems count="3">
        <s v="Age group"/>
        <s v="Ethnicity"/>
        <s v="Sexual orientation"/>
      </sharedItems>
    </cacheField>
    <cacheField name="Category" numFmtId="0">
      <sharedItems count="17">
        <s v="18 to 24"/>
        <s v="25 to 34"/>
        <s v="35 to 44"/>
        <s v="45 to 54"/>
        <s v="55 to 64"/>
        <s v="65 to 74"/>
        <s v="75 to 84"/>
        <s v="85 or over"/>
        <s v="White"/>
        <s v="Mixed"/>
        <s v="Asian or Asian British"/>
        <s v="Black or Black British"/>
        <s v="Arab or other ethnic group"/>
        <s v="Heterosexual/Straight"/>
        <s v="Gay/Lesbian"/>
        <s v="Bisexual"/>
        <s v="Other"/>
      </sharedItems>
    </cacheField>
    <cacheField name="Total" numFmtId="1">
      <sharedItems containsSemiMixedTypes="0" containsString="0" containsNumber="1" containsInteger="1" minValue="23" maxValue="11529"/>
    </cacheField>
    <cacheField name="TopBox" numFmtId="2">
      <sharedItems containsSemiMixedTypes="0" containsString="0" containsNumber="1" minValue="0.30894308943089432" maxValue="0.85114503816793896"/>
    </cacheField>
    <cacheField name="p&lt;0.05" numFmtId="0">
      <sharedItems containsBlank="1"/>
    </cacheField>
    <cacheField name="Significa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Haines, Richard" refreshedDate="42501.594647337966" createdVersion="4" refreshedVersion="4" minRefreshableVersion="3" recordCount="204">
  <cacheSource type="worksheet">
    <worksheetSource ref="A1:M205" sheet="GP A&amp;E Medical Conditions "/>
  </cacheSource>
  <cacheFields count="13">
    <cacheField name="Survey" numFmtId="0">
      <sharedItems count="2">
        <s v="GP Survey"/>
        <s v="A&amp;E Survey"/>
      </sharedItems>
    </cacheField>
    <cacheField name="Year" numFmtId="0">
      <sharedItems containsString="0" containsBlank="1" containsNumber="1" containsInteger="1" minValue="2012" maxValue="2014" count="3">
        <m/>
        <n v="2014"/>
        <n v="2012"/>
      </sharedItems>
    </cacheField>
    <cacheField name="Question" numFmtId="0">
      <sharedItems containsMixedTypes="1" containsNumber="1" containsInteger="1" minValue="10" maxValue="39" count="12">
        <s v="21b"/>
        <s v="21d"/>
        <s v="23b"/>
        <s v="23d"/>
        <n v="37"/>
        <n v="39"/>
        <n v="10"/>
        <n v="11"/>
        <n v="12"/>
        <n v="16"/>
        <n v="17"/>
        <n v="21"/>
      </sharedItems>
    </cacheField>
    <cacheField name="Medical Condition" numFmtId="0">
      <sharedItems count="34">
        <s v="Long-standing health condition"/>
        <s v="Alzheimer's disease or dementia"/>
        <s v="Angina or long-term heart problem"/>
        <s v="Arthritis or long-term joint problem"/>
        <s v="Asthma or long-term chest problem"/>
        <s v="Blindness or severe visual impairment"/>
        <s v="Cancer in the last 5 years"/>
        <s v="Deafness or severe hearing impairment"/>
        <s v="Diabetes"/>
        <s v="Epilepsy"/>
        <s v="High blood pressure"/>
        <s v="Kidney or liver disease"/>
        <s v="Learning difficulty"/>
        <s v="Long-term back problem "/>
        <s v="Long-term mental health problem"/>
        <s v="Long-term neurological problem"/>
        <s v="Another long-term condition"/>
        <s v="None of these conditions"/>
        <s v="Prefer not to say"/>
        <s v="lzheimer's disease or dementia"/>
        <s v="Asthma or long-term chest"/>
        <s v="Long-term back problem"/>
        <s v="Long-term neurological problem "/>
        <s v="Epilepsy "/>
        <s v="Kidney or liver diseas"/>
        <s v="None of these conditions "/>
        <s v="Deafness or hearing impairment"/>
        <s v="Blindness or partially sighted"/>
        <s v="Physical condition"/>
        <s v="Learning disability"/>
        <s v="Mental health condition"/>
        <s v="Dementia"/>
        <s v="Condition such as cancer/HIV/diabetes/CHD/epilepsy"/>
        <s v=".None of these conditions " u="1"/>
      </sharedItems>
    </cacheField>
    <cacheField name="Topic " numFmtId="0">
      <sharedItems count="12">
        <s v="Rating of GP Listening to you"/>
        <s v="Rating of GP involving you in decisions about your care"/>
        <s v="Rating of nurse Listening to you"/>
        <s v="Rating of nurse involving you in decisions about your care"/>
        <s v="Did you help put your written care plan together?"/>
        <s v="Does your GP, nurse or other health professional review your written care plan with you regularly?"/>
        <s v="Did you have enough time to discuss your health or medical problem with the doctor or nurse? "/>
        <s v="While you were in the A&amp;E Department, did a doctor or nurse explain your condition and treatment in a way you could understand? "/>
        <s v="Did the doctors and nurses listen to what you had to say? "/>
        <s v="If your family or someone else close to you wanted to talk to a doctor, did they have enough opportunity to do so? "/>
        <s v="While you were in the A&amp;E Department, how much information about your condition or treatment was given to you? "/>
        <s v="Were you involved as much as you wanted to be in decisions about your care and treatment?"/>
      </sharedItems>
    </cacheField>
    <cacheField name=" Yes to condition (Very Good/Good Response)" numFmtId="0">
      <sharedItems containsString="0" containsBlank="1" containsNumber="1" containsInteger="1" minValue="178" maxValue="481578"/>
    </cacheField>
    <cacheField name=" Yes to condition Total All Responses" numFmtId="0">
      <sharedItems containsString="0" containsBlank="1" containsNumber="1" containsInteger="1" minValue="270" maxValue="531387"/>
    </cacheField>
    <cacheField name="No to condition  (Very Good/Good Response)" numFmtId="0">
      <sharedItems containsString="0" containsBlank="1" containsNumber="1" containsInteger="1" minValue="620" maxValue="735765"/>
    </cacheField>
    <cacheField name="No  to condition Total All Responses" numFmtId="0">
      <sharedItems containsString="0" containsBlank="1" containsNumber="1" containsInteger="1" minValue="1203" maxValue="818216"/>
    </cacheField>
    <cacheField name="V Good/Good Yes to condition Proportion" numFmtId="2">
      <sharedItems containsSemiMixedTypes="0" containsString="0" containsNumber="1" minValue="0.47334754797441364" maxValue="0.93943861847804055"/>
    </cacheField>
    <cacheField name="V Good/Good No to condition Proportion" numFmtId="2">
      <sharedItems containsSemiMixedTypes="0" containsString="0" containsNumber="1" minValue="0.51537822111388198" maxValue="0.92533211791358905"/>
    </cacheField>
    <cacheField name="Significance " numFmtId="0">
      <sharedItems containsBlank="1"/>
    </cacheField>
    <cacheField name="Significa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8">
  <r>
    <x v="0"/>
    <x v="0"/>
    <x v="0"/>
    <x v="0"/>
    <x v="0"/>
    <x v="0"/>
    <n v="793"/>
    <n v="0.50945775535939475"/>
    <x v="0"/>
    <s v="Y"/>
    <s v="Y"/>
    <s v="Y"/>
    <x v="0"/>
  </r>
  <r>
    <x v="1"/>
    <x v="0"/>
    <x v="0"/>
    <x v="0"/>
    <x v="0"/>
    <x v="0"/>
    <n v="781"/>
    <n v="0.47375160051216392"/>
    <x v="0"/>
    <s v="Y"/>
    <s v="Y"/>
    <s v="Y"/>
    <x v="0"/>
  </r>
  <r>
    <x v="0"/>
    <x v="0"/>
    <x v="0"/>
    <x v="0"/>
    <x v="0"/>
    <x v="1"/>
    <n v="49159"/>
    <n v="0.69647470453019789"/>
    <x v="1"/>
    <s v="Y"/>
    <s v="Y"/>
    <s v="Y"/>
    <x v="1"/>
  </r>
  <r>
    <x v="1"/>
    <x v="0"/>
    <x v="0"/>
    <x v="0"/>
    <x v="0"/>
    <x v="1"/>
    <n v="50570"/>
    <n v="0.6886098477358118"/>
    <x v="1"/>
    <s v="Y"/>
    <s v="Y"/>
    <s v="Y"/>
    <x v="1"/>
  </r>
  <r>
    <x v="0"/>
    <x v="0"/>
    <x v="0"/>
    <x v="0"/>
    <x v="1"/>
    <x v="2"/>
    <n v="16219"/>
    <n v="0.67124976878969111"/>
    <x v="0"/>
    <s v="Y"/>
    <s v="Y"/>
    <s v="Y"/>
    <x v="0"/>
  </r>
  <r>
    <x v="1"/>
    <x v="0"/>
    <x v="0"/>
    <x v="0"/>
    <x v="1"/>
    <x v="2"/>
    <n v="16193"/>
    <n v="0.67047489656024206"/>
    <x v="0"/>
    <s v="Y"/>
    <s v="Y"/>
    <s v="Y"/>
    <x v="0"/>
  </r>
  <r>
    <x v="0"/>
    <x v="0"/>
    <x v="0"/>
    <x v="0"/>
    <x v="1"/>
    <x v="1"/>
    <n v="33733"/>
    <n v="0.70420656330596154"/>
    <x v="1"/>
    <s v="Y"/>
    <s v="Y"/>
    <s v="Y"/>
    <x v="1"/>
  </r>
  <r>
    <x v="1"/>
    <x v="0"/>
    <x v="0"/>
    <x v="0"/>
    <x v="1"/>
    <x v="1"/>
    <n v="35158"/>
    <n v="0.69218954434268165"/>
    <x v="1"/>
    <s v="Y"/>
    <s v="Y"/>
    <s v="Y"/>
    <x v="1"/>
  </r>
  <r>
    <x v="0"/>
    <x v="0"/>
    <x v="0"/>
    <x v="0"/>
    <x v="2"/>
    <x v="3"/>
    <n v="13962"/>
    <n v="0.62619968485890276"/>
    <x v="0"/>
    <s v="Y"/>
    <s v="Y"/>
    <s v="Y"/>
    <x v="0"/>
  </r>
  <r>
    <x v="1"/>
    <x v="0"/>
    <x v="0"/>
    <x v="0"/>
    <x v="2"/>
    <x v="3"/>
    <n v="14166"/>
    <n v="0.62360581674431736"/>
    <x v="0"/>
    <s v="Y"/>
    <s v="Y"/>
    <s v="Y"/>
    <x v="0"/>
  </r>
  <r>
    <x v="0"/>
    <x v="0"/>
    <x v="0"/>
    <x v="0"/>
    <x v="2"/>
    <x v="1"/>
    <n v="35990"/>
    <n v="0.71961656015559883"/>
    <x v="1"/>
    <s v="Y"/>
    <s v="Y"/>
    <s v="Y"/>
    <x v="1"/>
  </r>
  <r>
    <x v="1"/>
    <x v="0"/>
    <x v="0"/>
    <x v="0"/>
    <x v="2"/>
    <x v="1"/>
    <n v="37185"/>
    <n v="0.70886109990587598"/>
    <x v="1"/>
    <s v="Y"/>
    <s v="Y"/>
    <s v="Y"/>
    <x v="1"/>
  </r>
  <r>
    <x v="0"/>
    <x v="0"/>
    <x v="0"/>
    <x v="0"/>
    <x v="3"/>
    <x v="4"/>
    <n v="2651"/>
    <n v="0.50471520181063745"/>
    <x v="0"/>
    <s v="Y"/>
    <s v="Y"/>
    <s v="Y"/>
    <x v="0"/>
  </r>
  <r>
    <x v="1"/>
    <x v="0"/>
    <x v="0"/>
    <x v="0"/>
    <x v="3"/>
    <x v="4"/>
    <n v="2554"/>
    <n v="0.49804228660924038"/>
    <x v="0"/>
    <s v="Y"/>
    <s v="Y"/>
    <s v="Y"/>
    <x v="0"/>
  </r>
  <r>
    <x v="0"/>
    <x v="0"/>
    <x v="0"/>
    <x v="0"/>
    <x v="3"/>
    <x v="1"/>
    <n v="47301"/>
    <n v="0.70408659436375554"/>
    <x v="1"/>
    <s v="Y"/>
    <s v="Y"/>
    <s v="Y"/>
    <x v="1"/>
  </r>
  <r>
    <x v="1"/>
    <x v="0"/>
    <x v="0"/>
    <x v="0"/>
    <x v="3"/>
    <x v="1"/>
    <n v="48797"/>
    <n v="0.69514519335205038"/>
    <x v="1"/>
    <s v="Y"/>
    <s v="Y"/>
    <s v="Y"/>
    <x v="1"/>
  </r>
  <r>
    <x v="2"/>
    <x v="0"/>
    <x v="0"/>
    <x v="1"/>
    <x v="4"/>
    <x v="5"/>
    <n v="1052"/>
    <n v="0.53326996197718635"/>
    <x v="1"/>
    <s v="Y"/>
    <s v="Y"/>
    <s v="Y"/>
    <x v="0"/>
  </r>
  <r>
    <x v="0"/>
    <x v="0"/>
    <x v="0"/>
    <x v="1"/>
    <x v="4"/>
    <x v="5"/>
    <n v="1257"/>
    <n v="0.51949085123309469"/>
    <x v="1"/>
    <s v="Y"/>
    <s v="Y"/>
    <s v="Y"/>
    <x v="0"/>
  </r>
  <r>
    <x v="1"/>
    <x v="0"/>
    <x v="0"/>
    <x v="1"/>
    <x v="4"/>
    <x v="5"/>
    <n v="1341"/>
    <n v="0.50857568978374346"/>
    <x v="1"/>
    <s v="Y"/>
    <s v="Y"/>
    <s v="Y"/>
    <x v="0"/>
  </r>
  <r>
    <x v="2"/>
    <x v="0"/>
    <x v="0"/>
    <x v="1"/>
    <x v="4"/>
    <x v="6"/>
    <n v="1960"/>
    <n v="0.55000000000000004"/>
    <x v="2"/>
    <s v="Y"/>
    <s v="Y"/>
    <s v="Y"/>
    <x v="0"/>
  </r>
  <r>
    <x v="0"/>
    <x v="0"/>
    <x v="0"/>
    <x v="1"/>
    <x v="4"/>
    <x v="6"/>
    <n v="2281"/>
    <n v="0.56115738711091623"/>
    <x v="0"/>
    <s v="Y"/>
    <s v="Y"/>
    <s v="Y"/>
    <x v="0"/>
  </r>
  <r>
    <x v="1"/>
    <x v="0"/>
    <x v="0"/>
    <x v="1"/>
    <x v="4"/>
    <x v="6"/>
    <n v="2467"/>
    <n v="0.56019456830158088"/>
    <x v="0"/>
    <s v="Y"/>
    <s v="Y"/>
    <s v="Y"/>
    <x v="0"/>
  </r>
  <r>
    <x v="2"/>
    <x v="0"/>
    <x v="0"/>
    <x v="1"/>
    <x v="4"/>
    <x v="7"/>
    <n v="3134"/>
    <n v="0.61518825781748565"/>
    <x v="0"/>
    <s v="Y"/>
    <s v="Y"/>
    <s v="Y"/>
    <x v="0"/>
  </r>
  <r>
    <x v="0"/>
    <x v="0"/>
    <x v="0"/>
    <x v="1"/>
    <x v="4"/>
    <x v="7"/>
    <n v="3590"/>
    <n v="0.63091922005571033"/>
    <x v="0"/>
    <s v="Y"/>
    <s v="Y"/>
    <s v="Y"/>
    <x v="0"/>
  </r>
  <r>
    <x v="1"/>
    <x v="0"/>
    <x v="0"/>
    <x v="1"/>
    <x v="4"/>
    <x v="7"/>
    <n v="3938"/>
    <n v="0.62290502793296088"/>
    <x v="0"/>
    <s v="Y"/>
    <s v="Y"/>
    <s v="Y"/>
    <x v="0"/>
  </r>
  <r>
    <x v="2"/>
    <x v="0"/>
    <x v="0"/>
    <x v="1"/>
    <x v="4"/>
    <x v="8"/>
    <n v="5833"/>
    <n v="0.67032401851534373"/>
    <x v="0"/>
    <s v="Y"/>
    <s v="Y"/>
    <s v="Y"/>
    <x v="0"/>
  </r>
  <r>
    <x v="0"/>
    <x v="0"/>
    <x v="0"/>
    <x v="1"/>
    <x v="4"/>
    <x v="8"/>
    <n v="6776"/>
    <n v="0.68388429752066116"/>
    <x v="0"/>
    <s v="Y"/>
    <s v="Y"/>
    <s v="Y"/>
    <x v="0"/>
  </r>
  <r>
    <x v="1"/>
    <x v="0"/>
    <x v="0"/>
    <x v="1"/>
    <x v="4"/>
    <x v="8"/>
    <n v="6835"/>
    <n v="0.67783467446964152"/>
    <x v="0"/>
    <s v="Y"/>
    <s v="Y"/>
    <s v="Y"/>
    <x v="0"/>
  </r>
  <r>
    <x v="2"/>
    <x v="0"/>
    <x v="0"/>
    <x v="1"/>
    <x v="4"/>
    <x v="9"/>
    <n v="8808"/>
    <n v="0.71991371480472299"/>
    <x v="0"/>
    <s v="Y"/>
    <s v="Y"/>
    <s v="Y"/>
    <x v="0"/>
  </r>
  <r>
    <x v="0"/>
    <x v="0"/>
    <x v="0"/>
    <x v="1"/>
    <x v="4"/>
    <x v="9"/>
    <n v="9701"/>
    <n v="0.73610967941449335"/>
    <x v="0"/>
    <s v="Y"/>
    <s v="Y"/>
    <s v="Y"/>
    <x v="0"/>
  </r>
  <r>
    <x v="1"/>
    <x v="0"/>
    <x v="0"/>
    <x v="1"/>
    <x v="4"/>
    <x v="9"/>
    <n v="10278"/>
    <n v="0.7204709087371084"/>
    <x v="0"/>
    <s v="Y"/>
    <s v="Y"/>
    <s v="Y"/>
    <x v="0"/>
  </r>
  <r>
    <x v="2"/>
    <x v="0"/>
    <x v="0"/>
    <x v="1"/>
    <x v="4"/>
    <x v="10"/>
    <n v="13505"/>
    <n v="0.74579785264716769"/>
    <x v="0"/>
    <s v="Y"/>
    <s v="Y"/>
    <s v="Y"/>
    <x v="0"/>
  </r>
  <r>
    <x v="0"/>
    <x v="0"/>
    <x v="0"/>
    <x v="1"/>
    <x v="4"/>
    <x v="10"/>
    <n v="13771"/>
    <n v="0.75368528066226126"/>
    <x v="0"/>
    <s v="Y"/>
    <s v="Y"/>
    <s v="Y"/>
    <x v="0"/>
  </r>
  <r>
    <x v="1"/>
    <x v="0"/>
    <x v="0"/>
    <x v="1"/>
    <x v="4"/>
    <x v="10"/>
    <n v="14009"/>
    <n v="0.75187379541723176"/>
    <x v="0"/>
    <s v="Y"/>
    <s v="Y"/>
    <s v="Y"/>
    <x v="0"/>
  </r>
  <r>
    <x v="2"/>
    <x v="0"/>
    <x v="0"/>
    <x v="1"/>
    <x v="4"/>
    <x v="11"/>
    <n v="11985"/>
    <n v="0.69703796412181895"/>
    <x v="0"/>
    <s v="Y"/>
    <s v="Y"/>
    <s v="Y"/>
    <x v="0"/>
  </r>
  <r>
    <x v="0"/>
    <x v="0"/>
    <x v="0"/>
    <x v="1"/>
    <x v="4"/>
    <x v="11"/>
    <n v="12180"/>
    <n v="0.70492610837438419"/>
    <x v="0"/>
    <s v="Y"/>
    <s v="Y"/>
    <s v="Y"/>
    <x v="0"/>
  </r>
  <r>
    <x v="1"/>
    <x v="0"/>
    <x v="0"/>
    <x v="1"/>
    <x v="4"/>
    <x v="11"/>
    <n v="12182"/>
    <n v="0.69200459694631422"/>
    <x v="0"/>
    <s v="Y"/>
    <s v="Y"/>
    <s v="Y"/>
    <x v="0"/>
  </r>
  <r>
    <x v="2"/>
    <x v="0"/>
    <x v="0"/>
    <x v="1"/>
    <x v="4"/>
    <x v="12"/>
    <n v="5207"/>
    <n v="0.59496831188784327"/>
    <x v="0"/>
    <s v="Y"/>
    <s v="Y"/>
    <s v="Y"/>
    <x v="0"/>
  </r>
  <r>
    <x v="0"/>
    <x v="0"/>
    <x v="0"/>
    <x v="1"/>
    <x v="4"/>
    <x v="12"/>
    <n v="5112"/>
    <n v="0.59487480438184659"/>
    <x v="0"/>
    <s v="Y"/>
    <s v="Y"/>
    <s v="Y"/>
    <x v="0"/>
  </r>
  <r>
    <x v="1"/>
    <x v="0"/>
    <x v="0"/>
    <x v="1"/>
    <x v="4"/>
    <x v="12"/>
    <n v="5077"/>
    <n v="0.5928698050029545"/>
    <x v="0"/>
    <s v="Y"/>
    <s v="Y"/>
    <s v="Y"/>
    <x v="0"/>
  </r>
  <r>
    <x v="2"/>
    <x v="0"/>
    <x v="0"/>
    <x v="0"/>
    <x v="5"/>
    <x v="13"/>
    <n v="2230"/>
    <n v="0.57802690582959637"/>
    <x v="0"/>
    <s v="Y"/>
    <s v="Y"/>
    <s v="Y"/>
    <x v="0"/>
  </r>
  <r>
    <x v="0"/>
    <x v="0"/>
    <x v="0"/>
    <x v="0"/>
    <x v="5"/>
    <x v="13"/>
    <n v="2228"/>
    <n v="0.57809694793536803"/>
    <x v="0"/>
    <s v="Y"/>
    <s v="Y"/>
    <s v="Y"/>
    <x v="0"/>
  </r>
  <r>
    <x v="1"/>
    <x v="0"/>
    <x v="0"/>
    <x v="0"/>
    <x v="5"/>
    <x v="13"/>
    <n v="2449"/>
    <n v="0.5773785218456513"/>
    <x v="0"/>
    <s v="Y"/>
    <s v="Y"/>
    <s v="Y"/>
    <x v="0"/>
  </r>
  <r>
    <x v="2"/>
    <x v="0"/>
    <x v="0"/>
    <x v="0"/>
    <x v="5"/>
    <x v="1"/>
    <n v="44263"/>
    <n v="0.69168379910986599"/>
    <x v="1"/>
    <s v="Y"/>
    <s v="Y"/>
    <s v="Y"/>
    <x v="1"/>
  </r>
  <r>
    <x v="0"/>
    <x v="0"/>
    <x v="0"/>
    <x v="0"/>
    <x v="5"/>
    <x v="1"/>
    <n v="47724"/>
    <n v="0.69889363842092034"/>
    <x v="1"/>
    <s v="Y"/>
    <s v="Y"/>
    <s v="Y"/>
    <x v="1"/>
  </r>
  <r>
    <x v="1"/>
    <x v="0"/>
    <x v="0"/>
    <x v="0"/>
    <x v="5"/>
    <x v="1"/>
    <n v="48902"/>
    <n v="0.69074884462803154"/>
    <x v="1"/>
    <s v="Y"/>
    <s v="Y"/>
    <s v="Y"/>
    <x v="1"/>
  </r>
  <r>
    <x v="2"/>
    <x v="0"/>
    <x v="0"/>
    <x v="0"/>
    <x v="6"/>
    <x v="14"/>
    <n v="6721"/>
    <n v="0.6292218419877994"/>
    <x v="0"/>
    <s v="Y"/>
    <s v="Y"/>
    <s v="Y"/>
    <x v="0"/>
  </r>
  <r>
    <x v="0"/>
    <x v="0"/>
    <x v="0"/>
    <x v="0"/>
    <x v="6"/>
    <x v="14"/>
    <n v="6590"/>
    <n v="0.62640364188163888"/>
    <x v="0"/>
    <s v="Y"/>
    <s v="Y"/>
    <s v="Y"/>
    <x v="0"/>
  </r>
  <r>
    <x v="1"/>
    <x v="0"/>
    <x v="0"/>
    <x v="0"/>
    <x v="6"/>
    <x v="14"/>
    <n v="6740"/>
    <n v="0.63100890207715132"/>
    <x v="0"/>
    <s v="Y"/>
    <s v="Y"/>
    <s v="Y"/>
    <x v="0"/>
  </r>
  <r>
    <x v="2"/>
    <x v="0"/>
    <x v="0"/>
    <x v="0"/>
    <x v="6"/>
    <x v="1"/>
    <n v="39772"/>
    <n v="0.69586643870059339"/>
    <x v="1"/>
    <s v="Y"/>
    <s v="Y"/>
    <s v="Y"/>
    <x v="1"/>
  </r>
  <r>
    <x v="0"/>
    <x v="0"/>
    <x v="0"/>
    <x v="0"/>
    <x v="6"/>
    <x v="1"/>
    <n v="43362"/>
    <n v="0.70370370370370372"/>
    <x v="1"/>
    <s v="Y"/>
    <s v="Y"/>
    <s v="Y"/>
    <x v="1"/>
  </r>
  <r>
    <x v="1"/>
    <x v="0"/>
    <x v="0"/>
    <x v="0"/>
    <x v="6"/>
    <x v="1"/>
    <n v="44611"/>
    <n v="0.69355091793503842"/>
    <x v="1"/>
    <s v="Y"/>
    <s v="Y"/>
    <s v="Y"/>
    <x v="1"/>
  </r>
  <r>
    <x v="2"/>
    <x v="0"/>
    <x v="0"/>
    <x v="1"/>
    <x v="7"/>
    <x v="15"/>
    <n v="106"/>
    <n v="0.56603773584905659"/>
    <x v="0"/>
    <s v="Y"/>
    <s v="Y"/>
    <s v="Y"/>
    <x v="0"/>
  </r>
  <r>
    <x v="0"/>
    <x v="0"/>
    <x v="0"/>
    <x v="1"/>
    <x v="7"/>
    <x v="15"/>
    <n v="95"/>
    <n v="0.64210526315789473"/>
    <x v="2"/>
    <s v="Y"/>
    <s v="Y"/>
    <s v="Y"/>
    <x v="0"/>
  </r>
  <r>
    <x v="1"/>
    <x v="0"/>
    <x v="0"/>
    <x v="1"/>
    <x v="7"/>
    <x v="15"/>
    <n v="146"/>
    <n v="0.58904109589041098"/>
    <x v="0"/>
    <s v="Y"/>
    <s v="Y"/>
    <s v="Y"/>
    <x v="0"/>
  </r>
  <r>
    <x v="2"/>
    <x v="0"/>
    <x v="0"/>
    <x v="1"/>
    <x v="7"/>
    <x v="16"/>
    <n v="1482"/>
    <n v="0.61268556005398112"/>
    <x v="0"/>
    <s v="Y"/>
    <s v="Y"/>
    <s v="Y"/>
    <x v="0"/>
  </r>
  <r>
    <x v="0"/>
    <x v="0"/>
    <x v="0"/>
    <x v="1"/>
    <x v="7"/>
    <x v="16"/>
    <n v="1596"/>
    <n v="0.60588972431077692"/>
    <x v="0"/>
    <s v="Y"/>
    <s v="Y"/>
    <s v="Y"/>
    <x v="0"/>
  </r>
  <r>
    <x v="1"/>
    <x v="0"/>
    <x v="0"/>
    <x v="1"/>
    <x v="7"/>
    <x v="16"/>
    <n v="1703"/>
    <n v="0.61303581914268934"/>
    <x v="0"/>
    <s v="Y"/>
    <s v="Y"/>
    <s v="Y"/>
    <x v="0"/>
  </r>
  <r>
    <x v="2"/>
    <x v="0"/>
    <x v="0"/>
    <x v="1"/>
    <x v="7"/>
    <x v="17"/>
    <n v="709"/>
    <n v="0.64456981664315938"/>
    <x v="0"/>
    <s v="Y"/>
    <s v="Y"/>
    <s v="Y"/>
    <x v="0"/>
  </r>
  <r>
    <x v="0"/>
    <x v="0"/>
    <x v="0"/>
    <x v="1"/>
    <x v="7"/>
    <x v="17"/>
    <n v="799"/>
    <n v="0.62578222778473092"/>
    <x v="0"/>
    <s v="Y"/>
    <s v="Y"/>
    <s v="Y"/>
    <x v="0"/>
  </r>
  <r>
    <x v="1"/>
    <x v="0"/>
    <x v="0"/>
    <x v="1"/>
    <x v="7"/>
    <x v="17"/>
    <n v="866"/>
    <n v="0.60854503464203236"/>
    <x v="0"/>
    <s v="Y"/>
    <s v="Y"/>
    <s v="Y"/>
    <x v="0"/>
  </r>
  <r>
    <x v="2"/>
    <x v="0"/>
    <x v="0"/>
    <x v="1"/>
    <x v="7"/>
    <x v="18"/>
    <n v="322"/>
    <n v="0.63354037267080743"/>
    <x v="0"/>
    <s v="Y"/>
    <s v="Y"/>
    <s v="Y"/>
    <x v="0"/>
  </r>
  <r>
    <x v="0"/>
    <x v="0"/>
    <x v="0"/>
    <x v="1"/>
    <x v="7"/>
    <x v="18"/>
    <n v="359"/>
    <n v="0.62952646239554322"/>
    <x v="0"/>
    <s v="Y"/>
    <s v="Y"/>
    <s v="Y"/>
    <x v="0"/>
  </r>
  <r>
    <x v="1"/>
    <x v="0"/>
    <x v="0"/>
    <x v="1"/>
    <x v="7"/>
    <x v="18"/>
    <n v="385"/>
    <n v="0.64415584415584415"/>
    <x v="0"/>
    <s v="Y"/>
    <s v="Y"/>
    <s v="Y"/>
    <x v="0"/>
  </r>
  <r>
    <x v="2"/>
    <x v="0"/>
    <x v="0"/>
    <x v="1"/>
    <x v="7"/>
    <x v="19"/>
    <n v="46215"/>
    <n v="0.69072811857621985"/>
    <x v="1"/>
    <s v="Y"/>
    <s v="Y"/>
    <s v="Y"/>
    <x v="0"/>
  </r>
  <r>
    <x v="0"/>
    <x v="0"/>
    <x v="0"/>
    <x v="1"/>
    <x v="7"/>
    <x v="19"/>
    <n v="49074"/>
    <n v="0.69920935729714306"/>
    <x v="1"/>
    <s v="Y"/>
    <s v="Y"/>
    <s v="Y"/>
    <x v="0"/>
  </r>
  <r>
    <x v="1"/>
    <x v="0"/>
    <x v="0"/>
    <x v="1"/>
    <x v="7"/>
    <x v="19"/>
    <n v="50689"/>
    <n v="0.69139260983645368"/>
    <x v="1"/>
    <s v="Y"/>
    <s v="Y"/>
    <s v="Y"/>
    <x v="0"/>
  </r>
  <r>
    <x v="2"/>
    <x v="0"/>
    <x v="0"/>
    <x v="0"/>
    <x v="8"/>
    <x v="0"/>
    <n v="837"/>
    <n v="0.51851851851851849"/>
    <x v="0"/>
    <s v="Y"/>
    <s v="Y"/>
    <s v="Y"/>
    <x v="0"/>
  </r>
  <r>
    <x v="2"/>
    <x v="0"/>
    <x v="0"/>
    <x v="0"/>
    <x v="8"/>
    <x v="1"/>
    <n v="45656"/>
    <n v="0.68930699141405294"/>
    <x v="1"/>
    <s v="Y"/>
    <s v="Y"/>
    <s v="Y"/>
    <x v="1"/>
  </r>
  <r>
    <x v="2"/>
    <x v="0"/>
    <x v="0"/>
    <x v="0"/>
    <x v="9"/>
    <x v="2"/>
    <n v="15457"/>
    <n v="0.66947014297729179"/>
    <x v="0"/>
    <s v="Y"/>
    <s v="Y"/>
    <s v="Y"/>
    <x v="0"/>
  </r>
  <r>
    <x v="2"/>
    <x v="0"/>
    <x v="0"/>
    <x v="0"/>
    <x v="9"/>
    <x v="1"/>
    <n v="31036"/>
    <n v="0.69458048717618248"/>
    <x v="1"/>
    <s v="Y"/>
    <s v="Y"/>
    <s v="Y"/>
    <x v="1"/>
  </r>
  <r>
    <x v="2"/>
    <x v="0"/>
    <x v="0"/>
    <x v="0"/>
    <x v="10"/>
    <x v="20"/>
    <n v="29022"/>
    <n v="0.65436565364206467"/>
    <x v="1"/>
    <s v="Y"/>
    <s v="Y"/>
    <s v="Y"/>
    <x v="0"/>
  </r>
  <r>
    <x v="0"/>
    <x v="0"/>
    <x v="0"/>
    <x v="0"/>
    <x v="10"/>
    <x v="20"/>
    <n v="30073"/>
    <n v="0.65673527749143745"/>
    <x v="1"/>
    <s v="Y"/>
    <s v="Y"/>
    <s v="Y"/>
    <x v="0"/>
  </r>
  <r>
    <x v="1"/>
    <x v="0"/>
    <x v="0"/>
    <x v="0"/>
    <x v="10"/>
    <x v="20"/>
    <n v="30429"/>
    <n v="0.65424430641821951"/>
    <x v="1"/>
    <s v="Y"/>
    <s v="Y"/>
    <s v="Y"/>
    <x v="0"/>
  </r>
  <r>
    <x v="2"/>
    <x v="0"/>
    <x v="0"/>
    <x v="0"/>
    <x v="10"/>
    <x v="21"/>
    <n v="17471"/>
    <n v="0.73916776372274051"/>
    <x v="0"/>
    <s v="Y"/>
    <s v="Y"/>
    <s v="Y"/>
    <x v="1"/>
  </r>
  <r>
    <x v="0"/>
    <x v="0"/>
    <x v="0"/>
    <x v="0"/>
    <x v="10"/>
    <x v="21"/>
    <n v="19879"/>
    <n v="0.74913225011318474"/>
    <x v="0"/>
    <s v="Y"/>
    <s v="Y"/>
    <s v="Y"/>
    <x v="1"/>
  </r>
  <r>
    <x v="1"/>
    <x v="0"/>
    <x v="0"/>
    <x v="0"/>
    <x v="10"/>
    <x v="21"/>
    <n v="20922"/>
    <n v="0.73057069113851447"/>
    <x v="0"/>
    <s v="Y"/>
    <s v="Y"/>
    <s v="Y"/>
    <x v="1"/>
  </r>
  <r>
    <x v="2"/>
    <x v="0"/>
    <x v="0"/>
    <x v="0"/>
    <x v="11"/>
    <x v="4"/>
    <n v="2646"/>
    <n v="0.48752834467120182"/>
    <x v="0"/>
    <s v="Y"/>
    <s v="Y"/>
    <s v="Y"/>
    <x v="0"/>
  </r>
  <r>
    <x v="2"/>
    <x v="0"/>
    <x v="0"/>
    <x v="0"/>
    <x v="11"/>
    <x v="1"/>
    <n v="43847"/>
    <n v="0.69822336761922144"/>
    <x v="1"/>
    <s v="Y"/>
    <s v="Y"/>
    <s v="Y"/>
    <x v="1"/>
  </r>
  <r>
    <x v="2"/>
    <x v="0"/>
    <x v="0"/>
    <x v="0"/>
    <x v="12"/>
    <x v="3"/>
    <n v="13565"/>
    <n v="0.62167342425359384"/>
    <x v="0"/>
    <s v="Y"/>
    <s v="Y"/>
    <s v="Y"/>
    <x v="0"/>
  </r>
  <r>
    <x v="2"/>
    <x v="0"/>
    <x v="0"/>
    <x v="0"/>
    <x v="12"/>
    <x v="1"/>
    <n v="32928"/>
    <n v="0.71282798833819239"/>
    <x v="1"/>
    <s v="Y"/>
    <s v="Y"/>
    <s v="Y"/>
    <x v="1"/>
  </r>
  <r>
    <x v="2"/>
    <x v="0"/>
    <x v="0"/>
    <x v="1"/>
    <x v="13"/>
    <x v="22"/>
    <n v="168"/>
    <n v="0.63690476190476186"/>
    <x v="2"/>
    <s v="Y"/>
    <s v="Y"/>
    <s v="Y"/>
    <x v="0"/>
  </r>
  <r>
    <x v="0"/>
    <x v="0"/>
    <x v="0"/>
    <x v="1"/>
    <x v="13"/>
    <x v="22"/>
    <n v="228"/>
    <n v="0.58333333333333337"/>
    <x v="0"/>
    <s v="Y"/>
    <s v="Y"/>
    <s v="Y"/>
    <x v="0"/>
  </r>
  <r>
    <x v="1"/>
    <x v="0"/>
    <x v="0"/>
    <x v="1"/>
    <x v="13"/>
    <x v="22"/>
    <n v="192"/>
    <n v="0.58333333333333337"/>
    <x v="0"/>
    <s v="Y"/>
    <s v="Y"/>
    <s v="Y"/>
    <x v="0"/>
  </r>
  <r>
    <x v="2"/>
    <x v="0"/>
    <x v="0"/>
    <x v="1"/>
    <x v="13"/>
    <x v="23"/>
    <n v="423"/>
    <n v="0.6572104018912529"/>
    <x v="2"/>
    <s v="Y"/>
    <s v="Y"/>
    <s v="Y"/>
    <x v="0"/>
  </r>
  <r>
    <x v="0"/>
    <x v="0"/>
    <x v="0"/>
    <x v="1"/>
    <x v="13"/>
    <x v="23"/>
    <n v="437"/>
    <n v="0.67276887871853552"/>
    <x v="2"/>
    <s v="Y"/>
    <s v="Y"/>
    <s v="Y"/>
    <x v="0"/>
  </r>
  <r>
    <x v="1"/>
    <x v="0"/>
    <x v="0"/>
    <x v="1"/>
    <x v="13"/>
    <x v="23"/>
    <n v="400"/>
    <n v="0.66249999999999998"/>
    <x v="2"/>
    <s v="Y"/>
    <s v="Y"/>
    <s v="Y"/>
    <x v="0"/>
  </r>
  <r>
    <x v="2"/>
    <x v="0"/>
    <x v="0"/>
    <x v="1"/>
    <x v="13"/>
    <x v="24"/>
    <n v="43928"/>
    <n v="0.69304316153706069"/>
    <x v="1"/>
    <s v="Y"/>
    <s v="Y"/>
    <s v="Y"/>
    <x v="0"/>
  </r>
  <r>
    <x v="0"/>
    <x v="0"/>
    <x v="0"/>
    <x v="1"/>
    <x v="13"/>
    <x v="24"/>
    <n v="46634"/>
    <n v="0.70302783376935285"/>
    <x v="1"/>
    <s v="Y"/>
    <s v="Y"/>
    <s v="Y"/>
    <x v="0"/>
  </r>
  <r>
    <x v="1"/>
    <x v="0"/>
    <x v="0"/>
    <x v="1"/>
    <x v="13"/>
    <x v="24"/>
    <n v="48031"/>
    <n v="0.69380191959359583"/>
    <x v="1"/>
    <s v="Y"/>
    <s v="Y"/>
    <s v="Y"/>
    <x v="0"/>
  </r>
  <r>
    <x v="2"/>
    <x v="0"/>
    <x v="0"/>
    <x v="1"/>
    <x v="13"/>
    <x v="25"/>
    <n v="249"/>
    <n v="0.63453815261044177"/>
    <x v="0"/>
    <s v="Y"/>
    <s v="Y"/>
    <s v="Y"/>
    <x v="0"/>
  </r>
  <r>
    <x v="0"/>
    <x v="0"/>
    <x v="0"/>
    <x v="1"/>
    <x v="13"/>
    <x v="25"/>
    <n v="283"/>
    <n v="0.59717314487632511"/>
    <x v="0"/>
    <s v="Y"/>
    <s v="Y"/>
    <s v="Y"/>
    <x v="0"/>
  </r>
  <r>
    <x v="1"/>
    <x v="0"/>
    <x v="0"/>
    <x v="1"/>
    <x v="13"/>
    <x v="25"/>
    <n v="290"/>
    <n v="0.61724137931034484"/>
    <x v="0"/>
    <s v="Y"/>
    <s v="Y"/>
    <s v="Y"/>
    <x v="0"/>
  </r>
  <r>
    <x v="0"/>
    <x v="1"/>
    <x v="1"/>
    <x v="0"/>
    <x v="0"/>
    <x v="0"/>
    <n v="460"/>
    <n v="0.64347826086956517"/>
    <x v="0"/>
    <s v="Y"/>
    <s v="Y"/>
    <s v="Y"/>
    <x v="0"/>
  </r>
  <r>
    <x v="1"/>
    <x v="1"/>
    <x v="1"/>
    <x v="0"/>
    <x v="0"/>
    <x v="0"/>
    <n v="440"/>
    <n v="0.6"/>
    <x v="0"/>
    <s v="Y"/>
    <s v="Y"/>
    <s v="Y"/>
    <x v="0"/>
  </r>
  <r>
    <x v="0"/>
    <x v="1"/>
    <x v="1"/>
    <x v="0"/>
    <x v="0"/>
    <x v="1"/>
    <n v="25496"/>
    <n v="0.74262629432067773"/>
    <x v="1"/>
    <s v="Y"/>
    <s v="Y"/>
    <s v="Y"/>
    <x v="1"/>
  </r>
  <r>
    <x v="1"/>
    <x v="1"/>
    <x v="1"/>
    <x v="0"/>
    <x v="0"/>
    <x v="1"/>
    <n v="26744"/>
    <n v="0.73152856715524972"/>
    <x v="1"/>
    <s v="Y"/>
    <s v="Y"/>
    <s v="Y"/>
    <x v="1"/>
  </r>
  <r>
    <x v="0"/>
    <x v="1"/>
    <x v="1"/>
    <x v="0"/>
    <x v="1"/>
    <x v="2"/>
    <n v="8648"/>
    <n v="0.73311748381128583"/>
    <x v="0"/>
    <s v="Y"/>
    <s v="Y"/>
    <s v="Y"/>
    <x v="0"/>
  </r>
  <r>
    <x v="1"/>
    <x v="1"/>
    <x v="1"/>
    <x v="0"/>
    <x v="1"/>
    <x v="2"/>
    <n v="8745"/>
    <n v="0.71823899371069178"/>
    <x v="0"/>
    <s v="Y"/>
    <s v="Y"/>
    <s v="Y"/>
    <x v="0"/>
  </r>
  <r>
    <x v="0"/>
    <x v="1"/>
    <x v="1"/>
    <x v="0"/>
    <x v="1"/>
    <x v="1"/>
    <n v="17308"/>
    <n v="0.74474231569216542"/>
    <x v="1"/>
    <s v="Y"/>
    <s v="Y"/>
    <s v="Y"/>
    <x v="1"/>
  </r>
  <r>
    <x v="1"/>
    <x v="1"/>
    <x v="1"/>
    <x v="0"/>
    <x v="1"/>
    <x v="1"/>
    <n v="18439"/>
    <n v="0.73469277075763328"/>
    <x v="1"/>
    <s v="Y"/>
    <s v="Y"/>
    <s v="Y"/>
    <x v="1"/>
  </r>
  <r>
    <x v="0"/>
    <x v="1"/>
    <x v="1"/>
    <x v="0"/>
    <x v="2"/>
    <x v="3"/>
    <n v="7486"/>
    <n v="0.69636655089500399"/>
    <x v="0"/>
    <s v="Y"/>
    <s v="Y"/>
    <s v="Y"/>
    <x v="0"/>
  </r>
  <r>
    <x v="1"/>
    <x v="1"/>
    <x v="1"/>
    <x v="0"/>
    <x v="2"/>
    <x v="3"/>
    <n v="7697"/>
    <n v="0.68208392880342994"/>
    <x v="0"/>
    <s v="Y"/>
    <s v="Y"/>
    <s v="Y"/>
    <x v="0"/>
  </r>
  <r>
    <x v="0"/>
    <x v="1"/>
    <x v="1"/>
    <x v="0"/>
    <x v="2"/>
    <x v="1"/>
    <n v="18470"/>
    <n v="0.75890633459664325"/>
    <x v="1"/>
    <s v="Y"/>
    <s v="Y"/>
    <s v="Y"/>
    <x v="1"/>
  </r>
  <r>
    <x v="1"/>
    <x v="1"/>
    <x v="1"/>
    <x v="0"/>
    <x v="2"/>
    <x v="1"/>
    <n v="19487"/>
    <n v="0.74808846923590089"/>
    <x v="1"/>
    <s v="Y"/>
    <s v="Y"/>
    <s v="Y"/>
    <x v="1"/>
  </r>
  <r>
    <x v="0"/>
    <x v="1"/>
    <x v="1"/>
    <x v="0"/>
    <x v="3"/>
    <x v="4"/>
    <n v="1647"/>
    <n v="0.64541590771098967"/>
    <x v="0"/>
    <s v="Y"/>
    <s v="Y"/>
    <s v="Y"/>
    <x v="0"/>
  </r>
  <r>
    <x v="1"/>
    <x v="1"/>
    <x v="1"/>
    <x v="0"/>
    <x v="3"/>
    <x v="4"/>
    <n v="1597"/>
    <n v="0.6418284283030683"/>
    <x v="0"/>
    <s v="Y"/>
    <s v="Y"/>
    <s v="Y"/>
    <x v="0"/>
  </r>
  <r>
    <x v="0"/>
    <x v="1"/>
    <x v="1"/>
    <x v="0"/>
    <x v="3"/>
    <x v="1"/>
    <n v="24309"/>
    <n v="0.74733637747336379"/>
    <x v="1"/>
    <s v="Y"/>
    <s v="Y"/>
    <s v="Y"/>
    <x v="1"/>
  </r>
  <r>
    <x v="1"/>
    <x v="1"/>
    <x v="1"/>
    <x v="0"/>
    <x v="3"/>
    <x v="1"/>
    <n v="25587"/>
    <n v="0.73486536131629343"/>
    <x v="1"/>
    <s v="Y"/>
    <s v="Y"/>
    <s v="Y"/>
    <x v="1"/>
  </r>
  <r>
    <x v="2"/>
    <x v="1"/>
    <x v="1"/>
    <x v="1"/>
    <x v="4"/>
    <x v="5"/>
    <n v="586"/>
    <n v="0.60238907849829348"/>
    <x v="1"/>
    <s v="Y"/>
    <s v="Y"/>
    <s v="Y"/>
    <x v="0"/>
  </r>
  <r>
    <x v="0"/>
    <x v="1"/>
    <x v="1"/>
    <x v="1"/>
    <x v="4"/>
    <x v="5"/>
    <n v="727"/>
    <n v="0.62035763411279232"/>
    <x v="1"/>
    <s v="Y"/>
    <s v="Y"/>
    <s v="Y"/>
    <x v="0"/>
  </r>
  <r>
    <x v="1"/>
    <x v="1"/>
    <x v="1"/>
    <x v="1"/>
    <x v="4"/>
    <x v="5"/>
    <n v="815"/>
    <n v="0.58404907975460119"/>
    <x v="1"/>
    <s v="Y"/>
    <s v="Y"/>
    <s v="Y"/>
    <x v="0"/>
  </r>
  <r>
    <x v="2"/>
    <x v="1"/>
    <x v="1"/>
    <x v="1"/>
    <x v="4"/>
    <x v="6"/>
    <n v="1042"/>
    <n v="0.66506717850287911"/>
    <x v="0"/>
    <s v="Y"/>
    <s v="Y"/>
    <s v="Y"/>
    <x v="0"/>
  </r>
  <r>
    <x v="0"/>
    <x v="1"/>
    <x v="1"/>
    <x v="1"/>
    <x v="4"/>
    <x v="6"/>
    <n v="1220"/>
    <n v="0.65737704918032791"/>
    <x v="2"/>
    <s v="Y"/>
    <s v="Y"/>
    <s v="Y"/>
    <x v="0"/>
  </r>
  <r>
    <x v="1"/>
    <x v="1"/>
    <x v="1"/>
    <x v="1"/>
    <x v="4"/>
    <x v="6"/>
    <n v="1382"/>
    <n v="0.64978292329956588"/>
    <x v="0"/>
    <s v="Y"/>
    <s v="Y"/>
    <s v="Y"/>
    <x v="0"/>
  </r>
  <r>
    <x v="2"/>
    <x v="1"/>
    <x v="1"/>
    <x v="1"/>
    <x v="4"/>
    <x v="7"/>
    <n v="1534"/>
    <n v="0.70338983050847459"/>
    <x v="0"/>
    <s v="Y"/>
    <s v="Y"/>
    <s v="Y"/>
    <x v="0"/>
  </r>
  <r>
    <x v="0"/>
    <x v="1"/>
    <x v="1"/>
    <x v="1"/>
    <x v="4"/>
    <x v="7"/>
    <n v="1774"/>
    <n v="0.70518602029312294"/>
    <x v="0"/>
    <s v="Y"/>
    <s v="Y"/>
    <s v="Y"/>
    <x v="0"/>
  </r>
  <r>
    <x v="1"/>
    <x v="1"/>
    <x v="1"/>
    <x v="1"/>
    <x v="4"/>
    <x v="7"/>
    <n v="1965"/>
    <n v="0.69516539440203562"/>
    <x v="0"/>
    <s v="Y"/>
    <s v="Y"/>
    <s v="Y"/>
    <x v="0"/>
  </r>
  <r>
    <x v="2"/>
    <x v="1"/>
    <x v="1"/>
    <x v="1"/>
    <x v="4"/>
    <x v="8"/>
    <n v="2684"/>
    <n v="0.72764530551415796"/>
    <x v="0"/>
    <s v="Y"/>
    <s v="Y"/>
    <s v="Y"/>
    <x v="0"/>
  </r>
  <r>
    <x v="0"/>
    <x v="1"/>
    <x v="1"/>
    <x v="1"/>
    <x v="4"/>
    <x v="8"/>
    <n v="3080"/>
    <n v="0.73603896103896105"/>
    <x v="0"/>
    <s v="Y"/>
    <s v="Y"/>
    <s v="Y"/>
    <x v="0"/>
  </r>
  <r>
    <x v="1"/>
    <x v="1"/>
    <x v="1"/>
    <x v="1"/>
    <x v="4"/>
    <x v="8"/>
    <n v="3208"/>
    <n v="0.73441396508728185"/>
    <x v="0"/>
    <s v="Y"/>
    <s v="Y"/>
    <s v="Y"/>
    <x v="0"/>
  </r>
  <r>
    <x v="2"/>
    <x v="1"/>
    <x v="1"/>
    <x v="1"/>
    <x v="4"/>
    <x v="9"/>
    <n v="4060"/>
    <n v="0.77266009852216744"/>
    <x v="0"/>
    <s v="Y"/>
    <s v="Y"/>
    <s v="Y"/>
    <x v="0"/>
  </r>
  <r>
    <x v="0"/>
    <x v="1"/>
    <x v="1"/>
    <x v="1"/>
    <x v="4"/>
    <x v="9"/>
    <n v="4399"/>
    <n v="0.77926801545805868"/>
    <x v="0"/>
    <s v="Y"/>
    <s v="Y"/>
    <s v="Y"/>
    <x v="0"/>
  </r>
  <r>
    <x v="1"/>
    <x v="1"/>
    <x v="1"/>
    <x v="1"/>
    <x v="4"/>
    <x v="9"/>
    <n v="4837"/>
    <n v="0.76514368410171596"/>
    <x v="0"/>
    <s v="Y"/>
    <s v="Y"/>
    <s v="Y"/>
    <x v="0"/>
  </r>
  <r>
    <x v="2"/>
    <x v="1"/>
    <x v="1"/>
    <x v="1"/>
    <x v="4"/>
    <x v="10"/>
    <n v="6400"/>
    <n v="0.77187499999999998"/>
    <x v="0"/>
    <s v="Y"/>
    <s v="Y"/>
    <s v="Y"/>
    <x v="0"/>
  </r>
  <r>
    <x v="0"/>
    <x v="1"/>
    <x v="1"/>
    <x v="1"/>
    <x v="4"/>
    <x v="10"/>
    <n v="6567"/>
    <n v="0.77813308969087869"/>
    <x v="0"/>
    <s v="Y"/>
    <s v="Y"/>
    <s v="Y"/>
    <x v="0"/>
  </r>
  <r>
    <x v="1"/>
    <x v="1"/>
    <x v="1"/>
    <x v="1"/>
    <x v="4"/>
    <x v="10"/>
    <n v="6665"/>
    <n v="0.77194298574643661"/>
    <x v="0"/>
    <s v="Y"/>
    <s v="Y"/>
    <s v="Y"/>
    <x v="0"/>
  </r>
  <r>
    <x v="2"/>
    <x v="1"/>
    <x v="1"/>
    <x v="1"/>
    <x v="4"/>
    <x v="11"/>
    <n v="6916"/>
    <n v="0.73105841526894155"/>
    <x v="0"/>
    <s v="Y"/>
    <s v="Y"/>
    <s v="Y"/>
    <x v="0"/>
  </r>
  <r>
    <x v="0"/>
    <x v="1"/>
    <x v="1"/>
    <x v="1"/>
    <x v="4"/>
    <x v="11"/>
    <n v="7093"/>
    <n v="0.75243197518680394"/>
    <x v="0"/>
    <s v="Y"/>
    <s v="Y"/>
    <s v="Y"/>
    <x v="0"/>
  </r>
  <r>
    <x v="1"/>
    <x v="1"/>
    <x v="1"/>
    <x v="1"/>
    <x v="4"/>
    <x v="11"/>
    <n v="7270"/>
    <n v="0.72916093535075654"/>
    <x v="0"/>
    <s v="Y"/>
    <s v="Y"/>
    <s v="Y"/>
    <x v="0"/>
  </r>
  <r>
    <x v="2"/>
    <x v="1"/>
    <x v="1"/>
    <x v="1"/>
    <x v="4"/>
    <x v="12"/>
    <n v="3792"/>
    <n v="0.69092827004219415"/>
    <x v="0"/>
    <s v="Y"/>
    <s v="Y"/>
    <s v="Y"/>
    <x v="0"/>
  </r>
  <r>
    <x v="0"/>
    <x v="1"/>
    <x v="1"/>
    <x v="1"/>
    <x v="4"/>
    <x v="12"/>
    <n v="3765"/>
    <n v="0.68738379814077022"/>
    <x v="0"/>
    <s v="Y"/>
    <s v="Y"/>
    <s v="Y"/>
    <x v="0"/>
  </r>
  <r>
    <x v="1"/>
    <x v="1"/>
    <x v="1"/>
    <x v="1"/>
    <x v="4"/>
    <x v="12"/>
    <n v="3813"/>
    <n v="0.69000786782061374"/>
    <x v="0"/>
    <s v="Y"/>
    <s v="Y"/>
    <s v="Y"/>
    <x v="0"/>
  </r>
  <r>
    <x v="2"/>
    <x v="1"/>
    <x v="1"/>
    <x v="0"/>
    <x v="5"/>
    <x v="13"/>
    <n v="1347"/>
    <n v="0.66518188567186343"/>
    <x v="0"/>
    <s v="Y"/>
    <s v="Y"/>
    <s v="Y"/>
    <x v="0"/>
  </r>
  <r>
    <x v="0"/>
    <x v="1"/>
    <x v="1"/>
    <x v="0"/>
    <x v="5"/>
    <x v="13"/>
    <n v="1417"/>
    <n v="0.68807339449541283"/>
    <x v="0"/>
    <s v="Y"/>
    <s v="Y"/>
    <s v="Y"/>
    <x v="0"/>
  </r>
  <r>
    <x v="1"/>
    <x v="1"/>
    <x v="1"/>
    <x v="0"/>
    <x v="5"/>
    <x v="13"/>
    <n v="1503"/>
    <n v="0.67265469061876249"/>
    <x v="0"/>
    <s v="Y"/>
    <s v="Y"/>
    <s v="Y"/>
    <x v="0"/>
  </r>
  <r>
    <x v="2"/>
    <x v="1"/>
    <x v="1"/>
    <x v="0"/>
    <x v="5"/>
    <x v="1"/>
    <n v="22848"/>
    <n v="0.73975840336134457"/>
    <x v="1"/>
    <s v="Y"/>
    <s v="Y"/>
    <s v="Y"/>
    <x v="1"/>
  </r>
  <r>
    <x v="0"/>
    <x v="1"/>
    <x v="1"/>
    <x v="0"/>
    <x v="5"/>
    <x v="1"/>
    <n v="24539"/>
    <n v="0.74391784506296099"/>
    <x v="1"/>
    <s v="Y"/>
    <s v="Y"/>
    <s v="Y"/>
    <x v="1"/>
  </r>
  <r>
    <x v="1"/>
    <x v="1"/>
    <x v="1"/>
    <x v="0"/>
    <x v="5"/>
    <x v="1"/>
    <n v="25681"/>
    <n v="0.73272068844671157"/>
    <x v="1"/>
    <s v="Y"/>
    <s v="Y"/>
    <s v="Y"/>
    <x v="1"/>
  </r>
  <r>
    <x v="2"/>
    <x v="1"/>
    <x v="1"/>
    <x v="0"/>
    <x v="6"/>
    <x v="14"/>
    <n v="3990"/>
    <n v="0.70526315789473681"/>
    <x v="0"/>
    <s v="Y"/>
    <s v="Y"/>
    <s v="Y"/>
    <x v="0"/>
  </r>
  <r>
    <x v="0"/>
    <x v="1"/>
    <x v="1"/>
    <x v="0"/>
    <x v="6"/>
    <x v="14"/>
    <n v="4022"/>
    <n v="0.71282943809050225"/>
    <x v="0"/>
    <s v="Y"/>
    <s v="Y"/>
    <s v="Y"/>
    <x v="0"/>
  </r>
  <r>
    <x v="1"/>
    <x v="1"/>
    <x v="1"/>
    <x v="0"/>
    <x v="6"/>
    <x v="14"/>
    <n v="4068"/>
    <n v="0.70673549655850543"/>
    <x v="0"/>
    <s v="Y"/>
    <s v="Y"/>
    <s v="Y"/>
    <x v="0"/>
  </r>
  <r>
    <x v="2"/>
    <x v="1"/>
    <x v="1"/>
    <x v="0"/>
    <x v="6"/>
    <x v="1"/>
    <n v="20205"/>
    <n v="0.74159861420440487"/>
    <x v="1"/>
    <s v="Y"/>
    <s v="Y"/>
    <s v="Y"/>
    <x v="1"/>
  </r>
  <r>
    <x v="0"/>
    <x v="1"/>
    <x v="1"/>
    <x v="0"/>
    <x v="6"/>
    <x v="1"/>
    <n v="21934"/>
    <n v="0.74601075955138141"/>
    <x v="1"/>
    <s v="Y"/>
    <s v="Y"/>
    <s v="Y"/>
    <x v="1"/>
  </r>
  <r>
    <x v="1"/>
    <x v="1"/>
    <x v="1"/>
    <x v="0"/>
    <x v="6"/>
    <x v="1"/>
    <n v="23116"/>
    <n v="0.73338812943415821"/>
    <x v="1"/>
    <s v="Y"/>
    <s v="Y"/>
    <s v="Y"/>
    <x v="1"/>
  </r>
  <r>
    <x v="2"/>
    <x v="1"/>
    <x v="1"/>
    <x v="1"/>
    <x v="7"/>
    <x v="15"/>
    <n v="57"/>
    <n v="0.63157894736842102"/>
    <x v="2"/>
    <s v="Y"/>
    <s v="Y"/>
    <s v="Y"/>
    <x v="0"/>
  </r>
  <r>
    <x v="0"/>
    <x v="1"/>
    <x v="1"/>
    <x v="1"/>
    <x v="7"/>
    <x v="15"/>
    <n v="58"/>
    <n v="0.77586206896551724"/>
    <x v="2"/>
    <s v="Y"/>
    <s v="Y"/>
    <s v="Y"/>
    <x v="0"/>
  </r>
  <r>
    <x v="1"/>
    <x v="1"/>
    <x v="1"/>
    <x v="1"/>
    <x v="7"/>
    <x v="15"/>
    <n v="84"/>
    <n v="0.79761904761904767"/>
    <x v="2"/>
    <s v="Y"/>
    <s v="Y"/>
    <s v="Y"/>
    <x v="0"/>
  </r>
  <r>
    <x v="2"/>
    <x v="1"/>
    <x v="1"/>
    <x v="1"/>
    <x v="7"/>
    <x v="16"/>
    <n v="812"/>
    <n v="0.71551724137931039"/>
    <x v="2"/>
    <s v="Y"/>
    <s v="Y"/>
    <s v="Y"/>
    <x v="0"/>
  </r>
  <r>
    <x v="0"/>
    <x v="1"/>
    <x v="1"/>
    <x v="1"/>
    <x v="7"/>
    <x v="16"/>
    <n v="868"/>
    <n v="0.72235023041474655"/>
    <x v="2"/>
    <s v="Y"/>
    <s v="Y"/>
    <s v="Y"/>
    <x v="0"/>
  </r>
  <r>
    <x v="1"/>
    <x v="1"/>
    <x v="1"/>
    <x v="1"/>
    <x v="7"/>
    <x v="16"/>
    <n v="975"/>
    <n v="0.70666666666666667"/>
    <x v="2"/>
    <s v="Y"/>
    <s v="Y"/>
    <s v="Y"/>
    <x v="0"/>
  </r>
  <r>
    <x v="2"/>
    <x v="1"/>
    <x v="1"/>
    <x v="1"/>
    <x v="7"/>
    <x v="17"/>
    <n v="351"/>
    <n v="0.69230769230769229"/>
    <x v="2"/>
    <s v="Y"/>
    <s v="Y"/>
    <s v="Y"/>
    <x v="0"/>
  </r>
  <r>
    <x v="0"/>
    <x v="1"/>
    <x v="1"/>
    <x v="1"/>
    <x v="7"/>
    <x v="17"/>
    <n v="435"/>
    <n v="0.74022988505747123"/>
    <x v="2"/>
    <s v="Y"/>
    <s v="Y"/>
    <s v="Y"/>
    <x v="0"/>
  </r>
  <r>
    <x v="1"/>
    <x v="1"/>
    <x v="1"/>
    <x v="1"/>
    <x v="7"/>
    <x v="17"/>
    <n v="474"/>
    <n v="0.71097046413502107"/>
    <x v="2"/>
    <s v="Y"/>
    <s v="Y"/>
    <s v="Y"/>
    <x v="0"/>
  </r>
  <r>
    <x v="2"/>
    <x v="1"/>
    <x v="1"/>
    <x v="1"/>
    <x v="7"/>
    <x v="18"/>
    <n v="158"/>
    <n v="0.68354430379746833"/>
    <x v="2"/>
    <s v="Y"/>
    <s v="Y"/>
    <s v="Y"/>
    <x v="0"/>
  </r>
  <r>
    <x v="0"/>
    <x v="1"/>
    <x v="1"/>
    <x v="1"/>
    <x v="7"/>
    <x v="18"/>
    <n v="193"/>
    <n v="0.69430051813471505"/>
    <x v="2"/>
    <s v="Y"/>
    <s v="Y"/>
    <s v="Y"/>
    <x v="0"/>
  </r>
  <r>
    <x v="1"/>
    <x v="1"/>
    <x v="1"/>
    <x v="1"/>
    <x v="7"/>
    <x v="18"/>
    <n v="223"/>
    <n v="0.62780269058295968"/>
    <x v="0"/>
    <s v="Y"/>
    <s v="Y"/>
    <s v="Y"/>
    <x v="0"/>
  </r>
  <r>
    <x v="2"/>
    <x v="1"/>
    <x v="1"/>
    <x v="1"/>
    <x v="7"/>
    <x v="19"/>
    <n v="24076"/>
    <n v="0.73741485296560894"/>
    <x v="1"/>
    <s v="Y"/>
    <s v="Y"/>
    <s v="Y"/>
    <x v="0"/>
  </r>
  <r>
    <x v="0"/>
    <x v="1"/>
    <x v="1"/>
    <x v="1"/>
    <x v="7"/>
    <x v="19"/>
    <n v="25481"/>
    <n v="0.7428672344099525"/>
    <x v="1"/>
    <s v="Y"/>
    <s v="Y"/>
    <s v="Y"/>
    <x v="0"/>
  </r>
  <r>
    <x v="1"/>
    <x v="1"/>
    <x v="1"/>
    <x v="1"/>
    <x v="7"/>
    <x v="19"/>
    <n v="26752"/>
    <n v="0.73299192583732053"/>
    <x v="1"/>
    <s v="Y"/>
    <s v="Y"/>
    <s v="Y"/>
    <x v="0"/>
  </r>
  <r>
    <x v="2"/>
    <x v="1"/>
    <x v="1"/>
    <x v="0"/>
    <x v="8"/>
    <x v="0"/>
    <n v="468"/>
    <n v="0.63888888888888884"/>
    <x v="0"/>
    <s v="Y"/>
    <s v="Y"/>
    <s v="Y"/>
    <x v="0"/>
  </r>
  <r>
    <x v="2"/>
    <x v="1"/>
    <x v="1"/>
    <x v="0"/>
    <x v="8"/>
    <x v="1"/>
    <n v="23727"/>
    <n v="0.73751422430142877"/>
    <x v="1"/>
    <s v="Y"/>
    <s v="Y"/>
    <s v="Y"/>
    <x v="1"/>
  </r>
  <r>
    <x v="2"/>
    <x v="1"/>
    <x v="1"/>
    <x v="0"/>
    <x v="9"/>
    <x v="2"/>
    <n v="8204"/>
    <n v="0.73049731838127741"/>
    <x v="2"/>
    <s v="Y"/>
    <s v="Y"/>
    <s v="Y"/>
    <x v="0"/>
  </r>
  <r>
    <x v="2"/>
    <x v="1"/>
    <x v="1"/>
    <x v="0"/>
    <x v="9"/>
    <x v="1"/>
    <n v="15991"/>
    <n v="0.73822775311112498"/>
    <x v="1"/>
    <s v="Y"/>
    <s v="Y"/>
    <s v="Y"/>
    <x v="1"/>
  </r>
  <r>
    <x v="2"/>
    <x v="1"/>
    <x v="1"/>
    <x v="0"/>
    <x v="10"/>
    <x v="20"/>
    <n v="15695"/>
    <n v="0.7167887862376553"/>
    <x v="1"/>
    <s v="Y"/>
    <s v="Y"/>
    <s v="Y"/>
    <x v="0"/>
  </r>
  <r>
    <x v="0"/>
    <x v="1"/>
    <x v="1"/>
    <x v="0"/>
    <x v="10"/>
    <x v="20"/>
    <n v="16067"/>
    <n v="0.72129208937573908"/>
    <x v="1"/>
    <s v="Y"/>
    <s v="Y"/>
    <s v="Y"/>
    <x v="0"/>
  </r>
  <r>
    <x v="1"/>
    <x v="1"/>
    <x v="1"/>
    <x v="0"/>
    <x v="10"/>
    <x v="20"/>
    <n v="16443"/>
    <n v="0.70862981207808795"/>
    <x v="1"/>
    <s v="Y"/>
    <s v="Y"/>
    <s v="Y"/>
    <x v="0"/>
  </r>
  <r>
    <x v="2"/>
    <x v="1"/>
    <x v="1"/>
    <x v="0"/>
    <x v="10"/>
    <x v="21"/>
    <n v="8500"/>
    <n v="0.77035294117647057"/>
    <x v="0"/>
    <s v="Y"/>
    <s v="Y"/>
    <s v="Y"/>
    <x v="1"/>
  </r>
  <r>
    <x v="0"/>
    <x v="1"/>
    <x v="1"/>
    <x v="0"/>
    <x v="10"/>
    <x v="21"/>
    <n v="9889"/>
    <n v="0.77267671149762363"/>
    <x v="0"/>
    <s v="Y"/>
    <s v="Y"/>
    <s v="Y"/>
    <x v="1"/>
  </r>
  <r>
    <x v="1"/>
    <x v="1"/>
    <x v="1"/>
    <x v="0"/>
    <x v="10"/>
    <x v="21"/>
    <n v="10741"/>
    <n v="0.76119541942091051"/>
    <x v="0"/>
    <s v="Y"/>
    <s v="Y"/>
    <s v="Y"/>
    <x v="1"/>
  </r>
  <r>
    <x v="2"/>
    <x v="1"/>
    <x v="1"/>
    <x v="0"/>
    <x v="11"/>
    <x v="4"/>
    <n v="1656"/>
    <n v="0.62560386473429952"/>
    <x v="0"/>
    <s v="Y"/>
    <s v="Y"/>
    <s v="Y"/>
    <x v="0"/>
  </r>
  <r>
    <x v="2"/>
    <x v="1"/>
    <x v="1"/>
    <x v="0"/>
    <x v="11"/>
    <x v="1"/>
    <n v="22539"/>
    <n v="0.74368871733439812"/>
    <x v="1"/>
    <s v="Y"/>
    <s v="Y"/>
    <s v="Y"/>
    <x v="1"/>
  </r>
  <r>
    <x v="2"/>
    <x v="1"/>
    <x v="1"/>
    <x v="0"/>
    <x v="12"/>
    <x v="3"/>
    <n v="7493"/>
    <n v="0.68450553850260243"/>
    <x v="0"/>
    <s v="Y"/>
    <s v="Y"/>
    <s v="Y"/>
    <x v="0"/>
  </r>
  <r>
    <x v="2"/>
    <x v="1"/>
    <x v="1"/>
    <x v="0"/>
    <x v="12"/>
    <x v="1"/>
    <n v="16702"/>
    <n v="0.75853191234582684"/>
    <x v="1"/>
    <s v="Y"/>
    <s v="Y"/>
    <s v="Y"/>
    <x v="1"/>
  </r>
  <r>
    <x v="2"/>
    <x v="1"/>
    <x v="1"/>
    <x v="1"/>
    <x v="13"/>
    <x v="22"/>
    <n v="84"/>
    <n v="0.7142857142857143"/>
    <x v="2"/>
    <s v="Y"/>
    <s v="Y"/>
    <s v="Y"/>
    <x v="0"/>
  </r>
  <r>
    <x v="0"/>
    <x v="1"/>
    <x v="1"/>
    <x v="1"/>
    <x v="13"/>
    <x v="22"/>
    <n v="141"/>
    <n v="0.61702127659574468"/>
    <x v="0"/>
    <s v="Y"/>
    <s v="Y"/>
    <s v="Y"/>
    <x v="0"/>
  </r>
  <r>
    <x v="1"/>
    <x v="1"/>
    <x v="1"/>
    <x v="1"/>
    <x v="13"/>
    <x v="22"/>
    <n v="108"/>
    <n v="0.7592592592592593"/>
    <x v="2"/>
    <s v="Y"/>
    <s v="Y"/>
    <s v="Y"/>
    <x v="0"/>
  </r>
  <r>
    <x v="2"/>
    <x v="1"/>
    <x v="1"/>
    <x v="1"/>
    <x v="13"/>
    <x v="23"/>
    <n v="227"/>
    <n v="0.76211453744493396"/>
    <x v="2"/>
    <s v="Y"/>
    <s v="Y"/>
    <s v="Y"/>
    <x v="0"/>
  </r>
  <r>
    <x v="0"/>
    <x v="1"/>
    <x v="1"/>
    <x v="1"/>
    <x v="13"/>
    <x v="23"/>
    <n v="211"/>
    <n v="0.7345971563981043"/>
    <x v="2"/>
    <s v="Y"/>
    <s v="Y"/>
    <s v="Y"/>
    <x v="0"/>
  </r>
  <r>
    <x v="1"/>
    <x v="1"/>
    <x v="1"/>
    <x v="1"/>
    <x v="13"/>
    <x v="23"/>
    <n v="220"/>
    <n v="0.72272727272727277"/>
    <x v="2"/>
    <s v="Y"/>
    <s v="Y"/>
    <s v="Y"/>
    <x v="0"/>
  </r>
  <r>
    <x v="2"/>
    <x v="1"/>
    <x v="1"/>
    <x v="1"/>
    <x v="13"/>
    <x v="24"/>
    <n v="22640"/>
    <n v="0.74107773851590109"/>
    <x v="1"/>
    <s v="Y"/>
    <s v="Y"/>
    <s v="Y"/>
    <x v="0"/>
  </r>
  <r>
    <x v="0"/>
    <x v="1"/>
    <x v="1"/>
    <x v="1"/>
    <x v="13"/>
    <x v="24"/>
    <n v="23973"/>
    <n v="0.74638134568055725"/>
    <x v="1"/>
    <s v="Y"/>
    <s v="Y"/>
    <s v="Y"/>
    <x v="0"/>
  </r>
  <r>
    <x v="1"/>
    <x v="1"/>
    <x v="1"/>
    <x v="1"/>
    <x v="13"/>
    <x v="24"/>
    <n v="25309"/>
    <n v="0.73448180489154058"/>
    <x v="1"/>
    <s v="Y"/>
    <s v="Y"/>
    <s v="Y"/>
    <x v="0"/>
  </r>
  <r>
    <x v="2"/>
    <x v="1"/>
    <x v="1"/>
    <x v="1"/>
    <x v="13"/>
    <x v="25"/>
    <n v="135"/>
    <n v="0.65925925925925921"/>
    <x v="0"/>
    <s v="Y"/>
    <s v="Y"/>
    <s v="Y"/>
    <x v="0"/>
  </r>
  <r>
    <x v="0"/>
    <x v="1"/>
    <x v="1"/>
    <x v="1"/>
    <x v="13"/>
    <x v="25"/>
    <n v="166"/>
    <n v="0.64457831325301207"/>
    <x v="0"/>
    <s v="Y"/>
    <s v="Y"/>
    <s v="Y"/>
    <x v="0"/>
  </r>
  <r>
    <x v="1"/>
    <x v="1"/>
    <x v="1"/>
    <x v="1"/>
    <x v="13"/>
    <x v="25"/>
    <n v="160"/>
    <n v="0.67500000000000004"/>
    <x v="2"/>
    <s v="Y"/>
    <s v="Y"/>
    <s v="Y"/>
    <x v="0"/>
  </r>
  <r>
    <x v="0"/>
    <x v="2"/>
    <x v="2"/>
    <x v="0"/>
    <x v="0"/>
    <x v="0"/>
    <n v="861"/>
    <n v="0.43089430894308944"/>
    <x v="0"/>
    <s v="Y"/>
    <s v="Y"/>
    <s v="Y"/>
    <x v="0"/>
  </r>
  <r>
    <x v="1"/>
    <x v="2"/>
    <x v="2"/>
    <x v="0"/>
    <x v="0"/>
    <x v="0"/>
    <n v="878"/>
    <n v="0.3929384965831435"/>
    <x v="0"/>
    <s v="Y"/>
    <s v="Y"/>
    <s v="Y"/>
    <x v="0"/>
  </r>
  <r>
    <x v="0"/>
    <x v="2"/>
    <x v="2"/>
    <x v="0"/>
    <x v="0"/>
    <x v="1"/>
    <n v="54432"/>
    <n v="0.56804820693709579"/>
    <x v="1"/>
    <s v="Y"/>
    <s v="Y"/>
    <s v="Y"/>
    <x v="1"/>
  </r>
  <r>
    <x v="1"/>
    <x v="2"/>
    <x v="2"/>
    <x v="0"/>
    <x v="0"/>
    <x v="1"/>
    <n v="56252"/>
    <n v="0.55646021474792007"/>
    <x v="1"/>
    <s v="Y"/>
    <s v="Y"/>
    <s v="Y"/>
    <x v="1"/>
  </r>
  <r>
    <x v="0"/>
    <x v="2"/>
    <x v="2"/>
    <x v="0"/>
    <x v="1"/>
    <x v="2"/>
    <n v="17742"/>
    <n v="0.54091985120054109"/>
    <x v="0"/>
    <s v="Y"/>
    <s v="Y"/>
    <s v="Y"/>
    <x v="0"/>
  </r>
  <r>
    <x v="1"/>
    <x v="2"/>
    <x v="2"/>
    <x v="0"/>
    <x v="1"/>
    <x v="2"/>
    <n v="17771"/>
    <n v="0.52867030555399241"/>
    <x v="0"/>
    <s v="Y"/>
    <s v="Y"/>
    <s v="Y"/>
    <x v="0"/>
  </r>
  <r>
    <x v="0"/>
    <x v="2"/>
    <x v="2"/>
    <x v="0"/>
    <x v="1"/>
    <x v="1"/>
    <n v="37551"/>
    <n v="0.57772096615269897"/>
    <x v="1"/>
    <s v="Y"/>
    <s v="Y"/>
    <s v="Y"/>
    <x v="1"/>
  </r>
  <r>
    <x v="1"/>
    <x v="2"/>
    <x v="2"/>
    <x v="0"/>
    <x v="1"/>
    <x v="1"/>
    <n v="39359"/>
    <n v="0.56535989227368577"/>
    <x v="1"/>
    <s v="Y"/>
    <s v="Y"/>
    <s v="Y"/>
    <x v="1"/>
  </r>
  <r>
    <x v="0"/>
    <x v="2"/>
    <x v="2"/>
    <x v="0"/>
    <x v="2"/>
    <x v="3"/>
    <n v="15356"/>
    <n v="0.50240948163584265"/>
    <x v="0"/>
    <s v="Y"/>
    <s v="Y"/>
    <s v="Y"/>
    <x v="0"/>
  </r>
  <r>
    <x v="1"/>
    <x v="2"/>
    <x v="2"/>
    <x v="0"/>
    <x v="2"/>
    <x v="3"/>
    <n v="15657"/>
    <n v="0.48994060164782527"/>
    <x v="0"/>
    <s v="Y"/>
    <s v="Y"/>
    <s v="Y"/>
    <x v="0"/>
  </r>
  <r>
    <x v="0"/>
    <x v="2"/>
    <x v="2"/>
    <x v="0"/>
    <x v="2"/>
    <x v="1"/>
    <n v="39937"/>
    <n v="0.59032976938678416"/>
    <x v="1"/>
    <s v="Y"/>
    <s v="Y"/>
    <s v="Y"/>
    <x v="1"/>
  </r>
  <r>
    <x v="1"/>
    <x v="2"/>
    <x v="2"/>
    <x v="0"/>
    <x v="2"/>
    <x v="1"/>
    <n v="41473"/>
    <n v="0.57811106020784608"/>
    <x v="1"/>
    <s v="Y"/>
    <s v="Y"/>
    <s v="Y"/>
    <x v="1"/>
  </r>
  <r>
    <x v="0"/>
    <x v="2"/>
    <x v="2"/>
    <x v="0"/>
    <x v="3"/>
    <x v="4"/>
    <n v="2952"/>
    <n v="0.40176151761517614"/>
    <x v="0"/>
    <s v="Y"/>
    <s v="Y"/>
    <s v="Y"/>
    <x v="0"/>
  </r>
  <r>
    <x v="1"/>
    <x v="2"/>
    <x v="2"/>
    <x v="0"/>
    <x v="3"/>
    <x v="4"/>
    <n v="2889"/>
    <n v="0.39944617514710973"/>
    <x v="0"/>
    <s v="Y"/>
    <s v="Y"/>
    <s v="Y"/>
    <x v="0"/>
  </r>
  <r>
    <x v="0"/>
    <x v="2"/>
    <x v="2"/>
    <x v="0"/>
    <x v="3"/>
    <x v="1"/>
    <n v="52341"/>
    <n v="0.57517051642116124"/>
    <x v="1"/>
    <s v="Y"/>
    <s v="Y"/>
    <s v="Y"/>
    <x v="1"/>
  </r>
  <r>
    <x v="1"/>
    <x v="2"/>
    <x v="2"/>
    <x v="0"/>
    <x v="3"/>
    <x v="1"/>
    <n v="54241"/>
    <n v="0.56217621356538416"/>
    <x v="1"/>
    <s v="Y"/>
    <s v="Y"/>
    <s v="Y"/>
    <x v="1"/>
  </r>
  <r>
    <x v="2"/>
    <x v="2"/>
    <x v="2"/>
    <x v="1"/>
    <x v="4"/>
    <x v="5"/>
    <n v="1114"/>
    <n v="0.48473967684021546"/>
    <x v="1"/>
    <s v="Y"/>
    <s v="Y"/>
    <s v="Y"/>
    <x v="0"/>
  </r>
  <r>
    <x v="0"/>
    <x v="2"/>
    <x v="2"/>
    <x v="1"/>
    <x v="4"/>
    <x v="5"/>
    <n v="1318"/>
    <n v="0.47268588770864944"/>
    <x v="1"/>
    <s v="Y"/>
    <s v="Y"/>
    <s v="Y"/>
    <x v="0"/>
  </r>
  <r>
    <x v="1"/>
    <x v="2"/>
    <x v="2"/>
    <x v="1"/>
    <x v="4"/>
    <x v="5"/>
    <n v="1416"/>
    <n v="0.46115819209039549"/>
    <x v="1"/>
    <s v="Y"/>
    <s v="Y"/>
    <s v="Y"/>
    <x v="0"/>
  </r>
  <r>
    <x v="2"/>
    <x v="2"/>
    <x v="2"/>
    <x v="1"/>
    <x v="4"/>
    <x v="6"/>
    <n v="2047"/>
    <n v="0.50903761602344899"/>
    <x v="2"/>
    <s v="Y"/>
    <s v="Y"/>
    <s v="Y"/>
    <x v="0"/>
  </r>
  <r>
    <x v="0"/>
    <x v="2"/>
    <x v="2"/>
    <x v="1"/>
    <x v="4"/>
    <x v="6"/>
    <n v="2361"/>
    <n v="0.51122405760271072"/>
    <x v="0"/>
    <s v="Y"/>
    <s v="Y"/>
    <s v="Y"/>
    <x v="0"/>
  </r>
  <r>
    <x v="1"/>
    <x v="2"/>
    <x v="2"/>
    <x v="1"/>
    <x v="4"/>
    <x v="6"/>
    <n v="2588"/>
    <n v="0.48261205564142196"/>
    <x v="2"/>
    <s v="Y"/>
    <s v="Y"/>
    <s v="Y"/>
    <x v="0"/>
  </r>
  <r>
    <x v="2"/>
    <x v="2"/>
    <x v="2"/>
    <x v="1"/>
    <x v="4"/>
    <x v="7"/>
    <n v="3291"/>
    <n v="0.52202977818292318"/>
    <x v="0"/>
    <s v="Y"/>
    <s v="Y"/>
    <s v="Y"/>
    <x v="0"/>
  </r>
  <r>
    <x v="0"/>
    <x v="2"/>
    <x v="2"/>
    <x v="1"/>
    <x v="4"/>
    <x v="7"/>
    <n v="3757"/>
    <n v="0.52941176470588236"/>
    <x v="0"/>
    <s v="Y"/>
    <s v="Y"/>
    <s v="Y"/>
    <x v="0"/>
  </r>
  <r>
    <x v="1"/>
    <x v="2"/>
    <x v="2"/>
    <x v="1"/>
    <x v="4"/>
    <x v="7"/>
    <n v="4170"/>
    <n v="0.51462829736211035"/>
    <x v="0"/>
    <s v="Y"/>
    <s v="Y"/>
    <s v="Y"/>
    <x v="0"/>
  </r>
  <r>
    <x v="2"/>
    <x v="2"/>
    <x v="2"/>
    <x v="1"/>
    <x v="4"/>
    <x v="8"/>
    <n v="6205"/>
    <n v="0.57179693795326347"/>
    <x v="0"/>
    <s v="Y"/>
    <s v="Y"/>
    <s v="Y"/>
    <x v="0"/>
  </r>
  <r>
    <x v="0"/>
    <x v="2"/>
    <x v="2"/>
    <x v="1"/>
    <x v="4"/>
    <x v="8"/>
    <n v="7161"/>
    <n v="0.56723921240050268"/>
    <x v="0"/>
    <s v="Y"/>
    <s v="Y"/>
    <s v="Y"/>
    <x v="0"/>
  </r>
  <r>
    <x v="1"/>
    <x v="2"/>
    <x v="2"/>
    <x v="1"/>
    <x v="4"/>
    <x v="8"/>
    <n v="7282"/>
    <n v="0.55410601483109034"/>
    <x v="0"/>
    <s v="Y"/>
    <s v="Y"/>
    <s v="Y"/>
    <x v="0"/>
  </r>
  <r>
    <x v="2"/>
    <x v="2"/>
    <x v="2"/>
    <x v="1"/>
    <x v="4"/>
    <x v="9"/>
    <n v="9452"/>
    <n v="0.59627592044011846"/>
    <x v="0"/>
    <s v="Y"/>
    <s v="Y"/>
    <s v="Y"/>
    <x v="0"/>
  </r>
  <r>
    <x v="0"/>
    <x v="2"/>
    <x v="2"/>
    <x v="1"/>
    <x v="4"/>
    <x v="9"/>
    <n v="10394"/>
    <n v="0.60111602847796808"/>
    <x v="0"/>
    <s v="Y"/>
    <s v="Y"/>
    <s v="Y"/>
    <x v="0"/>
  </r>
  <r>
    <x v="1"/>
    <x v="2"/>
    <x v="2"/>
    <x v="1"/>
    <x v="4"/>
    <x v="9"/>
    <n v="11066"/>
    <n v="0.58657148020965122"/>
    <x v="0"/>
    <s v="Y"/>
    <s v="Y"/>
    <s v="Y"/>
    <x v="0"/>
  </r>
  <r>
    <x v="2"/>
    <x v="2"/>
    <x v="2"/>
    <x v="1"/>
    <x v="4"/>
    <x v="10"/>
    <n v="14823"/>
    <n v="0.62315320785266137"/>
    <x v="0"/>
    <s v="Y"/>
    <s v="Y"/>
    <s v="Y"/>
    <x v="0"/>
  </r>
  <r>
    <x v="0"/>
    <x v="2"/>
    <x v="2"/>
    <x v="1"/>
    <x v="4"/>
    <x v="10"/>
    <n v="15179"/>
    <n v="0.61822254430463142"/>
    <x v="0"/>
    <s v="Y"/>
    <s v="Y"/>
    <s v="Y"/>
    <x v="0"/>
  </r>
  <r>
    <x v="1"/>
    <x v="2"/>
    <x v="2"/>
    <x v="1"/>
    <x v="4"/>
    <x v="10"/>
    <n v="15550"/>
    <n v="0.61395498392282954"/>
    <x v="0"/>
    <s v="Y"/>
    <s v="Y"/>
    <s v="Y"/>
    <x v="0"/>
  </r>
  <r>
    <x v="2"/>
    <x v="2"/>
    <x v="2"/>
    <x v="1"/>
    <x v="4"/>
    <x v="11"/>
    <n v="13954"/>
    <n v="0.56098609717643688"/>
    <x v="0"/>
    <s v="Y"/>
    <s v="Y"/>
    <s v="Y"/>
    <x v="0"/>
  </r>
  <r>
    <x v="0"/>
    <x v="2"/>
    <x v="2"/>
    <x v="1"/>
    <x v="4"/>
    <x v="11"/>
    <n v="14146"/>
    <n v="0.55994627456524815"/>
    <x v="0"/>
    <s v="Y"/>
    <s v="Y"/>
    <s v="Y"/>
    <x v="0"/>
  </r>
  <r>
    <x v="1"/>
    <x v="2"/>
    <x v="2"/>
    <x v="1"/>
    <x v="4"/>
    <x v="11"/>
    <n v="14264"/>
    <n v="0.54220415030846891"/>
    <x v="0"/>
    <s v="Y"/>
    <s v="Y"/>
    <s v="Y"/>
    <x v="0"/>
  </r>
  <r>
    <x v="2"/>
    <x v="2"/>
    <x v="2"/>
    <x v="1"/>
    <x v="4"/>
    <x v="12"/>
    <n v="6313"/>
    <n v="0.47235862505940124"/>
    <x v="2"/>
    <s v="Y"/>
    <s v="Y"/>
    <s v="Y"/>
    <x v="0"/>
  </r>
  <r>
    <x v="0"/>
    <x v="2"/>
    <x v="2"/>
    <x v="1"/>
    <x v="4"/>
    <x v="12"/>
    <n v="6244"/>
    <n v="0.45339525944907111"/>
    <x v="2"/>
    <s v="Y"/>
    <s v="Y"/>
    <s v="Y"/>
    <x v="0"/>
  </r>
  <r>
    <x v="1"/>
    <x v="2"/>
    <x v="2"/>
    <x v="1"/>
    <x v="4"/>
    <x v="12"/>
    <n v="6216"/>
    <n v="0.45286357786357784"/>
    <x v="2"/>
    <s v="Y"/>
    <s v="Y"/>
    <s v="Y"/>
    <x v="0"/>
  </r>
  <r>
    <x v="2"/>
    <x v="2"/>
    <x v="2"/>
    <x v="0"/>
    <x v="5"/>
    <x v="13"/>
    <n v="2526"/>
    <n v="0.4651623119556611"/>
    <x v="0"/>
    <s v="Y"/>
    <s v="Y"/>
    <s v="Y"/>
    <x v="0"/>
  </r>
  <r>
    <x v="0"/>
    <x v="2"/>
    <x v="2"/>
    <x v="0"/>
    <x v="5"/>
    <x v="13"/>
    <n v="2526"/>
    <n v="0.47307996832937449"/>
    <x v="0"/>
    <s v="Y"/>
    <s v="Y"/>
    <s v="Y"/>
    <x v="0"/>
  </r>
  <r>
    <x v="1"/>
    <x v="2"/>
    <x v="2"/>
    <x v="0"/>
    <x v="5"/>
    <x v="13"/>
    <n v="2777"/>
    <n v="0.45696795102628734"/>
    <x v="0"/>
    <s v="Y"/>
    <s v="Y"/>
    <s v="Y"/>
    <x v="0"/>
  </r>
  <r>
    <x v="2"/>
    <x v="2"/>
    <x v="2"/>
    <x v="0"/>
    <x v="5"/>
    <x v="1"/>
    <n v="49027"/>
    <n v="0.5742142084973586"/>
    <x v="1"/>
    <s v="Y"/>
    <s v="Y"/>
    <s v="Y"/>
    <x v="1"/>
  </r>
  <r>
    <x v="0"/>
    <x v="2"/>
    <x v="2"/>
    <x v="0"/>
    <x v="5"/>
    <x v="1"/>
    <n v="52767"/>
    <n v="0.57035647279549717"/>
    <x v="1"/>
    <s v="Y"/>
    <s v="Y"/>
    <s v="Y"/>
    <x v="1"/>
  </r>
  <r>
    <x v="1"/>
    <x v="2"/>
    <x v="2"/>
    <x v="0"/>
    <x v="5"/>
    <x v="1"/>
    <n v="54353"/>
    <n v="0.55890199253031114"/>
    <x v="1"/>
    <s v="Y"/>
    <s v="Y"/>
    <s v="Y"/>
    <x v="1"/>
  </r>
  <r>
    <x v="2"/>
    <x v="2"/>
    <x v="2"/>
    <x v="0"/>
    <x v="6"/>
    <x v="14"/>
    <n v="7661"/>
    <n v="0.51847017360657877"/>
    <x v="0"/>
    <s v="Y"/>
    <s v="Y"/>
    <s v="Y"/>
    <x v="0"/>
  </r>
  <r>
    <x v="0"/>
    <x v="2"/>
    <x v="2"/>
    <x v="0"/>
    <x v="6"/>
    <x v="14"/>
    <n v="7549"/>
    <n v="0.50907404954298585"/>
    <x v="0"/>
    <s v="Y"/>
    <s v="Y"/>
    <s v="Y"/>
    <x v="0"/>
  </r>
  <r>
    <x v="1"/>
    <x v="2"/>
    <x v="2"/>
    <x v="0"/>
    <x v="6"/>
    <x v="14"/>
    <n v="7779"/>
    <n v="0.50430646612675156"/>
    <x v="0"/>
    <s v="Y"/>
    <s v="Y"/>
    <s v="Y"/>
    <x v="0"/>
  </r>
  <r>
    <x v="2"/>
    <x v="2"/>
    <x v="2"/>
    <x v="0"/>
    <x v="6"/>
    <x v="1"/>
    <n v="43892"/>
    <n v="0.57766791214799962"/>
    <x v="1"/>
    <s v="Y"/>
    <s v="Y"/>
    <s v="Y"/>
    <x v="1"/>
  </r>
  <r>
    <x v="0"/>
    <x v="2"/>
    <x v="2"/>
    <x v="0"/>
    <x v="6"/>
    <x v="1"/>
    <n v="47744"/>
    <n v="0.57489946380697055"/>
    <x v="1"/>
    <s v="Y"/>
    <s v="Y"/>
    <s v="Y"/>
    <x v="1"/>
  </r>
  <r>
    <x v="1"/>
    <x v="2"/>
    <x v="2"/>
    <x v="0"/>
    <x v="6"/>
    <x v="1"/>
    <n v="49351"/>
    <n v="0.5617717979372252"/>
    <x v="1"/>
    <s v="Y"/>
    <s v="Y"/>
    <s v="Y"/>
    <x v="1"/>
  </r>
  <r>
    <x v="2"/>
    <x v="2"/>
    <x v="2"/>
    <x v="1"/>
    <x v="7"/>
    <x v="15"/>
    <n v="107"/>
    <n v="0.51401869158878499"/>
    <x v="2"/>
    <s v="Y"/>
    <s v="Y"/>
    <s v="Y"/>
    <x v="0"/>
  </r>
  <r>
    <x v="0"/>
    <x v="2"/>
    <x v="2"/>
    <x v="1"/>
    <x v="7"/>
    <x v="15"/>
    <n v="102"/>
    <n v="0.5"/>
    <x v="2"/>
    <s v="Y"/>
    <s v="Y"/>
    <s v="Y"/>
    <x v="0"/>
  </r>
  <r>
    <x v="1"/>
    <x v="2"/>
    <x v="2"/>
    <x v="1"/>
    <x v="7"/>
    <x v="15"/>
    <n v="147"/>
    <n v="0.44897959183673469"/>
    <x v="0"/>
    <s v="Y"/>
    <s v="Y"/>
    <s v="Y"/>
    <x v="0"/>
  </r>
  <r>
    <x v="2"/>
    <x v="2"/>
    <x v="2"/>
    <x v="1"/>
    <x v="7"/>
    <x v="16"/>
    <n v="1535"/>
    <n v="0.47752442996742672"/>
    <x v="0"/>
    <s v="Y"/>
    <s v="Y"/>
    <s v="Y"/>
    <x v="0"/>
  </r>
  <r>
    <x v="0"/>
    <x v="2"/>
    <x v="2"/>
    <x v="1"/>
    <x v="7"/>
    <x v="16"/>
    <n v="1650"/>
    <n v="0.44969696969696971"/>
    <x v="0"/>
    <s v="Y"/>
    <s v="Y"/>
    <s v="Y"/>
    <x v="0"/>
  </r>
  <r>
    <x v="1"/>
    <x v="2"/>
    <x v="2"/>
    <x v="1"/>
    <x v="7"/>
    <x v="16"/>
    <n v="1770"/>
    <n v="0.43954802259887005"/>
    <x v="0"/>
    <s v="Y"/>
    <s v="Y"/>
    <s v="Y"/>
    <x v="0"/>
  </r>
  <r>
    <x v="2"/>
    <x v="2"/>
    <x v="2"/>
    <x v="1"/>
    <x v="7"/>
    <x v="17"/>
    <n v="769"/>
    <n v="0.49024707412223667"/>
    <x v="0"/>
    <s v="Y"/>
    <s v="Y"/>
    <s v="Y"/>
    <x v="0"/>
  </r>
  <r>
    <x v="0"/>
    <x v="2"/>
    <x v="2"/>
    <x v="1"/>
    <x v="7"/>
    <x v="17"/>
    <n v="862"/>
    <n v="0.45591647331786544"/>
    <x v="0"/>
    <s v="Y"/>
    <s v="Y"/>
    <s v="Y"/>
    <x v="0"/>
  </r>
  <r>
    <x v="1"/>
    <x v="2"/>
    <x v="2"/>
    <x v="1"/>
    <x v="7"/>
    <x v="17"/>
    <n v="939"/>
    <n v="0.47071352502662406"/>
    <x v="0"/>
    <s v="Y"/>
    <s v="Y"/>
    <s v="Y"/>
    <x v="0"/>
  </r>
  <r>
    <x v="2"/>
    <x v="2"/>
    <x v="2"/>
    <x v="1"/>
    <x v="7"/>
    <x v="18"/>
    <n v="350"/>
    <n v="0.53714285714285714"/>
    <x v="2"/>
    <s v="Y"/>
    <s v="Y"/>
    <s v="Y"/>
    <x v="0"/>
  </r>
  <r>
    <x v="0"/>
    <x v="2"/>
    <x v="2"/>
    <x v="1"/>
    <x v="7"/>
    <x v="18"/>
    <n v="374"/>
    <n v="0.50802139037433158"/>
    <x v="0"/>
    <s v="Y"/>
    <s v="Y"/>
    <s v="Y"/>
    <x v="0"/>
  </r>
  <r>
    <x v="1"/>
    <x v="2"/>
    <x v="2"/>
    <x v="1"/>
    <x v="7"/>
    <x v="18"/>
    <n v="409"/>
    <n v="0.47432762836185821"/>
    <x v="0"/>
    <s v="Y"/>
    <s v="Y"/>
    <s v="Y"/>
    <x v="0"/>
  </r>
  <r>
    <x v="2"/>
    <x v="2"/>
    <x v="2"/>
    <x v="1"/>
    <x v="7"/>
    <x v="19"/>
    <n v="51489"/>
    <n v="0.57441395249470761"/>
    <x v="1"/>
    <s v="Y"/>
    <s v="Y"/>
    <s v="Y"/>
    <x v="0"/>
  </r>
  <r>
    <x v="0"/>
    <x v="2"/>
    <x v="2"/>
    <x v="1"/>
    <x v="7"/>
    <x v="19"/>
    <n v="54574"/>
    <n v="0.57340491809286476"/>
    <x v="1"/>
    <s v="Y"/>
    <s v="Y"/>
    <s v="Y"/>
    <x v="0"/>
  </r>
  <r>
    <x v="1"/>
    <x v="2"/>
    <x v="2"/>
    <x v="1"/>
    <x v="7"/>
    <x v="19"/>
    <n v="56673"/>
    <n v="0.56144901452190632"/>
    <x v="1"/>
    <s v="Y"/>
    <s v="Y"/>
    <s v="Y"/>
    <x v="0"/>
  </r>
  <r>
    <x v="2"/>
    <x v="2"/>
    <x v="2"/>
    <x v="0"/>
    <x v="8"/>
    <x v="0"/>
    <n v="929"/>
    <n v="0.46824542518837459"/>
    <x v="0"/>
    <s v="Y"/>
    <s v="Y"/>
    <s v="Y"/>
    <x v="0"/>
  </r>
  <r>
    <x v="2"/>
    <x v="2"/>
    <x v="2"/>
    <x v="0"/>
    <x v="8"/>
    <x v="1"/>
    <n v="50624"/>
    <n v="0.57071744627054366"/>
    <x v="1"/>
    <s v="Y"/>
    <s v="Y"/>
    <s v="Y"/>
    <x v="1"/>
  </r>
  <r>
    <x v="2"/>
    <x v="2"/>
    <x v="2"/>
    <x v="0"/>
    <x v="9"/>
    <x v="2"/>
    <n v="16963"/>
    <n v="0.55497258739609734"/>
    <x v="0"/>
    <s v="Y"/>
    <s v="Y"/>
    <s v="Y"/>
    <x v="0"/>
  </r>
  <r>
    <x v="2"/>
    <x v="2"/>
    <x v="2"/>
    <x v="0"/>
    <x v="9"/>
    <x v="1"/>
    <n v="34590"/>
    <n v="0.57568661462850534"/>
    <x v="1"/>
    <s v="Y"/>
    <s v="Y"/>
    <s v="Y"/>
    <x v="1"/>
  </r>
  <r>
    <x v="2"/>
    <x v="2"/>
    <x v="2"/>
    <x v="0"/>
    <x v="10"/>
    <x v="20"/>
    <n v="32148"/>
    <n v="0.53735846708971013"/>
    <x v="1"/>
    <s v="Y"/>
    <s v="Y"/>
    <s v="Y"/>
    <x v="0"/>
  </r>
  <r>
    <x v="0"/>
    <x v="2"/>
    <x v="2"/>
    <x v="0"/>
    <x v="10"/>
    <x v="20"/>
    <n v="33232"/>
    <n v="0.52976047183437647"/>
    <x v="1"/>
    <s v="Y"/>
    <s v="Y"/>
    <s v="Y"/>
    <x v="0"/>
  </r>
  <r>
    <x v="1"/>
    <x v="2"/>
    <x v="2"/>
    <x v="0"/>
    <x v="10"/>
    <x v="20"/>
    <n v="33771"/>
    <n v="0.51955820082319149"/>
    <x v="1"/>
    <s v="Y"/>
    <s v="Y"/>
    <s v="Y"/>
    <x v="0"/>
  </r>
  <r>
    <x v="2"/>
    <x v="2"/>
    <x v="2"/>
    <x v="0"/>
    <x v="10"/>
    <x v="21"/>
    <n v="19405"/>
    <n v="0.62107704199948466"/>
    <x v="0"/>
    <s v="Y"/>
    <s v="Y"/>
    <s v="Y"/>
    <x v="1"/>
  </r>
  <r>
    <x v="0"/>
    <x v="2"/>
    <x v="2"/>
    <x v="0"/>
    <x v="10"/>
    <x v="21"/>
    <n v="22061"/>
    <n v="0.62037079008204521"/>
    <x v="0"/>
    <s v="Y"/>
    <s v="Y"/>
    <s v="Y"/>
    <x v="1"/>
  </r>
  <r>
    <x v="1"/>
    <x v="2"/>
    <x v="2"/>
    <x v="0"/>
    <x v="10"/>
    <x v="21"/>
    <n v="23359"/>
    <n v="0.6036645404340939"/>
    <x v="0"/>
    <s v="Y"/>
    <s v="Y"/>
    <s v="Y"/>
    <x v="1"/>
  </r>
  <r>
    <x v="2"/>
    <x v="2"/>
    <x v="2"/>
    <x v="0"/>
    <x v="11"/>
    <x v="4"/>
    <n v="2950"/>
    <n v="0.40779661016949154"/>
    <x v="0"/>
    <s v="Y"/>
    <s v="Y"/>
    <s v="Y"/>
    <x v="0"/>
  </r>
  <r>
    <x v="2"/>
    <x v="2"/>
    <x v="2"/>
    <x v="0"/>
    <x v="11"/>
    <x v="1"/>
    <n v="48603"/>
    <n v="0.57864740859617714"/>
    <x v="1"/>
    <s v="Y"/>
    <s v="Y"/>
    <s v="Y"/>
    <x v="1"/>
  </r>
  <r>
    <x v="2"/>
    <x v="2"/>
    <x v="2"/>
    <x v="0"/>
    <x v="12"/>
    <x v="3"/>
    <n v="14923"/>
    <n v="0.50110567580245258"/>
    <x v="0"/>
    <s v="Y"/>
    <s v="Y"/>
    <s v="Y"/>
    <x v="0"/>
  </r>
  <r>
    <x v="2"/>
    <x v="2"/>
    <x v="2"/>
    <x v="0"/>
    <x v="12"/>
    <x v="1"/>
    <n v="36630"/>
    <n v="0.59647829647829653"/>
    <x v="1"/>
    <s v="Y"/>
    <s v="Y"/>
    <s v="Y"/>
    <x v="1"/>
  </r>
  <r>
    <x v="2"/>
    <x v="2"/>
    <x v="2"/>
    <x v="1"/>
    <x v="13"/>
    <x v="22"/>
    <n v="188"/>
    <n v="0.45744680851063829"/>
    <x v="0"/>
    <s v="Y"/>
    <s v="Y"/>
    <s v="Y"/>
    <x v="0"/>
  </r>
  <r>
    <x v="0"/>
    <x v="2"/>
    <x v="2"/>
    <x v="1"/>
    <x v="13"/>
    <x v="22"/>
    <n v="236"/>
    <n v="0.4576271186440678"/>
    <x v="0"/>
    <s v="Y"/>
    <s v="Y"/>
    <s v="Y"/>
    <x v="0"/>
  </r>
  <r>
    <x v="1"/>
    <x v="2"/>
    <x v="2"/>
    <x v="1"/>
    <x v="13"/>
    <x v="22"/>
    <n v="205"/>
    <n v="0.47804878048780486"/>
    <x v="0"/>
    <s v="Y"/>
    <s v="Y"/>
    <s v="Y"/>
    <x v="0"/>
  </r>
  <r>
    <x v="2"/>
    <x v="2"/>
    <x v="2"/>
    <x v="1"/>
    <x v="13"/>
    <x v="23"/>
    <n v="455"/>
    <n v="0.58241758241758246"/>
    <x v="2"/>
    <s v="Y"/>
    <s v="Y"/>
    <s v="Y"/>
    <x v="0"/>
  </r>
  <r>
    <x v="0"/>
    <x v="2"/>
    <x v="2"/>
    <x v="1"/>
    <x v="13"/>
    <x v="23"/>
    <n v="463"/>
    <n v="0.53779697624190059"/>
    <x v="2"/>
    <s v="Y"/>
    <s v="Y"/>
    <s v="Y"/>
    <x v="0"/>
  </r>
  <r>
    <x v="1"/>
    <x v="2"/>
    <x v="2"/>
    <x v="1"/>
    <x v="13"/>
    <x v="23"/>
    <n v="435"/>
    <n v="0.51954022988505744"/>
    <x v="2"/>
    <s v="Y"/>
    <s v="Y"/>
    <s v="Y"/>
    <x v="0"/>
  </r>
  <r>
    <x v="2"/>
    <x v="2"/>
    <x v="2"/>
    <x v="1"/>
    <x v="13"/>
    <x v="24"/>
    <n v="48709"/>
    <n v="0.57490402184401235"/>
    <x v="1"/>
    <s v="Y"/>
    <s v="Y"/>
    <s v="Y"/>
    <x v="0"/>
  </r>
  <r>
    <x v="0"/>
    <x v="2"/>
    <x v="2"/>
    <x v="1"/>
    <x v="13"/>
    <x v="24"/>
    <n v="51648"/>
    <n v="0.57485285006195785"/>
    <x v="1"/>
    <s v="Y"/>
    <s v="Y"/>
    <s v="Y"/>
    <x v="0"/>
  </r>
  <r>
    <x v="1"/>
    <x v="2"/>
    <x v="2"/>
    <x v="1"/>
    <x v="13"/>
    <x v="24"/>
    <n v="53451"/>
    <n v="0.56137396868159628"/>
    <x v="1"/>
    <s v="Y"/>
    <s v="Y"/>
    <s v="Y"/>
    <x v="0"/>
  </r>
  <r>
    <x v="2"/>
    <x v="2"/>
    <x v="2"/>
    <x v="1"/>
    <x v="13"/>
    <x v="25"/>
    <n v="280"/>
    <n v="0.52857142857142858"/>
    <x v="2"/>
    <s v="Y"/>
    <s v="Y"/>
    <s v="Y"/>
    <x v="0"/>
  </r>
  <r>
    <x v="0"/>
    <x v="2"/>
    <x v="2"/>
    <x v="1"/>
    <x v="13"/>
    <x v="25"/>
    <n v="318"/>
    <n v="0.49056603773584906"/>
    <x v="0"/>
    <s v="Y"/>
    <s v="Y"/>
    <s v="Y"/>
    <x v="0"/>
  </r>
  <r>
    <x v="1"/>
    <x v="2"/>
    <x v="2"/>
    <x v="1"/>
    <x v="13"/>
    <x v="25"/>
    <n v="323"/>
    <n v="0.51083591331269351"/>
    <x v="2"/>
    <s v="Y"/>
    <s v="Y"/>
    <s v="Y"/>
    <x v="0"/>
  </r>
  <r>
    <x v="0"/>
    <x v="3"/>
    <x v="3"/>
    <x v="0"/>
    <x v="0"/>
    <x v="0"/>
    <n v="863"/>
    <n v="0.68018539976825032"/>
    <x v="0"/>
    <s v="Y"/>
    <s v="Y"/>
    <s v="Y"/>
    <x v="0"/>
  </r>
  <r>
    <x v="1"/>
    <x v="3"/>
    <x v="3"/>
    <x v="0"/>
    <x v="0"/>
    <x v="0"/>
    <n v="878"/>
    <n v="0.67539863325740324"/>
    <x v="0"/>
    <s v="Y"/>
    <s v="Y"/>
    <s v="Y"/>
    <x v="0"/>
  </r>
  <r>
    <x v="0"/>
    <x v="3"/>
    <x v="3"/>
    <x v="0"/>
    <x v="0"/>
    <x v="1"/>
    <n v="54571"/>
    <n v="0.80068168074618384"/>
    <x v="1"/>
    <s v="Y"/>
    <s v="Y"/>
    <s v="Y"/>
    <x v="1"/>
  </r>
  <r>
    <x v="1"/>
    <x v="3"/>
    <x v="3"/>
    <x v="0"/>
    <x v="0"/>
    <x v="1"/>
    <n v="56374"/>
    <n v="0.79357505232908787"/>
    <x v="1"/>
    <s v="Y"/>
    <s v="Y"/>
    <s v="Y"/>
    <x v="1"/>
  </r>
  <r>
    <x v="0"/>
    <x v="3"/>
    <x v="3"/>
    <x v="0"/>
    <x v="1"/>
    <x v="2"/>
    <n v="17782"/>
    <n v="0.78973118884264992"/>
    <x v="0"/>
    <s v="Y"/>
    <s v="Y"/>
    <s v="Y"/>
    <x v="0"/>
  </r>
  <r>
    <x v="1"/>
    <x v="3"/>
    <x v="3"/>
    <x v="0"/>
    <x v="1"/>
    <x v="2"/>
    <n v="17813"/>
    <n v="0.78336046707460838"/>
    <x v="0"/>
    <s v="Y"/>
    <s v="Y"/>
    <s v="Y"/>
    <x v="0"/>
  </r>
  <r>
    <x v="0"/>
    <x v="3"/>
    <x v="3"/>
    <x v="0"/>
    <x v="1"/>
    <x v="1"/>
    <n v="37652"/>
    <n v="0.80309146924466168"/>
    <x v="1"/>
    <s v="Y"/>
    <s v="Y"/>
    <s v="Y"/>
    <x v="1"/>
  </r>
  <r>
    <x v="1"/>
    <x v="3"/>
    <x v="3"/>
    <x v="0"/>
    <x v="1"/>
    <x v="1"/>
    <n v="39439"/>
    <n v="0.79555769669616372"/>
    <x v="1"/>
    <s v="Y"/>
    <s v="Y"/>
    <s v="Y"/>
    <x v="1"/>
  </r>
  <r>
    <x v="0"/>
    <x v="3"/>
    <x v="3"/>
    <x v="0"/>
    <x v="2"/>
    <x v="3"/>
    <n v="15381"/>
    <n v="0.74143423704570577"/>
    <x v="0"/>
    <s v="Y"/>
    <s v="Y"/>
    <s v="Y"/>
    <x v="0"/>
  </r>
  <r>
    <x v="1"/>
    <x v="3"/>
    <x v="3"/>
    <x v="0"/>
    <x v="2"/>
    <x v="3"/>
    <n v="15672"/>
    <n v="0.73519652884124553"/>
    <x v="0"/>
    <s v="Y"/>
    <s v="Y"/>
    <s v="Y"/>
    <x v="0"/>
  </r>
  <r>
    <x v="0"/>
    <x v="3"/>
    <x v="3"/>
    <x v="0"/>
    <x v="2"/>
    <x v="1"/>
    <n v="40053"/>
    <n v="0.82083739045764359"/>
    <x v="1"/>
    <s v="Y"/>
    <s v="Y"/>
    <s v="Y"/>
    <x v="1"/>
  </r>
  <r>
    <x v="1"/>
    <x v="3"/>
    <x v="3"/>
    <x v="0"/>
    <x v="2"/>
    <x v="1"/>
    <n v="41580"/>
    <n v="0.81308321308321307"/>
    <x v="1"/>
    <s v="Y"/>
    <s v="Y"/>
    <s v="Y"/>
    <x v="1"/>
  </r>
  <r>
    <x v="0"/>
    <x v="3"/>
    <x v="3"/>
    <x v="0"/>
    <x v="3"/>
    <x v="4"/>
    <n v="2959"/>
    <n v="0.65292328489354512"/>
    <x v="0"/>
    <s v="Y"/>
    <s v="Y"/>
    <s v="Y"/>
    <x v="0"/>
  </r>
  <r>
    <x v="1"/>
    <x v="3"/>
    <x v="3"/>
    <x v="0"/>
    <x v="3"/>
    <x v="4"/>
    <n v="2876"/>
    <n v="0.65333796940194711"/>
    <x v="0"/>
    <s v="Y"/>
    <s v="Y"/>
    <s v="Y"/>
    <x v="0"/>
  </r>
  <r>
    <x v="0"/>
    <x v="3"/>
    <x v="3"/>
    <x v="0"/>
    <x v="3"/>
    <x v="1"/>
    <n v="52475"/>
    <n v="0.80703191996188661"/>
    <x v="1"/>
    <s v="Y"/>
    <s v="Y"/>
    <s v="Y"/>
    <x v="1"/>
  </r>
  <r>
    <x v="1"/>
    <x v="3"/>
    <x v="3"/>
    <x v="0"/>
    <x v="3"/>
    <x v="1"/>
    <n v="54376"/>
    <n v="0.79908415477416506"/>
    <x v="1"/>
    <s v="Y"/>
    <s v="Y"/>
    <s v="Y"/>
    <x v="1"/>
  </r>
  <r>
    <x v="2"/>
    <x v="3"/>
    <x v="3"/>
    <x v="1"/>
    <x v="4"/>
    <x v="5"/>
    <n v="1113"/>
    <n v="0.70440251572327039"/>
    <x v="1"/>
    <s v="Y"/>
    <s v="Y"/>
    <s v="Y"/>
    <x v="0"/>
  </r>
  <r>
    <x v="0"/>
    <x v="3"/>
    <x v="3"/>
    <x v="1"/>
    <x v="4"/>
    <x v="5"/>
    <n v="1318"/>
    <n v="0.67526555386949927"/>
    <x v="1"/>
    <s v="Y"/>
    <s v="Y"/>
    <s v="Y"/>
    <x v="0"/>
  </r>
  <r>
    <x v="1"/>
    <x v="3"/>
    <x v="3"/>
    <x v="1"/>
    <x v="4"/>
    <x v="5"/>
    <n v="1418"/>
    <n v="0.67983074753173489"/>
    <x v="1"/>
    <s v="Y"/>
    <s v="Y"/>
    <s v="Y"/>
    <x v="0"/>
  </r>
  <r>
    <x v="2"/>
    <x v="3"/>
    <x v="3"/>
    <x v="1"/>
    <x v="4"/>
    <x v="6"/>
    <n v="2042"/>
    <n v="0.69441723800195887"/>
    <x v="2"/>
    <s v="Y"/>
    <s v="Y"/>
    <s v="Y"/>
    <x v="0"/>
  </r>
  <r>
    <x v="0"/>
    <x v="3"/>
    <x v="3"/>
    <x v="1"/>
    <x v="4"/>
    <x v="6"/>
    <n v="2364"/>
    <n v="0.70642978003384094"/>
    <x v="0"/>
    <s v="Y"/>
    <s v="Y"/>
    <s v="Y"/>
    <x v="0"/>
  </r>
  <r>
    <x v="1"/>
    <x v="3"/>
    <x v="3"/>
    <x v="1"/>
    <x v="4"/>
    <x v="6"/>
    <n v="2594"/>
    <n v="0.70855821125674634"/>
    <x v="2"/>
    <s v="Y"/>
    <s v="Y"/>
    <s v="Y"/>
    <x v="0"/>
  </r>
  <r>
    <x v="2"/>
    <x v="3"/>
    <x v="3"/>
    <x v="1"/>
    <x v="4"/>
    <x v="7"/>
    <n v="3297"/>
    <n v="0.73582044282681225"/>
    <x v="0"/>
    <s v="Y"/>
    <s v="Y"/>
    <s v="Y"/>
    <x v="0"/>
  </r>
  <r>
    <x v="0"/>
    <x v="3"/>
    <x v="3"/>
    <x v="1"/>
    <x v="4"/>
    <x v="7"/>
    <n v="3757"/>
    <n v="0.75272824061751398"/>
    <x v="0"/>
    <s v="Y"/>
    <s v="Y"/>
    <s v="Y"/>
    <x v="0"/>
  </r>
  <r>
    <x v="1"/>
    <x v="3"/>
    <x v="3"/>
    <x v="1"/>
    <x v="4"/>
    <x v="7"/>
    <n v="4171"/>
    <n v="0.73915128266602736"/>
    <x v="0"/>
    <s v="Y"/>
    <s v="Y"/>
    <s v="Y"/>
    <x v="0"/>
  </r>
  <r>
    <x v="2"/>
    <x v="3"/>
    <x v="3"/>
    <x v="1"/>
    <x v="4"/>
    <x v="8"/>
    <n v="6203"/>
    <n v="0.77236820893116231"/>
    <x v="0"/>
    <s v="Y"/>
    <s v="Y"/>
    <s v="Y"/>
    <x v="0"/>
  </r>
  <r>
    <x v="0"/>
    <x v="3"/>
    <x v="3"/>
    <x v="1"/>
    <x v="4"/>
    <x v="8"/>
    <n v="7172"/>
    <n v="0.77816508644729498"/>
    <x v="0"/>
    <s v="Y"/>
    <s v="Y"/>
    <s v="Y"/>
    <x v="0"/>
  </r>
  <r>
    <x v="1"/>
    <x v="3"/>
    <x v="3"/>
    <x v="1"/>
    <x v="4"/>
    <x v="8"/>
    <n v="7294"/>
    <n v="0.76857691253084726"/>
    <x v="0"/>
    <s v="Y"/>
    <s v="Y"/>
    <s v="Y"/>
    <x v="0"/>
  </r>
  <r>
    <x v="2"/>
    <x v="3"/>
    <x v="3"/>
    <x v="1"/>
    <x v="4"/>
    <x v="9"/>
    <n v="9444"/>
    <n v="0.81257941550190593"/>
    <x v="0"/>
    <s v="Y"/>
    <s v="Y"/>
    <s v="Y"/>
    <x v="0"/>
  </r>
  <r>
    <x v="0"/>
    <x v="3"/>
    <x v="3"/>
    <x v="1"/>
    <x v="4"/>
    <x v="9"/>
    <n v="10415"/>
    <n v="0.82016322611617853"/>
    <x v="0"/>
    <s v="Y"/>
    <s v="Y"/>
    <s v="Y"/>
    <x v="0"/>
  </r>
  <r>
    <x v="1"/>
    <x v="3"/>
    <x v="3"/>
    <x v="1"/>
    <x v="4"/>
    <x v="9"/>
    <n v="11078"/>
    <n v="0.81124751760245528"/>
    <x v="0"/>
    <s v="Y"/>
    <s v="Y"/>
    <s v="Y"/>
    <x v="0"/>
  </r>
  <r>
    <x v="2"/>
    <x v="3"/>
    <x v="3"/>
    <x v="1"/>
    <x v="4"/>
    <x v="10"/>
    <n v="14860"/>
    <n v="0.83250336473755049"/>
    <x v="0"/>
    <s v="Y"/>
    <s v="Y"/>
    <s v="Y"/>
    <x v="0"/>
  </r>
  <r>
    <x v="0"/>
    <x v="3"/>
    <x v="3"/>
    <x v="1"/>
    <x v="4"/>
    <x v="10"/>
    <n v="15218"/>
    <n v="0.84005782625837822"/>
    <x v="0"/>
    <s v="Y"/>
    <s v="Y"/>
    <s v="Y"/>
    <x v="0"/>
  </r>
  <r>
    <x v="1"/>
    <x v="3"/>
    <x v="3"/>
    <x v="1"/>
    <x v="4"/>
    <x v="10"/>
    <n v="15608"/>
    <n v="0.8380317785750897"/>
    <x v="0"/>
    <s v="Y"/>
    <s v="Y"/>
    <s v="Y"/>
    <x v="0"/>
  </r>
  <r>
    <x v="2"/>
    <x v="3"/>
    <x v="3"/>
    <x v="1"/>
    <x v="4"/>
    <x v="11"/>
    <n v="14050"/>
    <n v="0.80362989323843415"/>
    <x v="0"/>
    <s v="Y"/>
    <s v="Y"/>
    <s v="Y"/>
    <x v="0"/>
  </r>
  <r>
    <x v="0"/>
    <x v="3"/>
    <x v="3"/>
    <x v="1"/>
    <x v="4"/>
    <x v="11"/>
    <n v="14245"/>
    <n v="0.81221481221481218"/>
    <x v="0"/>
    <s v="Y"/>
    <s v="Y"/>
    <s v="Y"/>
    <x v="0"/>
  </r>
  <r>
    <x v="1"/>
    <x v="3"/>
    <x v="3"/>
    <x v="1"/>
    <x v="4"/>
    <x v="11"/>
    <n v="14320"/>
    <n v="0.80377094972067042"/>
    <x v="0"/>
    <s v="Y"/>
    <s v="Y"/>
    <s v="Y"/>
    <x v="0"/>
  </r>
  <r>
    <x v="2"/>
    <x v="3"/>
    <x v="3"/>
    <x v="1"/>
    <x v="4"/>
    <x v="12"/>
    <n v="6335"/>
    <n v="0.76179952644041038"/>
    <x v="0"/>
    <s v="Y"/>
    <s v="Y"/>
    <s v="Y"/>
    <x v="0"/>
  </r>
  <r>
    <x v="0"/>
    <x v="3"/>
    <x v="3"/>
    <x v="1"/>
    <x v="4"/>
    <x v="12"/>
    <n v="6276"/>
    <n v="0.74649458253664758"/>
    <x v="0"/>
    <s v="Y"/>
    <s v="Y"/>
    <s v="Y"/>
    <x v="0"/>
  </r>
  <r>
    <x v="1"/>
    <x v="3"/>
    <x v="3"/>
    <x v="1"/>
    <x v="4"/>
    <x v="12"/>
    <n v="6254"/>
    <n v="0.74720179085385352"/>
    <x v="0"/>
    <s v="Y"/>
    <s v="Y"/>
    <s v="Y"/>
    <x v="0"/>
  </r>
  <r>
    <x v="2"/>
    <x v="3"/>
    <x v="3"/>
    <x v="0"/>
    <x v="5"/>
    <x v="13"/>
    <n v="2529"/>
    <n v="0.71134835903519178"/>
    <x v="0"/>
    <s v="Y"/>
    <s v="Y"/>
    <s v="Y"/>
    <x v="0"/>
  </r>
  <r>
    <x v="0"/>
    <x v="3"/>
    <x v="3"/>
    <x v="0"/>
    <x v="5"/>
    <x v="13"/>
    <n v="2519"/>
    <n v="0.7181421198888448"/>
    <x v="0"/>
    <s v="Y"/>
    <s v="Y"/>
    <s v="Y"/>
    <x v="0"/>
  </r>
  <r>
    <x v="1"/>
    <x v="3"/>
    <x v="3"/>
    <x v="0"/>
    <x v="5"/>
    <x v="13"/>
    <n v="2773"/>
    <n v="0.71979805265055896"/>
    <x v="0"/>
    <s v="Y"/>
    <s v="Y"/>
    <s v="Y"/>
    <x v="0"/>
  </r>
  <r>
    <x v="2"/>
    <x v="3"/>
    <x v="3"/>
    <x v="0"/>
    <x v="5"/>
    <x v="1"/>
    <n v="49123"/>
    <n v="0.79950328766565559"/>
    <x v="1"/>
    <s v="Y"/>
    <s v="Y"/>
    <s v="Y"/>
    <x v="1"/>
  </r>
  <r>
    <x v="0"/>
    <x v="3"/>
    <x v="3"/>
    <x v="0"/>
    <x v="5"/>
    <x v="1"/>
    <n v="52915"/>
    <n v="0.80264575262212978"/>
    <x v="1"/>
    <s v="Y"/>
    <s v="Y"/>
    <s v="Y"/>
    <x v="1"/>
  </r>
  <r>
    <x v="1"/>
    <x v="3"/>
    <x v="3"/>
    <x v="0"/>
    <x v="5"/>
    <x v="1"/>
    <n v="54479"/>
    <n v="0.79542576038473545"/>
    <x v="1"/>
    <s v="Y"/>
    <s v="Y"/>
    <s v="Y"/>
    <x v="1"/>
  </r>
  <r>
    <x v="2"/>
    <x v="3"/>
    <x v="3"/>
    <x v="0"/>
    <x v="6"/>
    <x v="14"/>
    <n v="7684"/>
    <n v="0.75871941697032796"/>
    <x v="0"/>
    <s v="Y"/>
    <s v="Y"/>
    <s v="Y"/>
    <x v="0"/>
  </r>
  <r>
    <x v="0"/>
    <x v="3"/>
    <x v="3"/>
    <x v="0"/>
    <x v="6"/>
    <x v="14"/>
    <n v="7555"/>
    <n v="0.7650562541363336"/>
    <x v="0"/>
    <s v="Y"/>
    <s v="Y"/>
    <s v="Y"/>
    <x v="0"/>
  </r>
  <r>
    <x v="1"/>
    <x v="3"/>
    <x v="3"/>
    <x v="0"/>
    <x v="6"/>
    <x v="14"/>
    <n v="7812"/>
    <n v="0.76254480286738346"/>
    <x v="0"/>
    <s v="Y"/>
    <s v="Y"/>
    <s v="Y"/>
    <x v="0"/>
  </r>
  <r>
    <x v="2"/>
    <x v="3"/>
    <x v="3"/>
    <x v="0"/>
    <x v="6"/>
    <x v="1"/>
    <n v="43968"/>
    <n v="0.80156022561863172"/>
    <x v="1"/>
    <s v="Y"/>
    <s v="Y"/>
    <s v="Y"/>
    <x v="1"/>
  </r>
  <r>
    <x v="0"/>
    <x v="3"/>
    <x v="3"/>
    <x v="0"/>
    <x v="6"/>
    <x v="1"/>
    <n v="47879"/>
    <n v="0.80413124751978948"/>
    <x v="1"/>
    <s v="Y"/>
    <s v="Y"/>
    <s v="Y"/>
    <x v="1"/>
  </r>
  <r>
    <x v="1"/>
    <x v="3"/>
    <x v="3"/>
    <x v="0"/>
    <x v="6"/>
    <x v="1"/>
    <n v="49440"/>
    <n v="0.79637944983818765"/>
    <x v="1"/>
    <s v="Y"/>
    <s v="Y"/>
    <s v="Y"/>
    <x v="1"/>
  </r>
  <r>
    <x v="2"/>
    <x v="3"/>
    <x v="3"/>
    <x v="1"/>
    <x v="7"/>
    <x v="15"/>
    <n v="108"/>
    <n v="0.72222222222222221"/>
    <x v="2"/>
    <s v="Y"/>
    <s v="Y"/>
    <s v="Y"/>
    <x v="0"/>
  </r>
  <r>
    <x v="0"/>
    <x v="3"/>
    <x v="3"/>
    <x v="1"/>
    <x v="7"/>
    <x v="15"/>
    <n v="103"/>
    <n v="0.79611650485436891"/>
    <x v="2"/>
    <s v="Y"/>
    <s v="Y"/>
    <s v="Y"/>
    <x v="0"/>
  </r>
  <r>
    <x v="1"/>
    <x v="3"/>
    <x v="3"/>
    <x v="1"/>
    <x v="7"/>
    <x v="15"/>
    <n v="149"/>
    <n v="0.79194630872483218"/>
    <x v="2"/>
    <s v="Y"/>
    <s v="Y"/>
    <s v="Y"/>
    <x v="0"/>
  </r>
  <r>
    <x v="2"/>
    <x v="3"/>
    <x v="3"/>
    <x v="1"/>
    <x v="7"/>
    <x v="16"/>
    <n v="1542"/>
    <n v="0.79312581063553822"/>
    <x v="2"/>
    <s v="Y"/>
    <s v="Y"/>
    <s v="Y"/>
    <x v="0"/>
  </r>
  <r>
    <x v="0"/>
    <x v="3"/>
    <x v="3"/>
    <x v="1"/>
    <x v="7"/>
    <x v="16"/>
    <n v="1660"/>
    <n v="0.7939759036144578"/>
    <x v="2"/>
    <s v="Y"/>
    <s v="Y"/>
    <s v="Y"/>
    <x v="0"/>
  </r>
  <r>
    <x v="1"/>
    <x v="3"/>
    <x v="3"/>
    <x v="1"/>
    <x v="7"/>
    <x v="16"/>
    <n v="1793"/>
    <n v="0.77189068600111543"/>
    <x v="0"/>
    <s v="Y"/>
    <s v="Y"/>
    <s v="Y"/>
    <x v="0"/>
  </r>
  <r>
    <x v="2"/>
    <x v="3"/>
    <x v="3"/>
    <x v="1"/>
    <x v="7"/>
    <x v="17"/>
    <n v="772"/>
    <n v="0.77849740932642486"/>
    <x v="2"/>
    <s v="Y"/>
    <s v="Y"/>
    <s v="Y"/>
    <x v="0"/>
  </r>
  <r>
    <x v="0"/>
    <x v="3"/>
    <x v="3"/>
    <x v="1"/>
    <x v="7"/>
    <x v="17"/>
    <n v="865"/>
    <n v="0.76994219653179186"/>
    <x v="0"/>
    <s v="Y"/>
    <s v="Y"/>
    <s v="Y"/>
    <x v="0"/>
  </r>
  <r>
    <x v="1"/>
    <x v="3"/>
    <x v="3"/>
    <x v="1"/>
    <x v="7"/>
    <x v="17"/>
    <n v="938"/>
    <n v="0.78464818763326227"/>
    <x v="2"/>
    <s v="Y"/>
    <s v="Y"/>
    <s v="Y"/>
    <x v="0"/>
  </r>
  <r>
    <x v="2"/>
    <x v="3"/>
    <x v="3"/>
    <x v="1"/>
    <x v="7"/>
    <x v="18"/>
    <n v="350"/>
    <n v="0.77714285714285714"/>
    <x v="2"/>
    <s v="Y"/>
    <s v="Y"/>
    <s v="Y"/>
    <x v="0"/>
  </r>
  <r>
    <x v="0"/>
    <x v="3"/>
    <x v="3"/>
    <x v="1"/>
    <x v="7"/>
    <x v="18"/>
    <n v="376"/>
    <n v="0.71542553191489366"/>
    <x v="0"/>
    <s v="Y"/>
    <s v="Y"/>
    <s v="Y"/>
    <x v="0"/>
  </r>
  <r>
    <x v="1"/>
    <x v="3"/>
    <x v="3"/>
    <x v="1"/>
    <x v="7"/>
    <x v="18"/>
    <n v="412"/>
    <n v="0.72572815533980584"/>
    <x v="0"/>
    <s v="Y"/>
    <s v="Y"/>
    <s v="Y"/>
    <x v="0"/>
  </r>
  <r>
    <x v="2"/>
    <x v="3"/>
    <x v="3"/>
    <x v="1"/>
    <x v="7"/>
    <x v="19"/>
    <n v="51606"/>
    <n v="0.79562453978219583"/>
    <x v="1"/>
    <s v="Y"/>
    <s v="Y"/>
    <s v="Y"/>
    <x v="0"/>
  </r>
  <r>
    <x v="0"/>
    <x v="3"/>
    <x v="3"/>
    <x v="1"/>
    <x v="7"/>
    <x v="19"/>
    <n v="54734"/>
    <n v="0.80125698834362558"/>
    <x v="1"/>
    <s v="Y"/>
    <s v="Y"/>
    <s v="Y"/>
    <x v="0"/>
  </r>
  <r>
    <x v="1"/>
    <x v="3"/>
    <x v="3"/>
    <x v="1"/>
    <x v="7"/>
    <x v="19"/>
    <n v="56816"/>
    <n v="0.79532174035482961"/>
    <x v="1"/>
    <s v="Y"/>
    <s v="Y"/>
    <s v="Y"/>
    <x v="0"/>
  </r>
  <r>
    <x v="2"/>
    <x v="3"/>
    <x v="3"/>
    <x v="0"/>
    <x v="8"/>
    <x v="0"/>
    <n v="921"/>
    <n v="0.71009771986970682"/>
    <x v="0"/>
    <s v="Y"/>
    <s v="Y"/>
    <s v="Y"/>
    <x v="0"/>
  </r>
  <r>
    <x v="2"/>
    <x v="3"/>
    <x v="3"/>
    <x v="0"/>
    <x v="8"/>
    <x v="1"/>
    <n v="50731"/>
    <n v="0.79673178135656697"/>
    <x v="1"/>
    <s v="Y"/>
    <s v="Y"/>
    <s v="Y"/>
    <x v="1"/>
  </r>
  <r>
    <x v="2"/>
    <x v="3"/>
    <x v="3"/>
    <x v="0"/>
    <x v="9"/>
    <x v="2"/>
    <n v="16981"/>
    <n v="0.78646722807844061"/>
    <x v="0"/>
    <s v="Y"/>
    <s v="Y"/>
    <s v="Y"/>
    <x v="0"/>
  </r>
  <r>
    <x v="2"/>
    <x v="3"/>
    <x v="3"/>
    <x v="0"/>
    <x v="9"/>
    <x v="1"/>
    <n v="34671"/>
    <n v="0.79945776008768132"/>
    <x v="1"/>
    <s v="Y"/>
    <s v="Y"/>
    <s v="Y"/>
    <x v="1"/>
  </r>
  <r>
    <x v="2"/>
    <x v="3"/>
    <x v="3"/>
    <x v="0"/>
    <x v="10"/>
    <x v="20"/>
    <n v="32189"/>
    <n v="0.77433284662462332"/>
    <x v="1"/>
    <s v="Y"/>
    <s v="Y"/>
    <s v="Y"/>
    <x v="0"/>
  </r>
  <r>
    <x v="0"/>
    <x v="3"/>
    <x v="3"/>
    <x v="0"/>
    <x v="10"/>
    <x v="20"/>
    <n v="33280"/>
    <n v="0.77515024038461533"/>
    <x v="1"/>
    <s v="Y"/>
    <s v="Y"/>
    <s v="Y"/>
    <x v="0"/>
  </r>
  <r>
    <x v="1"/>
    <x v="3"/>
    <x v="3"/>
    <x v="0"/>
    <x v="10"/>
    <x v="20"/>
    <n v="33822"/>
    <n v="0.76985394122169004"/>
    <x v="1"/>
    <s v="Y"/>
    <s v="Y"/>
    <s v="Y"/>
    <x v="0"/>
  </r>
  <r>
    <x v="2"/>
    <x v="3"/>
    <x v="3"/>
    <x v="0"/>
    <x v="10"/>
    <x v="21"/>
    <n v="19463"/>
    <n v="0.82967682268920517"/>
    <x v="0"/>
    <s v="Y"/>
    <s v="Y"/>
    <s v="Y"/>
    <x v="1"/>
  </r>
  <r>
    <x v="0"/>
    <x v="3"/>
    <x v="3"/>
    <x v="0"/>
    <x v="10"/>
    <x v="21"/>
    <n v="22154"/>
    <n v="0.8343414281845265"/>
    <x v="0"/>
    <s v="Y"/>
    <s v="Y"/>
    <s v="Y"/>
    <x v="1"/>
  </r>
  <r>
    <x v="1"/>
    <x v="3"/>
    <x v="3"/>
    <x v="0"/>
    <x v="10"/>
    <x v="21"/>
    <n v="23430"/>
    <n v="0.82338881775501493"/>
    <x v="0"/>
    <s v="Y"/>
    <s v="Y"/>
    <s v="Y"/>
    <x v="1"/>
  </r>
  <r>
    <x v="2"/>
    <x v="3"/>
    <x v="3"/>
    <x v="0"/>
    <x v="11"/>
    <x v="4"/>
    <n v="2948"/>
    <n v="0.65128900949796475"/>
    <x v="0"/>
    <s v="Y"/>
    <s v="Y"/>
    <s v="Y"/>
    <x v="0"/>
  </r>
  <r>
    <x v="2"/>
    <x v="3"/>
    <x v="3"/>
    <x v="0"/>
    <x v="11"/>
    <x v="1"/>
    <n v="48704"/>
    <n v="0.80389701051248352"/>
    <x v="1"/>
    <s v="Y"/>
    <s v="Y"/>
    <s v="Y"/>
    <x v="1"/>
  </r>
  <r>
    <x v="2"/>
    <x v="3"/>
    <x v="3"/>
    <x v="0"/>
    <x v="12"/>
    <x v="3"/>
    <n v="14938"/>
    <n v="0.74139777748025171"/>
    <x v="0"/>
    <s v="Y"/>
    <s v="Y"/>
    <s v="Y"/>
    <x v="0"/>
  </r>
  <r>
    <x v="2"/>
    <x v="3"/>
    <x v="3"/>
    <x v="0"/>
    <x v="12"/>
    <x v="1"/>
    <n v="36714"/>
    <n v="0.81707250640082807"/>
    <x v="1"/>
    <s v="Y"/>
    <s v="Y"/>
    <s v="Y"/>
    <x v="1"/>
  </r>
  <r>
    <x v="2"/>
    <x v="3"/>
    <x v="3"/>
    <x v="1"/>
    <x v="13"/>
    <x v="22"/>
    <n v="188"/>
    <n v="0.73404255319148937"/>
    <x v="0"/>
    <s v="Y"/>
    <s v="Y"/>
    <s v="Y"/>
    <x v="0"/>
  </r>
  <r>
    <x v="0"/>
    <x v="3"/>
    <x v="3"/>
    <x v="1"/>
    <x v="13"/>
    <x v="22"/>
    <n v="237"/>
    <n v="0.73417721518987344"/>
    <x v="0"/>
    <s v="Y"/>
    <s v="Y"/>
    <s v="Y"/>
    <x v="0"/>
  </r>
  <r>
    <x v="1"/>
    <x v="3"/>
    <x v="3"/>
    <x v="1"/>
    <x v="13"/>
    <x v="22"/>
    <n v="206"/>
    <n v="0.76213592233009708"/>
    <x v="2"/>
    <s v="Y"/>
    <s v="Y"/>
    <s v="Y"/>
    <x v="0"/>
  </r>
  <r>
    <x v="2"/>
    <x v="3"/>
    <x v="3"/>
    <x v="1"/>
    <x v="13"/>
    <x v="23"/>
    <n v="454"/>
    <n v="0.7687224669603524"/>
    <x v="2"/>
    <s v="Y"/>
    <s v="Y"/>
    <s v="Y"/>
    <x v="0"/>
  </r>
  <r>
    <x v="0"/>
    <x v="3"/>
    <x v="3"/>
    <x v="1"/>
    <x v="13"/>
    <x v="23"/>
    <n v="461"/>
    <n v="0.76138828633405642"/>
    <x v="0"/>
    <s v="Y"/>
    <s v="Y"/>
    <s v="Y"/>
    <x v="0"/>
  </r>
  <r>
    <x v="1"/>
    <x v="3"/>
    <x v="3"/>
    <x v="1"/>
    <x v="13"/>
    <x v="23"/>
    <n v="436"/>
    <n v="0.72935779816513757"/>
    <x v="0"/>
    <s v="Y"/>
    <s v="Y"/>
    <s v="Y"/>
    <x v="0"/>
  </r>
  <r>
    <x v="2"/>
    <x v="3"/>
    <x v="3"/>
    <x v="1"/>
    <x v="13"/>
    <x v="24"/>
    <n v="48805"/>
    <n v="0.79875012806064949"/>
    <x v="1"/>
    <s v="Y"/>
    <s v="Y"/>
    <s v="Y"/>
    <x v="0"/>
  </r>
  <r>
    <x v="0"/>
    <x v="3"/>
    <x v="3"/>
    <x v="1"/>
    <x v="13"/>
    <x v="24"/>
    <n v="51764"/>
    <n v="0.80470983695232212"/>
    <x v="1"/>
    <s v="Y"/>
    <s v="Y"/>
    <s v="Y"/>
    <x v="0"/>
  </r>
  <r>
    <x v="1"/>
    <x v="3"/>
    <x v="3"/>
    <x v="1"/>
    <x v="13"/>
    <x v="24"/>
    <n v="53554"/>
    <n v="0.79777420920939612"/>
    <x v="1"/>
    <s v="Y"/>
    <s v="Y"/>
    <s v="Y"/>
    <x v="0"/>
  </r>
  <r>
    <x v="2"/>
    <x v="3"/>
    <x v="3"/>
    <x v="1"/>
    <x v="13"/>
    <x v="25"/>
    <n v="282"/>
    <n v="0.76595744680851063"/>
    <x v="2"/>
    <s v="Y"/>
    <s v="Y"/>
    <s v="Y"/>
    <x v="0"/>
  </r>
  <r>
    <x v="0"/>
    <x v="3"/>
    <x v="3"/>
    <x v="1"/>
    <x v="13"/>
    <x v="25"/>
    <n v="318"/>
    <n v="0.73270440251572322"/>
    <x v="0"/>
    <s v="Y"/>
    <s v="Y"/>
    <s v="Y"/>
    <x v="0"/>
  </r>
  <r>
    <x v="1"/>
    <x v="3"/>
    <x v="3"/>
    <x v="1"/>
    <x v="13"/>
    <x v="25"/>
    <n v="327"/>
    <n v="0.74617737003058104"/>
    <x v="0"/>
    <s v="Y"/>
    <s v="Y"/>
    <s v="Y"/>
    <x v="0"/>
  </r>
  <r>
    <x v="0"/>
    <x v="4"/>
    <x v="4"/>
    <x v="0"/>
    <x v="0"/>
    <x v="0"/>
    <n v="440"/>
    <n v="0.72272727272727277"/>
    <x v="0"/>
    <s v="Y"/>
    <s v="Y"/>
    <s v="Y"/>
    <x v="0"/>
  </r>
  <r>
    <x v="1"/>
    <x v="4"/>
    <x v="4"/>
    <x v="0"/>
    <x v="0"/>
    <x v="0"/>
    <n v="457"/>
    <n v="0.70678336980306344"/>
    <x v="0"/>
    <s v="Y"/>
    <s v="Y"/>
    <s v="Y"/>
    <x v="0"/>
  </r>
  <r>
    <x v="0"/>
    <x v="4"/>
    <x v="4"/>
    <x v="0"/>
    <x v="0"/>
    <x v="1"/>
    <n v="33167"/>
    <n v="0.82958965236530291"/>
    <x v="1"/>
    <s v="Y"/>
    <s v="Y"/>
    <s v="Y"/>
    <x v="1"/>
  </r>
  <r>
    <x v="1"/>
    <x v="4"/>
    <x v="4"/>
    <x v="0"/>
    <x v="0"/>
    <x v="1"/>
    <n v="34596"/>
    <n v="0.81841831425598333"/>
    <x v="1"/>
    <s v="Y"/>
    <s v="Y"/>
    <s v="Y"/>
    <x v="1"/>
  </r>
  <r>
    <x v="0"/>
    <x v="4"/>
    <x v="4"/>
    <x v="0"/>
    <x v="1"/>
    <x v="2"/>
    <n v="10049"/>
    <n v="0.81878793909841774"/>
    <x v="0"/>
    <s v="Y"/>
    <s v="Y"/>
    <s v="Y"/>
    <x v="0"/>
  </r>
  <r>
    <x v="1"/>
    <x v="4"/>
    <x v="4"/>
    <x v="0"/>
    <x v="1"/>
    <x v="2"/>
    <n v="10195"/>
    <n v="0.80529671407552716"/>
    <x v="0"/>
    <s v="Y"/>
    <s v="Y"/>
    <s v="Y"/>
    <x v="0"/>
  </r>
  <r>
    <x v="0"/>
    <x v="4"/>
    <x v="4"/>
    <x v="0"/>
    <x v="1"/>
    <x v="1"/>
    <n v="23558"/>
    <n v="0.83220137532897531"/>
    <x v="1"/>
    <s v="Y"/>
    <s v="Y"/>
    <s v="Y"/>
    <x v="1"/>
  </r>
  <r>
    <x v="1"/>
    <x v="4"/>
    <x v="4"/>
    <x v="0"/>
    <x v="1"/>
    <x v="1"/>
    <n v="24858"/>
    <n v="0.8217475259473811"/>
    <x v="1"/>
    <s v="Y"/>
    <s v="Y"/>
    <s v="Y"/>
    <x v="1"/>
  </r>
  <r>
    <x v="0"/>
    <x v="4"/>
    <x v="4"/>
    <x v="0"/>
    <x v="2"/>
    <x v="3"/>
    <n v="8450"/>
    <n v="0.79360946745562133"/>
    <x v="0"/>
    <s v="Y"/>
    <s v="Y"/>
    <s v="Y"/>
    <x v="0"/>
  </r>
  <r>
    <x v="1"/>
    <x v="4"/>
    <x v="4"/>
    <x v="0"/>
    <x v="2"/>
    <x v="3"/>
    <n v="8721"/>
    <n v="0.77926843251920652"/>
    <x v="0"/>
    <s v="Y"/>
    <s v="Y"/>
    <s v="Y"/>
    <x v="0"/>
  </r>
  <r>
    <x v="0"/>
    <x v="4"/>
    <x v="4"/>
    <x v="0"/>
    <x v="2"/>
    <x v="1"/>
    <n v="25157"/>
    <n v="0.83980601820566836"/>
    <x v="1"/>
    <s v="Y"/>
    <s v="Y"/>
    <s v="Y"/>
    <x v="1"/>
  </r>
  <r>
    <x v="1"/>
    <x v="4"/>
    <x v="4"/>
    <x v="0"/>
    <x v="2"/>
    <x v="1"/>
    <n v="26332"/>
    <n v="0.82944706061066387"/>
    <x v="1"/>
    <s v="Y"/>
    <s v="Y"/>
    <s v="Y"/>
    <x v="1"/>
  </r>
  <r>
    <x v="0"/>
    <x v="4"/>
    <x v="4"/>
    <x v="0"/>
    <x v="3"/>
    <x v="4"/>
    <n v="1316"/>
    <n v="0.69984802431610937"/>
    <x v="0"/>
    <s v="Y"/>
    <s v="Y"/>
    <s v="Y"/>
    <x v="0"/>
  </r>
  <r>
    <x v="1"/>
    <x v="4"/>
    <x v="4"/>
    <x v="0"/>
    <x v="3"/>
    <x v="4"/>
    <n v="1344"/>
    <n v="0.68377976190476186"/>
    <x v="0"/>
    <s v="Y"/>
    <s v="Y"/>
    <s v="Y"/>
    <x v="0"/>
  </r>
  <r>
    <x v="0"/>
    <x v="4"/>
    <x v="4"/>
    <x v="0"/>
    <x v="3"/>
    <x v="1"/>
    <n v="32291"/>
    <n v="0.833421077080301"/>
    <x v="1"/>
    <s v="Y"/>
    <s v="Y"/>
    <s v="Y"/>
    <x v="1"/>
  </r>
  <r>
    <x v="1"/>
    <x v="4"/>
    <x v="4"/>
    <x v="0"/>
    <x v="3"/>
    <x v="1"/>
    <n v="33709"/>
    <n v="0.82227298347622302"/>
    <x v="1"/>
    <s v="Y"/>
    <s v="Y"/>
    <s v="Y"/>
    <x v="1"/>
  </r>
  <r>
    <x v="2"/>
    <x v="4"/>
    <x v="4"/>
    <x v="1"/>
    <x v="4"/>
    <x v="5"/>
    <n v="670"/>
    <n v="0.76567164179104474"/>
    <x v="1"/>
    <s v="Y"/>
    <s v="Y"/>
    <s v="Y"/>
    <x v="0"/>
  </r>
  <r>
    <x v="0"/>
    <x v="4"/>
    <x v="4"/>
    <x v="1"/>
    <x v="4"/>
    <x v="5"/>
    <n v="743"/>
    <n v="0.78196500672947511"/>
    <x v="1"/>
    <s v="Y"/>
    <s v="Y"/>
    <s v="Y"/>
    <x v="0"/>
  </r>
  <r>
    <x v="1"/>
    <x v="4"/>
    <x v="4"/>
    <x v="1"/>
    <x v="4"/>
    <x v="5"/>
    <n v="779"/>
    <n v="0.76893453145057766"/>
    <x v="1"/>
    <s v="Y"/>
    <s v="Y"/>
    <s v="Y"/>
    <x v="0"/>
  </r>
  <r>
    <x v="2"/>
    <x v="4"/>
    <x v="4"/>
    <x v="1"/>
    <x v="4"/>
    <x v="6"/>
    <n v="1253"/>
    <n v="0.77893056664006388"/>
    <x v="2"/>
    <s v="Y"/>
    <s v="Y"/>
    <s v="Y"/>
    <x v="0"/>
  </r>
  <r>
    <x v="0"/>
    <x v="4"/>
    <x v="4"/>
    <x v="1"/>
    <x v="4"/>
    <x v="6"/>
    <n v="1397"/>
    <n v="0.78239083750894778"/>
    <x v="2"/>
    <s v="Y"/>
    <s v="Y"/>
    <s v="Y"/>
    <x v="0"/>
  </r>
  <r>
    <x v="1"/>
    <x v="4"/>
    <x v="4"/>
    <x v="1"/>
    <x v="4"/>
    <x v="6"/>
    <n v="1565"/>
    <n v="0.76805111821086258"/>
    <x v="2"/>
    <s v="Y"/>
    <s v="Y"/>
    <s v="Y"/>
    <x v="0"/>
  </r>
  <r>
    <x v="2"/>
    <x v="4"/>
    <x v="4"/>
    <x v="1"/>
    <x v="4"/>
    <x v="7"/>
    <n v="2118"/>
    <n v="0.80217186024551468"/>
    <x v="0"/>
    <s v="Y"/>
    <s v="Y"/>
    <s v="Y"/>
    <x v="0"/>
  </r>
  <r>
    <x v="0"/>
    <x v="4"/>
    <x v="4"/>
    <x v="1"/>
    <x v="4"/>
    <x v="7"/>
    <n v="2410"/>
    <n v="0.8099585062240664"/>
    <x v="2"/>
    <s v="Y"/>
    <s v="Y"/>
    <s v="Y"/>
    <x v="0"/>
  </r>
  <r>
    <x v="1"/>
    <x v="4"/>
    <x v="4"/>
    <x v="1"/>
    <x v="4"/>
    <x v="7"/>
    <n v="2677"/>
    <n v="0.79529323870003732"/>
    <x v="2"/>
    <s v="Y"/>
    <s v="Y"/>
    <s v="Y"/>
    <x v="0"/>
  </r>
  <r>
    <x v="2"/>
    <x v="4"/>
    <x v="4"/>
    <x v="1"/>
    <x v="4"/>
    <x v="8"/>
    <n v="4127"/>
    <n v="0.83571601647685967"/>
    <x v="0"/>
    <s v="Y"/>
    <s v="Y"/>
    <s v="Y"/>
    <x v="0"/>
  </r>
  <r>
    <x v="0"/>
    <x v="4"/>
    <x v="4"/>
    <x v="1"/>
    <x v="4"/>
    <x v="8"/>
    <n v="4684"/>
    <n v="0.82578992314261312"/>
    <x v="0"/>
    <s v="Y"/>
    <s v="Y"/>
    <s v="Y"/>
    <x v="0"/>
  </r>
  <r>
    <x v="1"/>
    <x v="4"/>
    <x v="4"/>
    <x v="1"/>
    <x v="4"/>
    <x v="8"/>
    <n v="4767"/>
    <n v="0.82483742395636672"/>
    <x v="0"/>
    <s v="Y"/>
    <s v="Y"/>
    <s v="Y"/>
    <x v="0"/>
  </r>
  <r>
    <x v="2"/>
    <x v="4"/>
    <x v="4"/>
    <x v="1"/>
    <x v="4"/>
    <x v="9"/>
    <n v="6164"/>
    <n v="0.84863724853990918"/>
    <x v="0"/>
    <s v="Y"/>
    <s v="Y"/>
    <s v="Y"/>
    <x v="0"/>
  </r>
  <r>
    <x v="0"/>
    <x v="4"/>
    <x v="4"/>
    <x v="1"/>
    <x v="4"/>
    <x v="9"/>
    <n v="6825"/>
    <n v="0.85362637362637361"/>
    <x v="0"/>
    <s v="Y"/>
    <s v="Y"/>
    <s v="Y"/>
    <x v="0"/>
  </r>
  <r>
    <x v="1"/>
    <x v="4"/>
    <x v="4"/>
    <x v="1"/>
    <x v="4"/>
    <x v="9"/>
    <n v="7304"/>
    <n v="0.83967688937568452"/>
    <x v="0"/>
    <s v="Y"/>
    <s v="Y"/>
    <s v="Y"/>
    <x v="0"/>
  </r>
  <r>
    <x v="2"/>
    <x v="4"/>
    <x v="4"/>
    <x v="1"/>
    <x v="4"/>
    <x v="10"/>
    <n v="9703"/>
    <n v="0.85973410285478713"/>
    <x v="0"/>
    <s v="Y"/>
    <s v="Y"/>
    <s v="Y"/>
    <x v="0"/>
  </r>
  <r>
    <x v="0"/>
    <x v="4"/>
    <x v="4"/>
    <x v="1"/>
    <x v="4"/>
    <x v="10"/>
    <n v="9850"/>
    <n v="0.86538071065989852"/>
    <x v="0"/>
    <s v="Y"/>
    <s v="Y"/>
    <s v="Y"/>
    <x v="0"/>
  </r>
  <r>
    <x v="1"/>
    <x v="4"/>
    <x v="4"/>
    <x v="1"/>
    <x v="4"/>
    <x v="10"/>
    <n v="10166"/>
    <n v="0.85638402518197909"/>
    <x v="0"/>
    <s v="Y"/>
    <s v="Y"/>
    <s v="Y"/>
    <x v="0"/>
  </r>
  <r>
    <x v="2"/>
    <x v="4"/>
    <x v="4"/>
    <x v="1"/>
    <x v="4"/>
    <x v="11"/>
    <n v="8083"/>
    <n v="0.81083756031176546"/>
    <x v="0"/>
    <s v="Y"/>
    <s v="Y"/>
    <s v="Y"/>
    <x v="0"/>
  </r>
  <r>
    <x v="0"/>
    <x v="4"/>
    <x v="4"/>
    <x v="1"/>
    <x v="4"/>
    <x v="11"/>
    <n v="8101"/>
    <n v="0.81113442784841383"/>
    <x v="2"/>
    <s v="Y"/>
    <s v="Y"/>
    <s v="Y"/>
    <x v="0"/>
  </r>
  <r>
    <x v="1"/>
    <x v="4"/>
    <x v="4"/>
    <x v="1"/>
    <x v="4"/>
    <x v="11"/>
    <n v="8245"/>
    <n v="0.80157671315949064"/>
    <x v="0"/>
    <s v="Y"/>
    <s v="Y"/>
    <s v="Y"/>
    <x v="0"/>
  </r>
  <r>
    <x v="2"/>
    <x v="4"/>
    <x v="4"/>
    <x v="1"/>
    <x v="4"/>
    <x v="12"/>
    <n v="2653"/>
    <n v="0.71202412363362233"/>
    <x v="0"/>
    <s v="Y"/>
    <s v="Y"/>
    <s v="Y"/>
    <x v="0"/>
  </r>
  <r>
    <x v="0"/>
    <x v="4"/>
    <x v="4"/>
    <x v="1"/>
    <x v="4"/>
    <x v="12"/>
    <n v="2693"/>
    <n v="0.7129595246936502"/>
    <x v="0"/>
    <s v="Y"/>
    <s v="Y"/>
    <s v="Y"/>
    <x v="0"/>
  </r>
  <r>
    <x v="1"/>
    <x v="4"/>
    <x v="4"/>
    <x v="1"/>
    <x v="4"/>
    <x v="12"/>
    <n v="2628"/>
    <n v="0.69558599695585999"/>
    <x v="0"/>
    <s v="Y"/>
    <s v="Y"/>
    <s v="Y"/>
    <x v="0"/>
  </r>
  <r>
    <x v="2"/>
    <x v="4"/>
    <x v="4"/>
    <x v="0"/>
    <x v="5"/>
    <x v="13"/>
    <n v="1199"/>
    <n v="0.73894912427022519"/>
    <x v="0"/>
    <s v="Y"/>
    <s v="Y"/>
    <s v="Y"/>
    <x v="0"/>
  </r>
  <r>
    <x v="0"/>
    <x v="4"/>
    <x v="4"/>
    <x v="0"/>
    <x v="5"/>
    <x v="13"/>
    <n v="1243"/>
    <n v="0.7546259050683829"/>
    <x v="0"/>
    <s v="Y"/>
    <s v="Y"/>
    <s v="Y"/>
    <x v="0"/>
  </r>
  <r>
    <x v="1"/>
    <x v="4"/>
    <x v="4"/>
    <x v="0"/>
    <x v="5"/>
    <x v="13"/>
    <n v="1407"/>
    <n v="0.73560767590618337"/>
    <x v="0"/>
    <s v="Y"/>
    <s v="Y"/>
    <s v="Y"/>
    <x v="0"/>
  </r>
  <r>
    <x v="2"/>
    <x v="4"/>
    <x v="4"/>
    <x v="0"/>
    <x v="5"/>
    <x v="1"/>
    <n v="30281"/>
    <n v="0.82883656418216045"/>
    <x v="1"/>
    <s v="Y"/>
    <s v="Y"/>
    <s v="Y"/>
    <x v="1"/>
  </r>
  <r>
    <x v="0"/>
    <x v="4"/>
    <x v="4"/>
    <x v="0"/>
    <x v="5"/>
    <x v="1"/>
    <n v="32364"/>
    <n v="0.83101594364108267"/>
    <x v="1"/>
    <s v="Y"/>
    <s v="Y"/>
    <s v="Y"/>
    <x v="1"/>
  </r>
  <r>
    <x v="1"/>
    <x v="4"/>
    <x v="4"/>
    <x v="0"/>
    <x v="5"/>
    <x v="1"/>
    <n v="33646"/>
    <n v="0.8203649765202401"/>
    <x v="1"/>
    <s v="Y"/>
    <s v="Y"/>
    <s v="Y"/>
    <x v="1"/>
  </r>
  <r>
    <x v="2"/>
    <x v="4"/>
    <x v="4"/>
    <x v="0"/>
    <x v="6"/>
    <x v="14"/>
    <n v="4060"/>
    <n v="0.78793103448275859"/>
    <x v="0"/>
    <s v="Y"/>
    <s v="Y"/>
    <s v="Y"/>
    <x v="0"/>
  </r>
  <r>
    <x v="0"/>
    <x v="4"/>
    <x v="4"/>
    <x v="0"/>
    <x v="6"/>
    <x v="14"/>
    <n v="3921"/>
    <n v="0.79393011986738082"/>
    <x v="0"/>
    <s v="Y"/>
    <s v="Y"/>
    <s v="Y"/>
    <x v="0"/>
  </r>
  <r>
    <x v="1"/>
    <x v="4"/>
    <x v="4"/>
    <x v="0"/>
    <x v="6"/>
    <x v="14"/>
    <n v="4173"/>
    <n v="0.77546129882578485"/>
    <x v="0"/>
    <s v="Y"/>
    <s v="Y"/>
    <s v="Y"/>
    <x v="0"/>
  </r>
  <r>
    <x v="2"/>
    <x v="4"/>
    <x v="4"/>
    <x v="0"/>
    <x v="6"/>
    <x v="1"/>
    <n v="27420"/>
    <n v="0.83096280087527352"/>
    <x v="1"/>
    <s v="Y"/>
    <s v="Y"/>
    <s v="Y"/>
    <x v="1"/>
  </r>
  <r>
    <x v="0"/>
    <x v="4"/>
    <x v="4"/>
    <x v="0"/>
    <x v="6"/>
    <x v="1"/>
    <n v="29686"/>
    <n v="0.83271575826989153"/>
    <x v="1"/>
    <s v="Y"/>
    <s v="Y"/>
    <s v="Y"/>
    <x v="1"/>
  </r>
  <r>
    <x v="1"/>
    <x v="4"/>
    <x v="4"/>
    <x v="0"/>
    <x v="6"/>
    <x v="1"/>
    <n v="30880"/>
    <n v="0.82257124352331601"/>
    <x v="1"/>
    <s v="Y"/>
    <s v="Y"/>
    <s v="Y"/>
    <x v="1"/>
  </r>
  <r>
    <x v="2"/>
    <x v="4"/>
    <x v="4"/>
    <x v="1"/>
    <x v="7"/>
    <x v="15"/>
    <n v="65"/>
    <n v="0.84615384615384615"/>
    <x v="2"/>
    <s v="Y"/>
    <s v="Y"/>
    <s v="Y"/>
    <x v="0"/>
  </r>
  <r>
    <x v="0"/>
    <x v="4"/>
    <x v="4"/>
    <x v="1"/>
    <x v="7"/>
    <x v="15"/>
    <n v="66"/>
    <n v="0.84848484848484851"/>
    <x v="2"/>
    <s v="Y"/>
    <s v="Y"/>
    <s v="Y"/>
    <x v="0"/>
  </r>
  <r>
    <x v="1"/>
    <x v="4"/>
    <x v="4"/>
    <x v="1"/>
    <x v="7"/>
    <x v="15"/>
    <n v="81"/>
    <n v="0.76543209876543206"/>
    <x v="2"/>
    <s v="Y"/>
    <s v="Y"/>
    <s v="Y"/>
    <x v="0"/>
  </r>
  <r>
    <x v="2"/>
    <x v="4"/>
    <x v="4"/>
    <x v="1"/>
    <x v="7"/>
    <x v="16"/>
    <n v="914"/>
    <n v="0.75711159737417943"/>
    <x v="0"/>
    <s v="Y"/>
    <s v="Y"/>
    <s v="Y"/>
    <x v="0"/>
  </r>
  <r>
    <x v="0"/>
    <x v="4"/>
    <x v="4"/>
    <x v="1"/>
    <x v="7"/>
    <x v="16"/>
    <n v="979"/>
    <n v="0.75791624106230848"/>
    <x v="0"/>
    <s v="Y"/>
    <s v="Y"/>
    <s v="Y"/>
    <x v="0"/>
  </r>
  <r>
    <x v="1"/>
    <x v="4"/>
    <x v="4"/>
    <x v="1"/>
    <x v="7"/>
    <x v="16"/>
    <n v="1029"/>
    <n v="0.75607385811467442"/>
    <x v="0"/>
    <s v="Y"/>
    <s v="Y"/>
    <s v="Y"/>
    <x v="0"/>
  </r>
  <r>
    <x v="2"/>
    <x v="4"/>
    <x v="4"/>
    <x v="1"/>
    <x v="7"/>
    <x v="17"/>
    <n v="468"/>
    <n v="0.79487179487179482"/>
    <x v="2"/>
    <s v="Y"/>
    <s v="Y"/>
    <s v="Y"/>
    <x v="0"/>
  </r>
  <r>
    <x v="0"/>
    <x v="4"/>
    <x v="4"/>
    <x v="1"/>
    <x v="7"/>
    <x v="17"/>
    <n v="523"/>
    <n v="0.73613766730401531"/>
    <x v="0"/>
    <s v="Y"/>
    <s v="Y"/>
    <s v="Y"/>
    <x v="0"/>
  </r>
  <r>
    <x v="1"/>
    <x v="4"/>
    <x v="4"/>
    <x v="1"/>
    <x v="7"/>
    <x v="17"/>
    <n v="542"/>
    <n v="0.78044280442804426"/>
    <x v="0"/>
    <s v="Y"/>
    <s v="Y"/>
    <s v="Y"/>
    <x v="0"/>
  </r>
  <r>
    <x v="2"/>
    <x v="4"/>
    <x v="4"/>
    <x v="1"/>
    <x v="7"/>
    <x v="18"/>
    <n v="221"/>
    <n v="0.80995475113122173"/>
    <x v="2"/>
    <s v="Y"/>
    <s v="Y"/>
    <s v="Y"/>
    <x v="0"/>
  </r>
  <r>
    <x v="0"/>
    <x v="4"/>
    <x v="4"/>
    <x v="1"/>
    <x v="7"/>
    <x v="18"/>
    <n v="216"/>
    <n v="0.70370370370370372"/>
    <x v="0"/>
    <s v="Y"/>
    <s v="Y"/>
    <s v="Y"/>
    <x v="0"/>
  </r>
  <r>
    <x v="1"/>
    <x v="4"/>
    <x v="4"/>
    <x v="1"/>
    <x v="7"/>
    <x v="18"/>
    <n v="260"/>
    <n v="0.79230769230769227"/>
    <x v="2"/>
    <s v="Y"/>
    <s v="Y"/>
    <s v="Y"/>
    <x v="0"/>
  </r>
  <r>
    <x v="2"/>
    <x v="4"/>
    <x v="4"/>
    <x v="1"/>
    <x v="7"/>
    <x v="19"/>
    <n v="31446"/>
    <n v="0.82824524581822812"/>
    <x v="1"/>
    <s v="Y"/>
    <s v="Y"/>
    <s v="Y"/>
    <x v="0"/>
  </r>
  <r>
    <x v="0"/>
    <x v="4"/>
    <x v="4"/>
    <x v="1"/>
    <x v="7"/>
    <x v="19"/>
    <n v="33260"/>
    <n v="0.83268190018039689"/>
    <x v="1"/>
    <s v="Y"/>
    <s v="Y"/>
    <s v="Y"/>
    <x v="0"/>
  </r>
  <r>
    <x v="1"/>
    <x v="4"/>
    <x v="4"/>
    <x v="1"/>
    <x v="7"/>
    <x v="19"/>
    <n v="34764"/>
    <n v="0.820992981244966"/>
    <x v="1"/>
    <s v="Y"/>
    <s v="Y"/>
    <s v="Y"/>
    <x v="0"/>
  </r>
  <r>
    <x v="2"/>
    <x v="4"/>
    <x v="4"/>
    <x v="0"/>
    <x v="8"/>
    <x v="0"/>
    <n v="477"/>
    <n v="0.7190775681341719"/>
    <x v="0"/>
    <s v="Y"/>
    <s v="Y"/>
    <s v="Y"/>
    <x v="0"/>
  </r>
  <r>
    <x v="2"/>
    <x v="4"/>
    <x v="4"/>
    <x v="0"/>
    <x v="8"/>
    <x v="1"/>
    <n v="31003"/>
    <n v="0.82704899525852338"/>
    <x v="1"/>
    <s v="Y"/>
    <s v="Y"/>
    <s v="Y"/>
    <x v="1"/>
  </r>
  <r>
    <x v="2"/>
    <x v="4"/>
    <x v="4"/>
    <x v="0"/>
    <x v="9"/>
    <x v="2"/>
    <n v="9664"/>
    <n v="0.81757036423841056"/>
    <x v="0"/>
    <s v="Y"/>
    <s v="Y"/>
    <s v="Y"/>
    <x v="0"/>
  </r>
  <r>
    <x v="2"/>
    <x v="4"/>
    <x v="4"/>
    <x v="0"/>
    <x v="9"/>
    <x v="1"/>
    <n v="21816"/>
    <n v="0.82888705537220386"/>
    <x v="1"/>
    <s v="Y"/>
    <s v="Y"/>
    <s v="Y"/>
    <x v="1"/>
  </r>
  <r>
    <x v="2"/>
    <x v="4"/>
    <x v="4"/>
    <x v="0"/>
    <x v="10"/>
    <x v="20"/>
    <n v="18110"/>
    <n v="0.80535615681943673"/>
    <x v="1"/>
    <s v="Y"/>
    <s v="Y"/>
    <s v="Y"/>
    <x v="0"/>
  </r>
  <r>
    <x v="0"/>
    <x v="4"/>
    <x v="4"/>
    <x v="0"/>
    <x v="10"/>
    <x v="20"/>
    <n v="18657"/>
    <n v="0.81047328080613179"/>
    <x v="1"/>
    <s v="Y"/>
    <s v="Y"/>
    <s v="Y"/>
    <x v="0"/>
  </r>
  <r>
    <x v="1"/>
    <x v="4"/>
    <x v="4"/>
    <x v="0"/>
    <x v="10"/>
    <x v="20"/>
    <n v="19246"/>
    <n v="0.79684090200561153"/>
    <x v="1"/>
    <s v="Y"/>
    <s v="Y"/>
    <s v="Y"/>
    <x v="0"/>
  </r>
  <r>
    <x v="2"/>
    <x v="4"/>
    <x v="4"/>
    <x v="0"/>
    <x v="10"/>
    <x v="21"/>
    <n v="13370"/>
    <n v="0.85258040388930445"/>
    <x v="0"/>
    <s v="Y"/>
    <s v="Y"/>
    <s v="Y"/>
    <x v="1"/>
  </r>
  <r>
    <x v="0"/>
    <x v="4"/>
    <x v="4"/>
    <x v="0"/>
    <x v="10"/>
    <x v="21"/>
    <n v="14950"/>
    <n v="0.85030100334448155"/>
    <x v="0"/>
    <s v="Y"/>
    <s v="Y"/>
    <s v="Y"/>
    <x v="1"/>
  </r>
  <r>
    <x v="1"/>
    <x v="4"/>
    <x v="4"/>
    <x v="0"/>
    <x v="10"/>
    <x v="21"/>
    <n v="15807"/>
    <n v="0.84146264313278929"/>
    <x v="0"/>
    <s v="Y"/>
    <s v="Y"/>
    <s v="Y"/>
    <x v="1"/>
  </r>
  <r>
    <x v="2"/>
    <x v="4"/>
    <x v="4"/>
    <x v="0"/>
    <x v="11"/>
    <x v="4"/>
    <n v="1370"/>
    <n v="0.70510948905109494"/>
    <x v="0"/>
    <s v="Y"/>
    <s v="Y"/>
    <s v="Y"/>
    <x v="0"/>
  </r>
  <r>
    <x v="2"/>
    <x v="4"/>
    <x v="4"/>
    <x v="0"/>
    <x v="11"/>
    <x v="1"/>
    <n v="30110"/>
    <n v="0.83088674858850875"/>
    <x v="1"/>
    <s v="Y"/>
    <s v="Y"/>
    <s v="Y"/>
    <x v="1"/>
  </r>
  <r>
    <x v="2"/>
    <x v="4"/>
    <x v="4"/>
    <x v="0"/>
    <x v="12"/>
    <x v="3"/>
    <n v="8235"/>
    <n v="0.7804493017607772"/>
    <x v="0"/>
    <s v="Y"/>
    <s v="Y"/>
    <s v="Y"/>
    <x v="0"/>
  </r>
  <r>
    <x v="2"/>
    <x v="4"/>
    <x v="4"/>
    <x v="0"/>
    <x v="12"/>
    <x v="1"/>
    <n v="23245"/>
    <n v="0.84134222413422244"/>
    <x v="1"/>
    <s v="Y"/>
    <s v="Y"/>
    <s v="Y"/>
    <x v="1"/>
  </r>
  <r>
    <x v="2"/>
    <x v="4"/>
    <x v="4"/>
    <x v="1"/>
    <x v="13"/>
    <x v="22"/>
    <n v="116"/>
    <n v="0.72413793103448276"/>
    <x v="0"/>
    <s v="Y"/>
    <s v="Y"/>
    <s v="Y"/>
    <x v="0"/>
  </r>
  <r>
    <x v="0"/>
    <x v="4"/>
    <x v="4"/>
    <x v="1"/>
    <x v="13"/>
    <x v="22"/>
    <n v="142"/>
    <n v="0.77464788732394363"/>
    <x v="2"/>
    <s v="Y"/>
    <s v="Y"/>
    <s v="Y"/>
    <x v="0"/>
  </r>
  <r>
    <x v="1"/>
    <x v="4"/>
    <x v="4"/>
    <x v="1"/>
    <x v="13"/>
    <x v="22"/>
    <n v="106"/>
    <n v="0.76415094339622647"/>
    <x v="2"/>
    <s v="Y"/>
    <s v="Y"/>
    <s v="Y"/>
    <x v="0"/>
  </r>
  <r>
    <x v="2"/>
    <x v="4"/>
    <x v="4"/>
    <x v="1"/>
    <x v="13"/>
    <x v="23"/>
    <n v="274"/>
    <n v="0.81751824817518248"/>
    <x v="2"/>
    <s v="Y"/>
    <s v="Y"/>
    <s v="Y"/>
    <x v="0"/>
  </r>
  <r>
    <x v="0"/>
    <x v="4"/>
    <x v="4"/>
    <x v="1"/>
    <x v="13"/>
    <x v="23"/>
    <n v="305"/>
    <n v="0.76721311475409837"/>
    <x v="0"/>
    <s v="Y"/>
    <s v="Y"/>
    <s v="Y"/>
    <x v="0"/>
  </r>
  <r>
    <x v="1"/>
    <x v="4"/>
    <x v="4"/>
    <x v="1"/>
    <x v="13"/>
    <x v="23"/>
    <n v="257"/>
    <n v="0.78988326848249024"/>
    <x v="2"/>
    <s v="Y"/>
    <s v="Y"/>
    <s v="Y"/>
    <x v="0"/>
  </r>
  <r>
    <x v="2"/>
    <x v="4"/>
    <x v="4"/>
    <x v="1"/>
    <x v="13"/>
    <x v="24"/>
    <n v="30073"/>
    <n v="0.82984737139626907"/>
    <x v="1"/>
    <s v="Y"/>
    <s v="Y"/>
    <s v="Y"/>
    <x v="0"/>
  </r>
  <r>
    <x v="0"/>
    <x v="4"/>
    <x v="4"/>
    <x v="1"/>
    <x v="13"/>
    <x v="24"/>
    <n v="31781"/>
    <n v="0.8346810987697052"/>
    <x v="1"/>
    <s v="Y"/>
    <s v="Y"/>
    <s v="Y"/>
    <x v="0"/>
  </r>
  <r>
    <x v="1"/>
    <x v="4"/>
    <x v="4"/>
    <x v="1"/>
    <x v="13"/>
    <x v="24"/>
    <n v="33056"/>
    <n v="0.82112173281703771"/>
    <x v="1"/>
    <s v="Y"/>
    <s v="Y"/>
    <s v="Y"/>
    <x v="0"/>
  </r>
  <r>
    <x v="2"/>
    <x v="4"/>
    <x v="4"/>
    <x v="1"/>
    <x v="13"/>
    <x v="25"/>
    <n v="159"/>
    <n v="0.77987421383647804"/>
    <x v="2"/>
    <s v="Y"/>
    <s v="Y"/>
    <s v="Y"/>
    <x v="0"/>
  </r>
  <r>
    <x v="0"/>
    <x v="4"/>
    <x v="4"/>
    <x v="1"/>
    <x v="13"/>
    <x v="25"/>
    <n v="171"/>
    <n v="0.74269005847953218"/>
    <x v="0"/>
    <s v="Y"/>
    <s v="Y"/>
    <s v="Y"/>
    <x v="0"/>
  </r>
  <r>
    <x v="1"/>
    <x v="4"/>
    <x v="4"/>
    <x v="1"/>
    <x v="13"/>
    <x v="25"/>
    <n v="179"/>
    <n v="0.77094972067039103"/>
    <x v="2"/>
    <s v="Y"/>
    <s v="Y"/>
    <s v="Y"/>
    <x v="0"/>
  </r>
  <r>
    <x v="0"/>
    <x v="5"/>
    <x v="5"/>
    <x v="0"/>
    <x v="0"/>
    <x v="0"/>
    <n v="839"/>
    <n v="0.47437425506555425"/>
    <x v="0"/>
    <s v="Y"/>
    <s v="Y"/>
    <s v="Y"/>
    <x v="0"/>
  </r>
  <r>
    <x v="1"/>
    <x v="5"/>
    <x v="5"/>
    <x v="0"/>
    <x v="0"/>
    <x v="0"/>
    <n v="831"/>
    <n v="0.457280385078219"/>
    <x v="0"/>
    <s v="Y"/>
    <s v="Y"/>
    <s v="Y"/>
    <x v="0"/>
  </r>
  <r>
    <x v="0"/>
    <x v="5"/>
    <x v="5"/>
    <x v="0"/>
    <x v="0"/>
    <x v="1"/>
    <n v="52699"/>
    <n v="0.54365357976432194"/>
    <x v="1"/>
    <s v="Y"/>
    <s v="Y"/>
    <s v="Y"/>
    <x v="1"/>
  </r>
  <r>
    <x v="1"/>
    <x v="5"/>
    <x v="5"/>
    <x v="0"/>
    <x v="0"/>
    <x v="1"/>
    <n v="54557"/>
    <n v="0.53569661088402953"/>
    <x v="1"/>
    <s v="Y"/>
    <s v="Y"/>
    <s v="Y"/>
    <x v="1"/>
  </r>
  <r>
    <x v="0"/>
    <x v="5"/>
    <x v="5"/>
    <x v="0"/>
    <x v="1"/>
    <x v="2"/>
    <n v="17237"/>
    <n v="0.53303939200556938"/>
    <x v="0"/>
    <s v="Y"/>
    <s v="Y"/>
    <s v="Y"/>
    <x v="0"/>
  </r>
  <r>
    <x v="1"/>
    <x v="5"/>
    <x v="5"/>
    <x v="0"/>
    <x v="1"/>
    <x v="2"/>
    <n v="17283"/>
    <n v="0.52340450153329865"/>
    <x v="0"/>
    <s v="Y"/>
    <s v="Y"/>
    <s v="Y"/>
    <x v="0"/>
  </r>
  <r>
    <x v="0"/>
    <x v="5"/>
    <x v="5"/>
    <x v="0"/>
    <x v="1"/>
    <x v="1"/>
    <n v="36301"/>
    <n v="0.54709236660147098"/>
    <x v="1"/>
    <s v="Y"/>
    <s v="Y"/>
    <s v="Y"/>
    <x v="1"/>
  </r>
  <r>
    <x v="1"/>
    <x v="5"/>
    <x v="5"/>
    <x v="0"/>
    <x v="1"/>
    <x v="1"/>
    <n v="38105"/>
    <n v="0.5395617373048156"/>
    <x v="1"/>
    <s v="Y"/>
    <s v="Y"/>
    <s v="Y"/>
    <x v="1"/>
  </r>
  <r>
    <x v="0"/>
    <x v="5"/>
    <x v="5"/>
    <x v="0"/>
    <x v="2"/>
    <x v="3"/>
    <n v="14969"/>
    <n v="0.50050103547331148"/>
    <x v="0"/>
    <s v="Y"/>
    <s v="Y"/>
    <s v="Y"/>
    <x v="0"/>
  </r>
  <r>
    <x v="1"/>
    <x v="5"/>
    <x v="5"/>
    <x v="0"/>
    <x v="2"/>
    <x v="3"/>
    <n v="15227"/>
    <n v="0.49215209824653577"/>
    <x v="0"/>
    <s v="Y"/>
    <s v="Y"/>
    <s v="Y"/>
    <x v="0"/>
  </r>
  <r>
    <x v="0"/>
    <x v="5"/>
    <x v="5"/>
    <x v="0"/>
    <x v="2"/>
    <x v="1"/>
    <n v="38569"/>
    <n v="0.55889444890974616"/>
    <x v="1"/>
    <s v="Y"/>
    <s v="Y"/>
    <s v="Y"/>
    <x v="1"/>
  </r>
  <r>
    <x v="1"/>
    <x v="5"/>
    <x v="5"/>
    <x v="0"/>
    <x v="2"/>
    <x v="1"/>
    <n v="40161"/>
    <n v="0.5505838998032917"/>
    <x v="1"/>
    <s v="Y"/>
    <s v="Y"/>
    <s v="Y"/>
    <x v="1"/>
  </r>
  <r>
    <x v="0"/>
    <x v="5"/>
    <x v="5"/>
    <x v="0"/>
    <x v="3"/>
    <x v="4"/>
    <n v="2866"/>
    <n v="0.4134682484298674"/>
    <x v="0"/>
    <s v="Y"/>
    <s v="Y"/>
    <s v="Y"/>
    <x v="0"/>
  </r>
  <r>
    <x v="1"/>
    <x v="5"/>
    <x v="5"/>
    <x v="0"/>
    <x v="3"/>
    <x v="4"/>
    <n v="2793"/>
    <n v="0.42105263157894735"/>
    <x v="0"/>
    <s v="Y"/>
    <s v="Y"/>
    <s v="Y"/>
    <x v="0"/>
  </r>
  <r>
    <x v="0"/>
    <x v="5"/>
    <x v="5"/>
    <x v="0"/>
    <x v="3"/>
    <x v="1"/>
    <n v="50672"/>
    <n v="0.54986975055257337"/>
    <x v="1"/>
    <s v="Y"/>
    <s v="Y"/>
    <s v="Y"/>
    <x v="1"/>
  </r>
  <r>
    <x v="1"/>
    <x v="5"/>
    <x v="5"/>
    <x v="0"/>
    <x v="3"/>
    <x v="1"/>
    <n v="52595"/>
    <n v="0.54054567924707675"/>
    <x v="1"/>
    <s v="Y"/>
    <s v="Y"/>
    <s v="Y"/>
    <x v="1"/>
  </r>
  <r>
    <x v="2"/>
    <x v="5"/>
    <x v="5"/>
    <x v="1"/>
    <x v="4"/>
    <x v="5"/>
    <n v="1086"/>
    <n v="0.45303867403314918"/>
    <x v="1"/>
    <s v="Y"/>
    <s v="Y"/>
    <s v="Y"/>
    <x v="0"/>
  </r>
  <r>
    <x v="0"/>
    <x v="5"/>
    <x v="5"/>
    <x v="1"/>
    <x v="4"/>
    <x v="5"/>
    <n v="1302"/>
    <n v="0.45314900153609833"/>
    <x v="1"/>
    <s v="Y"/>
    <s v="Y"/>
    <s v="Y"/>
    <x v="0"/>
  </r>
  <r>
    <x v="1"/>
    <x v="5"/>
    <x v="5"/>
    <x v="1"/>
    <x v="4"/>
    <x v="5"/>
    <n v="1392"/>
    <n v="0.45617816091954022"/>
    <x v="1"/>
    <s v="Y"/>
    <s v="Y"/>
    <s v="Y"/>
    <x v="0"/>
  </r>
  <r>
    <x v="2"/>
    <x v="5"/>
    <x v="5"/>
    <x v="1"/>
    <x v="4"/>
    <x v="6"/>
    <n v="2011"/>
    <n v="0.47936350074589756"/>
    <x v="2"/>
    <s v="Y"/>
    <s v="Y"/>
    <s v="Y"/>
    <x v="0"/>
  </r>
  <r>
    <x v="0"/>
    <x v="5"/>
    <x v="5"/>
    <x v="1"/>
    <x v="4"/>
    <x v="6"/>
    <n v="2307"/>
    <n v="0.48417858690940613"/>
    <x v="2"/>
    <s v="Y"/>
    <s v="Y"/>
    <s v="Y"/>
    <x v="0"/>
  </r>
  <r>
    <x v="1"/>
    <x v="5"/>
    <x v="5"/>
    <x v="1"/>
    <x v="4"/>
    <x v="6"/>
    <n v="2540"/>
    <n v="0.48385826771653545"/>
    <x v="2"/>
    <s v="Y"/>
    <s v="Y"/>
    <s v="Y"/>
    <x v="0"/>
  </r>
  <r>
    <x v="2"/>
    <x v="5"/>
    <x v="5"/>
    <x v="1"/>
    <x v="4"/>
    <x v="7"/>
    <n v="3223"/>
    <n v="0.5131864722308408"/>
    <x v="0"/>
    <s v="Y"/>
    <s v="Y"/>
    <s v="Y"/>
    <x v="0"/>
  </r>
  <r>
    <x v="0"/>
    <x v="5"/>
    <x v="5"/>
    <x v="1"/>
    <x v="4"/>
    <x v="7"/>
    <n v="3704"/>
    <n v="0.53482721382289422"/>
    <x v="0"/>
    <s v="Y"/>
    <s v="Y"/>
    <s v="Y"/>
    <x v="0"/>
  </r>
  <r>
    <x v="1"/>
    <x v="5"/>
    <x v="5"/>
    <x v="1"/>
    <x v="4"/>
    <x v="7"/>
    <n v="4076"/>
    <n v="0.51668302257114818"/>
    <x v="0"/>
    <s v="Y"/>
    <s v="Y"/>
    <s v="Y"/>
    <x v="0"/>
  </r>
  <r>
    <x v="2"/>
    <x v="5"/>
    <x v="5"/>
    <x v="1"/>
    <x v="4"/>
    <x v="8"/>
    <n v="6090"/>
    <n v="0.55402298850574716"/>
    <x v="0"/>
    <s v="Y"/>
    <s v="Y"/>
    <s v="Y"/>
    <x v="0"/>
  </r>
  <r>
    <x v="0"/>
    <x v="5"/>
    <x v="5"/>
    <x v="1"/>
    <x v="4"/>
    <x v="8"/>
    <n v="7009"/>
    <n v="0.55714081894706802"/>
    <x v="0"/>
    <s v="Y"/>
    <s v="Y"/>
    <s v="Y"/>
    <x v="0"/>
  </r>
  <r>
    <x v="1"/>
    <x v="5"/>
    <x v="5"/>
    <x v="1"/>
    <x v="4"/>
    <x v="8"/>
    <n v="7147"/>
    <n v="0.54582342241499926"/>
    <x v="0"/>
    <s v="Y"/>
    <s v="Y"/>
    <s v="Y"/>
    <x v="0"/>
  </r>
  <r>
    <x v="2"/>
    <x v="5"/>
    <x v="5"/>
    <x v="1"/>
    <x v="4"/>
    <x v="9"/>
    <n v="9239"/>
    <n v="0.56705271133239532"/>
    <x v="0"/>
    <s v="Y"/>
    <s v="Y"/>
    <s v="Y"/>
    <x v="0"/>
  </r>
  <r>
    <x v="0"/>
    <x v="5"/>
    <x v="5"/>
    <x v="1"/>
    <x v="4"/>
    <x v="9"/>
    <n v="10147"/>
    <n v="0.58549324923622748"/>
    <x v="0"/>
    <s v="Y"/>
    <s v="Y"/>
    <s v="Y"/>
    <x v="0"/>
  </r>
  <r>
    <x v="1"/>
    <x v="5"/>
    <x v="5"/>
    <x v="1"/>
    <x v="4"/>
    <x v="9"/>
    <n v="10805"/>
    <n v="0.57242017584451643"/>
    <x v="0"/>
    <s v="Y"/>
    <s v="Y"/>
    <s v="Y"/>
    <x v="0"/>
  </r>
  <r>
    <x v="2"/>
    <x v="5"/>
    <x v="5"/>
    <x v="1"/>
    <x v="4"/>
    <x v="10"/>
    <n v="14403"/>
    <n v="0.58411442060681806"/>
    <x v="0"/>
    <s v="Y"/>
    <s v="Y"/>
    <s v="Y"/>
    <x v="0"/>
  </r>
  <r>
    <x v="0"/>
    <x v="5"/>
    <x v="5"/>
    <x v="1"/>
    <x v="4"/>
    <x v="10"/>
    <n v="14661"/>
    <n v="0.58543073460200534"/>
    <x v="0"/>
    <s v="Y"/>
    <s v="Y"/>
    <s v="Y"/>
    <x v="0"/>
  </r>
  <r>
    <x v="1"/>
    <x v="5"/>
    <x v="5"/>
    <x v="1"/>
    <x v="4"/>
    <x v="10"/>
    <n v="15064"/>
    <n v="0.57912904938927245"/>
    <x v="0"/>
    <s v="Y"/>
    <s v="Y"/>
    <s v="Y"/>
    <x v="0"/>
  </r>
  <r>
    <x v="2"/>
    <x v="5"/>
    <x v="5"/>
    <x v="1"/>
    <x v="4"/>
    <x v="11"/>
    <n v="13339"/>
    <n v="0.53392308268985678"/>
    <x v="0"/>
    <s v="Y"/>
    <s v="Y"/>
    <s v="Y"/>
    <x v="0"/>
  </r>
  <r>
    <x v="0"/>
    <x v="5"/>
    <x v="5"/>
    <x v="1"/>
    <x v="4"/>
    <x v="11"/>
    <n v="13493"/>
    <n v="0.53109019491588227"/>
    <x v="0"/>
    <s v="Y"/>
    <s v="Y"/>
    <s v="Y"/>
    <x v="0"/>
  </r>
  <r>
    <x v="1"/>
    <x v="5"/>
    <x v="5"/>
    <x v="1"/>
    <x v="4"/>
    <x v="11"/>
    <n v="13606"/>
    <n v="0.51888872556225196"/>
    <x v="0"/>
    <s v="Y"/>
    <s v="Y"/>
    <s v="Y"/>
    <x v="0"/>
  </r>
  <r>
    <x v="2"/>
    <x v="5"/>
    <x v="5"/>
    <x v="1"/>
    <x v="4"/>
    <x v="12"/>
    <n v="5941"/>
    <n v="0.44487460023565056"/>
    <x v="2"/>
    <s v="Y"/>
    <s v="Y"/>
    <s v="Y"/>
    <x v="0"/>
  </r>
  <r>
    <x v="0"/>
    <x v="5"/>
    <x v="5"/>
    <x v="1"/>
    <x v="4"/>
    <x v="12"/>
    <n v="5884"/>
    <n v="0.43456832087015634"/>
    <x v="2"/>
    <s v="Y"/>
    <s v="Y"/>
    <s v="Y"/>
    <x v="0"/>
  </r>
  <r>
    <x v="1"/>
    <x v="5"/>
    <x v="5"/>
    <x v="1"/>
    <x v="4"/>
    <x v="12"/>
    <n v="5885"/>
    <n v="0.44078164825828375"/>
    <x v="2"/>
    <s v="Y"/>
    <s v="Y"/>
    <s v="Y"/>
    <x v="0"/>
  </r>
  <r>
    <x v="2"/>
    <x v="5"/>
    <x v="5"/>
    <x v="0"/>
    <x v="5"/>
    <x v="13"/>
    <n v="2429"/>
    <n v="0.46768217373404691"/>
    <x v="0"/>
    <s v="Y"/>
    <s v="Y"/>
    <s v="Y"/>
    <x v="0"/>
  </r>
  <r>
    <x v="0"/>
    <x v="5"/>
    <x v="5"/>
    <x v="0"/>
    <x v="5"/>
    <x v="13"/>
    <n v="2426"/>
    <n v="0.46290189612530913"/>
    <x v="0"/>
    <s v="Y"/>
    <s v="Y"/>
    <s v="Y"/>
    <x v="0"/>
  </r>
  <r>
    <x v="1"/>
    <x v="5"/>
    <x v="5"/>
    <x v="0"/>
    <x v="5"/>
    <x v="13"/>
    <n v="2656"/>
    <n v="0.45331325301204817"/>
    <x v="0"/>
    <s v="Y"/>
    <s v="Y"/>
    <s v="Y"/>
    <x v="0"/>
  </r>
  <r>
    <x v="2"/>
    <x v="5"/>
    <x v="5"/>
    <x v="0"/>
    <x v="5"/>
    <x v="1"/>
    <n v="47522"/>
    <n v="0.54286435756070872"/>
    <x v="1"/>
    <s v="Y"/>
    <s v="Y"/>
    <s v="Y"/>
    <x v="1"/>
  </r>
  <r>
    <x v="0"/>
    <x v="5"/>
    <x v="5"/>
    <x v="0"/>
    <x v="5"/>
    <x v="1"/>
    <n v="51112"/>
    <n v="0.54634919392706216"/>
    <x v="1"/>
    <s v="Y"/>
    <s v="Y"/>
    <s v="Y"/>
    <x v="1"/>
  </r>
  <r>
    <x v="1"/>
    <x v="5"/>
    <x v="5"/>
    <x v="0"/>
    <x v="5"/>
    <x v="1"/>
    <n v="52732"/>
    <n v="0.5386103314875218"/>
    <x v="1"/>
    <s v="Y"/>
    <s v="Y"/>
    <s v="Y"/>
    <x v="1"/>
  </r>
  <r>
    <x v="2"/>
    <x v="5"/>
    <x v="5"/>
    <x v="0"/>
    <x v="6"/>
    <x v="14"/>
    <n v="7368"/>
    <n v="0.498914223669924"/>
    <x v="0"/>
    <s v="Y"/>
    <s v="Y"/>
    <s v="Y"/>
    <x v="0"/>
  </r>
  <r>
    <x v="0"/>
    <x v="5"/>
    <x v="5"/>
    <x v="0"/>
    <x v="6"/>
    <x v="14"/>
    <n v="7209"/>
    <n v="0.49119156609793313"/>
    <x v="0"/>
    <s v="Y"/>
    <s v="Y"/>
    <s v="Y"/>
    <x v="0"/>
  </r>
  <r>
    <x v="1"/>
    <x v="5"/>
    <x v="5"/>
    <x v="0"/>
    <x v="6"/>
    <x v="14"/>
    <n v="7507"/>
    <n v="0.4946050353003863"/>
    <x v="0"/>
    <s v="Y"/>
    <s v="Y"/>
    <s v="Y"/>
    <x v="0"/>
  </r>
  <r>
    <x v="2"/>
    <x v="5"/>
    <x v="5"/>
    <x v="0"/>
    <x v="6"/>
    <x v="1"/>
    <n v="42583"/>
    <n v="0.54618040062935913"/>
    <x v="1"/>
    <s v="Y"/>
    <s v="Y"/>
    <s v="Y"/>
    <x v="1"/>
  </r>
  <r>
    <x v="0"/>
    <x v="5"/>
    <x v="5"/>
    <x v="0"/>
    <x v="6"/>
    <x v="1"/>
    <n v="46329"/>
    <n v="0.55056228280342767"/>
    <x v="1"/>
    <s v="Y"/>
    <s v="Y"/>
    <s v="Y"/>
    <x v="1"/>
  </r>
  <r>
    <x v="1"/>
    <x v="5"/>
    <x v="5"/>
    <x v="0"/>
    <x v="6"/>
    <x v="1"/>
    <n v="47881"/>
    <n v="0.54077817923602267"/>
    <x v="1"/>
    <s v="Y"/>
    <s v="Y"/>
    <s v="Y"/>
    <x v="1"/>
  </r>
  <r>
    <x v="2"/>
    <x v="5"/>
    <x v="5"/>
    <x v="1"/>
    <x v="7"/>
    <x v="15"/>
    <n v="100"/>
    <n v="0.51"/>
    <x v="2"/>
    <s v="Y"/>
    <s v="Y"/>
    <s v="Y"/>
    <x v="0"/>
  </r>
  <r>
    <x v="0"/>
    <x v="5"/>
    <x v="5"/>
    <x v="1"/>
    <x v="7"/>
    <x v="15"/>
    <n v="93"/>
    <n v="0.5376344086021505"/>
    <x v="2"/>
    <s v="Y"/>
    <s v="Y"/>
    <s v="Y"/>
    <x v="0"/>
  </r>
  <r>
    <x v="1"/>
    <x v="5"/>
    <x v="5"/>
    <x v="1"/>
    <x v="7"/>
    <x v="15"/>
    <n v="141"/>
    <n v="0.48226950354609927"/>
    <x v="2"/>
    <s v="Y"/>
    <s v="Y"/>
    <s v="Y"/>
    <x v="0"/>
  </r>
  <r>
    <x v="2"/>
    <x v="5"/>
    <x v="5"/>
    <x v="1"/>
    <x v="7"/>
    <x v="16"/>
    <n v="1467"/>
    <n v="0.48057259713701433"/>
    <x v="0"/>
    <s v="Y"/>
    <s v="Y"/>
    <s v="Y"/>
    <x v="0"/>
  </r>
  <r>
    <x v="0"/>
    <x v="5"/>
    <x v="5"/>
    <x v="1"/>
    <x v="7"/>
    <x v="16"/>
    <n v="1563"/>
    <n v="0.47152911068458092"/>
    <x v="0"/>
    <s v="Y"/>
    <s v="Y"/>
    <s v="Y"/>
    <x v="0"/>
  </r>
  <r>
    <x v="1"/>
    <x v="5"/>
    <x v="5"/>
    <x v="1"/>
    <x v="7"/>
    <x v="16"/>
    <n v="1683"/>
    <n v="0.46464646464646464"/>
    <x v="0"/>
    <s v="Y"/>
    <s v="Y"/>
    <s v="Y"/>
    <x v="0"/>
  </r>
  <r>
    <x v="2"/>
    <x v="5"/>
    <x v="5"/>
    <x v="1"/>
    <x v="7"/>
    <x v="17"/>
    <n v="741"/>
    <n v="0.49662618083670718"/>
    <x v="0"/>
    <s v="Y"/>
    <s v="Y"/>
    <s v="Y"/>
    <x v="0"/>
  </r>
  <r>
    <x v="0"/>
    <x v="5"/>
    <x v="5"/>
    <x v="1"/>
    <x v="7"/>
    <x v="17"/>
    <n v="835"/>
    <n v="0.4874251497005988"/>
    <x v="0"/>
    <s v="Y"/>
    <s v="Y"/>
    <s v="Y"/>
    <x v="0"/>
  </r>
  <r>
    <x v="1"/>
    <x v="5"/>
    <x v="5"/>
    <x v="1"/>
    <x v="7"/>
    <x v="17"/>
    <n v="906"/>
    <n v="0.49668874172185429"/>
    <x v="0"/>
    <s v="Y"/>
    <s v="Y"/>
    <s v="Y"/>
    <x v="0"/>
  </r>
  <r>
    <x v="2"/>
    <x v="5"/>
    <x v="5"/>
    <x v="1"/>
    <x v="7"/>
    <x v="18"/>
    <n v="332"/>
    <n v="0.52108433734939763"/>
    <x v="2"/>
    <s v="Y"/>
    <s v="Y"/>
    <s v="Y"/>
    <x v="0"/>
  </r>
  <r>
    <x v="0"/>
    <x v="5"/>
    <x v="5"/>
    <x v="1"/>
    <x v="7"/>
    <x v="18"/>
    <n v="356"/>
    <n v="0.547752808988764"/>
    <x v="2"/>
    <s v="Y"/>
    <s v="Y"/>
    <s v="Y"/>
    <x v="0"/>
  </r>
  <r>
    <x v="1"/>
    <x v="5"/>
    <x v="5"/>
    <x v="1"/>
    <x v="7"/>
    <x v="18"/>
    <n v="397"/>
    <n v="0.53400503778337527"/>
    <x v="2"/>
    <s v="Y"/>
    <s v="Y"/>
    <s v="Y"/>
    <x v="0"/>
  </r>
  <r>
    <x v="2"/>
    <x v="5"/>
    <x v="5"/>
    <x v="1"/>
    <x v="7"/>
    <x v="19"/>
    <n v="49890"/>
    <n v="0.54419723391461217"/>
    <x v="1"/>
    <s v="Y"/>
    <s v="Y"/>
    <s v="Y"/>
    <x v="0"/>
  </r>
  <r>
    <x v="0"/>
    <x v="5"/>
    <x v="5"/>
    <x v="1"/>
    <x v="7"/>
    <x v="19"/>
    <n v="52863"/>
    <n v="0.54803927132398844"/>
    <x v="1"/>
    <s v="Y"/>
    <s v="Y"/>
    <s v="Y"/>
    <x v="0"/>
  </r>
  <r>
    <x v="1"/>
    <x v="5"/>
    <x v="5"/>
    <x v="1"/>
    <x v="7"/>
    <x v="19"/>
    <n v="54942"/>
    <n v="0.53931418586873425"/>
    <x v="1"/>
    <s v="Y"/>
    <s v="Y"/>
    <s v="Y"/>
    <x v="0"/>
  </r>
  <r>
    <x v="2"/>
    <x v="5"/>
    <x v="5"/>
    <x v="0"/>
    <x v="8"/>
    <x v="0"/>
    <n v="887"/>
    <n v="0.46786922209695603"/>
    <x v="0"/>
    <s v="Y"/>
    <s v="Y"/>
    <s v="Y"/>
    <x v="0"/>
  </r>
  <r>
    <x v="2"/>
    <x v="5"/>
    <x v="5"/>
    <x v="0"/>
    <x v="8"/>
    <x v="1"/>
    <n v="49064"/>
    <n v="0.54049812489809224"/>
    <x v="1"/>
    <s v="Y"/>
    <s v="Y"/>
    <s v="Y"/>
    <x v="1"/>
  </r>
  <r>
    <x v="2"/>
    <x v="5"/>
    <x v="5"/>
    <x v="0"/>
    <x v="9"/>
    <x v="2"/>
    <n v="16470"/>
    <n v="0.52774741955069826"/>
    <x v="0"/>
    <s v="Y"/>
    <s v="Y"/>
    <s v="Y"/>
    <x v="0"/>
  </r>
  <r>
    <x v="2"/>
    <x v="5"/>
    <x v="5"/>
    <x v="0"/>
    <x v="9"/>
    <x v="1"/>
    <n v="33481"/>
    <n v="0.54484633075475641"/>
    <x v="1"/>
    <s v="Y"/>
    <s v="Y"/>
    <s v="Y"/>
    <x v="1"/>
  </r>
  <r>
    <x v="2"/>
    <x v="5"/>
    <x v="5"/>
    <x v="0"/>
    <x v="10"/>
    <x v="20"/>
    <n v="31146"/>
    <n v="0.51948885892249408"/>
    <x v="1"/>
    <s v="Y"/>
    <s v="Y"/>
    <s v="Y"/>
    <x v="0"/>
  </r>
  <r>
    <x v="0"/>
    <x v="5"/>
    <x v="5"/>
    <x v="0"/>
    <x v="10"/>
    <x v="20"/>
    <n v="32180"/>
    <n v="0.52131758856432564"/>
    <x v="1"/>
    <s v="Y"/>
    <s v="Y"/>
    <s v="Y"/>
    <x v="0"/>
  </r>
  <r>
    <x v="1"/>
    <x v="5"/>
    <x v="5"/>
    <x v="0"/>
    <x v="10"/>
    <x v="20"/>
    <n v="32783"/>
    <n v="0.51358936033920022"/>
    <x v="1"/>
    <s v="Y"/>
    <s v="Y"/>
    <s v="Y"/>
    <x v="0"/>
  </r>
  <r>
    <x v="2"/>
    <x v="5"/>
    <x v="5"/>
    <x v="0"/>
    <x v="10"/>
    <x v="21"/>
    <n v="18805"/>
    <n v="0.57186918372773199"/>
    <x v="0"/>
    <s v="Y"/>
    <s v="Y"/>
    <s v="Y"/>
    <x v="1"/>
  </r>
  <r>
    <x v="0"/>
    <x v="5"/>
    <x v="5"/>
    <x v="0"/>
    <x v="10"/>
    <x v="21"/>
    <n v="21358"/>
    <n v="0.574585635359116"/>
    <x v="0"/>
    <s v="Y"/>
    <s v="Y"/>
    <s v="Y"/>
    <x v="1"/>
  </r>
  <r>
    <x v="1"/>
    <x v="5"/>
    <x v="5"/>
    <x v="0"/>
    <x v="10"/>
    <x v="21"/>
    <n v="22605"/>
    <n v="0.56487502764875031"/>
    <x v="0"/>
    <s v="Y"/>
    <s v="Y"/>
    <s v="Y"/>
    <x v="1"/>
  </r>
  <r>
    <x v="2"/>
    <x v="5"/>
    <x v="5"/>
    <x v="0"/>
    <x v="11"/>
    <x v="4"/>
    <n v="2819"/>
    <n v="0.41149343738914507"/>
    <x v="0"/>
    <s v="Y"/>
    <s v="Y"/>
    <s v="Y"/>
    <x v="0"/>
  </r>
  <r>
    <x v="2"/>
    <x v="5"/>
    <x v="5"/>
    <x v="0"/>
    <x v="11"/>
    <x v="1"/>
    <n v="47132"/>
    <n v="0.54684715267758632"/>
    <x v="1"/>
    <s v="Y"/>
    <s v="Y"/>
    <s v="Y"/>
    <x v="1"/>
  </r>
  <r>
    <x v="2"/>
    <x v="5"/>
    <x v="5"/>
    <x v="0"/>
    <x v="12"/>
    <x v="3"/>
    <n v="14560"/>
    <n v="0.50068681318681318"/>
    <x v="0"/>
    <s v="Y"/>
    <s v="Y"/>
    <s v="Y"/>
    <x v="0"/>
  </r>
  <r>
    <x v="2"/>
    <x v="5"/>
    <x v="5"/>
    <x v="0"/>
    <x v="12"/>
    <x v="1"/>
    <n v="35391"/>
    <n v="0.55505637026362631"/>
    <x v="1"/>
    <s v="Y"/>
    <s v="Y"/>
    <s v="Y"/>
    <x v="1"/>
  </r>
  <r>
    <x v="2"/>
    <x v="5"/>
    <x v="5"/>
    <x v="1"/>
    <x v="13"/>
    <x v="22"/>
    <n v="184"/>
    <n v="0.47826086956521741"/>
    <x v="2"/>
    <s v="Y"/>
    <s v="Y"/>
    <s v="Y"/>
    <x v="0"/>
  </r>
  <r>
    <x v="0"/>
    <x v="5"/>
    <x v="5"/>
    <x v="1"/>
    <x v="13"/>
    <x v="22"/>
    <n v="231"/>
    <n v="0.46320346320346323"/>
    <x v="0"/>
    <s v="Y"/>
    <s v="Y"/>
    <s v="Y"/>
    <x v="0"/>
  </r>
  <r>
    <x v="1"/>
    <x v="5"/>
    <x v="5"/>
    <x v="1"/>
    <x v="13"/>
    <x v="22"/>
    <n v="195"/>
    <n v="0.54358974358974355"/>
    <x v="2"/>
    <s v="Y"/>
    <s v="Y"/>
    <s v="Y"/>
    <x v="0"/>
  </r>
  <r>
    <x v="2"/>
    <x v="5"/>
    <x v="5"/>
    <x v="1"/>
    <x v="13"/>
    <x v="23"/>
    <n v="446"/>
    <n v="0.54035874439461884"/>
    <x v="2"/>
    <s v="Y"/>
    <s v="Y"/>
    <s v="Y"/>
    <x v="0"/>
  </r>
  <r>
    <x v="0"/>
    <x v="5"/>
    <x v="5"/>
    <x v="1"/>
    <x v="13"/>
    <x v="23"/>
    <n v="448"/>
    <n v="0.5178571428571429"/>
    <x v="2"/>
    <s v="Y"/>
    <s v="Y"/>
    <s v="Y"/>
    <x v="0"/>
  </r>
  <r>
    <x v="1"/>
    <x v="5"/>
    <x v="5"/>
    <x v="1"/>
    <x v="13"/>
    <x v="23"/>
    <n v="421"/>
    <n v="0.54869358669833734"/>
    <x v="2"/>
    <s v="Y"/>
    <s v="Y"/>
    <s v="Y"/>
    <x v="0"/>
  </r>
  <r>
    <x v="2"/>
    <x v="5"/>
    <x v="5"/>
    <x v="1"/>
    <x v="13"/>
    <x v="24"/>
    <n v="47266"/>
    <n v="0.54383700757415476"/>
    <x v="1"/>
    <s v="Y"/>
    <s v="Y"/>
    <s v="Y"/>
    <x v="0"/>
  </r>
  <r>
    <x v="0"/>
    <x v="5"/>
    <x v="5"/>
    <x v="1"/>
    <x v="13"/>
    <x v="24"/>
    <n v="50072"/>
    <n v="0.54809074932097779"/>
    <x v="1"/>
    <s v="Y"/>
    <s v="Y"/>
    <s v="Y"/>
    <x v="0"/>
  </r>
  <r>
    <x v="1"/>
    <x v="5"/>
    <x v="5"/>
    <x v="1"/>
    <x v="13"/>
    <x v="24"/>
    <n v="51874"/>
    <n v="0.53834290781509042"/>
    <x v="1"/>
    <s v="Y"/>
    <s v="Y"/>
    <s v="Y"/>
    <x v="0"/>
  </r>
  <r>
    <x v="2"/>
    <x v="5"/>
    <x v="5"/>
    <x v="1"/>
    <x v="13"/>
    <x v="25"/>
    <n v="272"/>
    <n v="0.53308823529411764"/>
    <x v="2"/>
    <s v="Y"/>
    <s v="Y"/>
    <s v="Y"/>
    <x v="0"/>
  </r>
  <r>
    <x v="0"/>
    <x v="5"/>
    <x v="5"/>
    <x v="1"/>
    <x v="13"/>
    <x v="25"/>
    <n v="308"/>
    <n v="0.50649350649350644"/>
    <x v="2"/>
    <s v="Y"/>
    <s v="Y"/>
    <s v="Y"/>
    <x v="0"/>
  </r>
  <r>
    <x v="1"/>
    <x v="5"/>
    <x v="5"/>
    <x v="1"/>
    <x v="13"/>
    <x v="25"/>
    <n v="314"/>
    <n v="0.53503184713375795"/>
    <x v="2"/>
    <s v="Y"/>
    <s v="Y"/>
    <s v="Y"/>
    <x v="0"/>
  </r>
</pivotCacheRecords>
</file>

<file path=xl/pivotCache/pivotCacheRecords2.xml><?xml version="1.0" encoding="utf-8"?>
<pivotCacheRecords xmlns="http://schemas.openxmlformats.org/spreadsheetml/2006/main" xmlns:r="http://schemas.openxmlformats.org/officeDocument/2006/relationships" count="351">
  <r>
    <x v="0"/>
    <x v="0"/>
    <x v="0"/>
    <x v="0"/>
    <x v="0"/>
    <n v="2464"/>
    <n v="0.69399350649350644"/>
    <m/>
    <s v="Y"/>
    <s v="Y"/>
    <s v="Y"/>
    <x v="0"/>
  </r>
  <r>
    <x v="0"/>
    <x v="0"/>
    <x v="0"/>
    <x v="0"/>
    <x v="1"/>
    <n v="13162"/>
    <n v="0.73172770095730133"/>
    <s v="*"/>
    <s v="Y"/>
    <s v="Y"/>
    <s v="Y"/>
    <x v="0"/>
  </r>
  <r>
    <x v="0"/>
    <x v="0"/>
    <x v="0"/>
    <x v="0"/>
    <x v="2"/>
    <n v="6908"/>
    <n v="0.77489866821077014"/>
    <s v="*"/>
    <s v="Y"/>
    <s v="Y"/>
    <s v="Y"/>
    <x v="0"/>
  </r>
  <r>
    <x v="0"/>
    <x v="0"/>
    <x v="0"/>
    <x v="0"/>
    <x v="3"/>
    <n v="121"/>
    <n v="0.83471074380165289"/>
    <s v="*"/>
    <s v="Y"/>
    <s v="Y"/>
    <s v="Y"/>
    <x v="0"/>
  </r>
  <r>
    <x v="0"/>
    <x v="0"/>
    <x v="1"/>
    <x v="1"/>
    <x v="4"/>
    <n v="74"/>
    <n v="0.68918918918918914"/>
    <s v=" "/>
    <s v="Y"/>
    <s v="Y"/>
    <s v="Y"/>
    <x v="0"/>
  </r>
  <r>
    <x v="0"/>
    <x v="0"/>
    <x v="1"/>
    <x v="1"/>
    <x v="5"/>
    <n v="21816"/>
    <n v="0.74165749908324163"/>
    <m/>
    <s v="Y"/>
    <s v="Y"/>
    <s v="Y"/>
    <x v="1"/>
  </r>
  <r>
    <x v="0"/>
    <x v="0"/>
    <x v="1"/>
    <x v="2"/>
    <x v="6"/>
    <n v="146"/>
    <n v="0.75342465753424659"/>
    <s v=" "/>
    <s v="Y"/>
    <s v="Y"/>
    <s v="Y"/>
    <x v="0"/>
  </r>
  <r>
    <x v="0"/>
    <x v="0"/>
    <x v="1"/>
    <x v="2"/>
    <x v="5"/>
    <n v="21744"/>
    <n v="0.74139992641648267"/>
    <m/>
    <s v="Y"/>
    <s v="Y"/>
    <s v="Y"/>
    <x v="1"/>
  </r>
  <r>
    <x v="0"/>
    <x v="0"/>
    <x v="0"/>
    <x v="3"/>
    <x v="7"/>
    <n v="139"/>
    <n v="0.75539568345323738"/>
    <s v=" "/>
    <s v="Y"/>
    <s v="Y"/>
    <s v="Y"/>
    <x v="0"/>
  </r>
  <r>
    <x v="0"/>
    <x v="0"/>
    <x v="0"/>
    <x v="3"/>
    <x v="8"/>
    <n v="1852"/>
    <n v="0.74298056155507564"/>
    <s v=" "/>
    <s v="Y"/>
    <s v="Y"/>
    <s v="Y"/>
    <x v="0"/>
  </r>
  <r>
    <x v="0"/>
    <x v="0"/>
    <x v="0"/>
    <x v="3"/>
    <x v="9"/>
    <n v="811"/>
    <n v="0.76572133168927248"/>
    <s v=" "/>
    <s v="Y"/>
    <s v="Y"/>
    <s v="Y"/>
    <x v="0"/>
  </r>
  <r>
    <x v="0"/>
    <x v="0"/>
    <x v="0"/>
    <x v="3"/>
    <x v="10"/>
    <n v="406"/>
    <n v="0.72413793103448276"/>
    <s v=" "/>
    <s v="Y"/>
    <s v="Y"/>
    <s v="Y"/>
    <x v="0"/>
  </r>
  <r>
    <x v="0"/>
    <x v="0"/>
    <x v="0"/>
    <x v="3"/>
    <x v="11"/>
    <n v="18760"/>
    <n v="0.74061833688699363"/>
    <m/>
    <s v="Y"/>
    <s v="Y"/>
    <s v="Y"/>
    <x v="0"/>
  </r>
  <r>
    <x v="0"/>
    <x v="0"/>
    <x v="1"/>
    <x v="4"/>
    <x v="12"/>
    <n v="151"/>
    <n v="0.68211920529801329"/>
    <s v=" "/>
    <s v="Y"/>
    <s v="Y"/>
    <s v="Y"/>
    <x v="0"/>
  </r>
  <r>
    <x v="0"/>
    <x v="0"/>
    <x v="1"/>
    <x v="4"/>
    <x v="5"/>
    <n v="21739"/>
    <n v="0.74189245135470816"/>
    <m/>
    <s v="Y"/>
    <s v="Y"/>
    <s v="Y"/>
    <x v="1"/>
  </r>
  <r>
    <x v="0"/>
    <x v="0"/>
    <x v="1"/>
    <x v="5"/>
    <x v="13"/>
    <n v="425"/>
    <n v="0.71294117647058819"/>
    <s v=" "/>
    <s v="Y"/>
    <s v="Y"/>
    <s v="Y"/>
    <x v="0"/>
  </r>
  <r>
    <x v="0"/>
    <x v="0"/>
    <x v="1"/>
    <x v="5"/>
    <x v="5"/>
    <n v="21465"/>
    <n v="0.74204518984393197"/>
    <m/>
    <s v="Y"/>
    <s v="Y"/>
    <s v="Y"/>
    <x v="1"/>
  </r>
  <r>
    <x v="0"/>
    <x v="0"/>
    <x v="1"/>
    <x v="6"/>
    <x v="14"/>
    <n v="1650"/>
    <n v="0.68424242424242421"/>
    <m/>
    <s v="Y"/>
    <s v="Y"/>
    <s v="Y"/>
    <x v="0"/>
  </r>
  <r>
    <x v="0"/>
    <x v="0"/>
    <x v="1"/>
    <x v="6"/>
    <x v="15"/>
    <n v="20240"/>
    <n v="0.7461462450592885"/>
    <s v="*"/>
    <s v="Y"/>
    <s v="Y"/>
    <s v="Y"/>
    <x v="1"/>
  </r>
  <r>
    <x v="0"/>
    <x v="0"/>
    <x v="1"/>
    <x v="7"/>
    <x v="16"/>
    <n v="553"/>
    <n v="0.65461121157323687"/>
    <s v="*"/>
    <s v="Y"/>
    <s v="Y"/>
    <s v="Y"/>
    <x v="0"/>
  </r>
  <r>
    <x v="0"/>
    <x v="0"/>
    <x v="1"/>
    <x v="7"/>
    <x v="5"/>
    <n v="21337"/>
    <n v="0.74373154614050707"/>
    <m/>
    <s v="Y"/>
    <s v="Y"/>
    <s v="Y"/>
    <x v="1"/>
  </r>
  <r>
    <x v="0"/>
    <x v="0"/>
    <x v="1"/>
    <x v="8"/>
    <x v="17"/>
    <n v="437"/>
    <n v="0.6430205949656751"/>
    <s v="*"/>
    <s v="Y"/>
    <s v="Y"/>
    <s v="Y"/>
    <x v="0"/>
  </r>
  <r>
    <x v="0"/>
    <x v="0"/>
    <x v="1"/>
    <x v="8"/>
    <x v="5"/>
    <n v="21453"/>
    <n v="0.74348575956742646"/>
    <m/>
    <s v="Y"/>
    <s v="Y"/>
    <s v="Y"/>
    <x v="1"/>
  </r>
  <r>
    <x v="0"/>
    <x v="0"/>
    <x v="0"/>
    <x v="9"/>
    <x v="18"/>
    <n v="123"/>
    <n v="0.72357723577235777"/>
    <s v=" "/>
    <s v="Y"/>
    <s v="Y"/>
    <s v="Y"/>
    <x v="0"/>
  </r>
  <r>
    <x v="0"/>
    <x v="0"/>
    <x v="0"/>
    <x v="9"/>
    <x v="19"/>
    <n v="49"/>
    <n v="0.73469387755102045"/>
    <s v=" "/>
    <s v="Y"/>
    <s v="Y"/>
    <s v="Y"/>
    <x v="0"/>
  </r>
  <r>
    <x v="0"/>
    <x v="0"/>
    <x v="0"/>
    <x v="9"/>
    <x v="20"/>
    <n v="21414"/>
    <n v="0.74068366489212667"/>
    <m/>
    <s v="Y"/>
    <s v="Y"/>
    <s v="Y"/>
    <x v="0"/>
  </r>
  <r>
    <x v="0"/>
    <x v="0"/>
    <x v="0"/>
    <x v="9"/>
    <x v="21"/>
    <n v="108"/>
    <n v="0.77777777777777779"/>
    <s v=" "/>
    <s v="Y"/>
    <s v="Y"/>
    <s v="Y"/>
    <x v="0"/>
  </r>
  <r>
    <x v="1"/>
    <x v="1"/>
    <x v="0"/>
    <x v="0"/>
    <x v="0"/>
    <n v="2460"/>
    <n v="0.76463414634146343"/>
    <m/>
    <s v="Y"/>
    <s v="Y"/>
    <s v="Y"/>
    <x v="0"/>
  </r>
  <r>
    <x v="1"/>
    <x v="1"/>
    <x v="0"/>
    <x v="0"/>
    <x v="1"/>
    <n v="13169"/>
    <n v="0.79170779861796647"/>
    <s v="*"/>
    <s v="Y"/>
    <s v="Y"/>
    <s v="Y"/>
    <x v="0"/>
  </r>
  <r>
    <x v="1"/>
    <x v="1"/>
    <x v="0"/>
    <x v="0"/>
    <x v="2"/>
    <n v="6879"/>
    <n v="0.81101904346562004"/>
    <s v="*"/>
    <s v="Y"/>
    <s v="Y"/>
    <s v="Y"/>
    <x v="0"/>
  </r>
  <r>
    <x v="1"/>
    <x v="1"/>
    <x v="0"/>
    <x v="0"/>
    <x v="3"/>
    <n v="121"/>
    <n v="0.84297520661157022"/>
    <s v="*"/>
    <s v="Y"/>
    <s v="Y"/>
    <s v="Y"/>
    <x v="0"/>
  </r>
  <r>
    <x v="1"/>
    <x v="1"/>
    <x v="1"/>
    <x v="1"/>
    <x v="4"/>
    <n v="72"/>
    <n v="0.77777777777777779"/>
    <s v=" "/>
    <s v="Y"/>
    <s v="Y"/>
    <s v="Y"/>
    <x v="0"/>
  </r>
  <r>
    <x v="1"/>
    <x v="1"/>
    <x v="1"/>
    <x v="1"/>
    <x v="5"/>
    <n v="21792"/>
    <n v="0.79409875183553602"/>
    <m/>
    <s v="Y"/>
    <s v="Y"/>
    <s v="Y"/>
    <x v="1"/>
  </r>
  <r>
    <x v="1"/>
    <x v="1"/>
    <x v="1"/>
    <x v="2"/>
    <x v="6"/>
    <n v="145"/>
    <n v="0.82758620689655171"/>
    <s v=" "/>
    <s v="Y"/>
    <s v="Y"/>
    <s v="Y"/>
    <x v="0"/>
  </r>
  <r>
    <x v="1"/>
    <x v="1"/>
    <x v="1"/>
    <x v="2"/>
    <x v="5"/>
    <n v="21719"/>
    <n v="0.793821078318523"/>
    <m/>
    <s v="Y"/>
    <s v="Y"/>
    <s v="Y"/>
    <x v="1"/>
  </r>
  <r>
    <x v="1"/>
    <x v="1"/>
    <x v="0"/>
    <x v="3"/>
    <x v="7"/>
    <n v="141"/>
    <n v="0.82269503546099287"/>
    <s v=" "/>
    <s v="Y"/>
    <s v="Y"/>
    <s v="Y"/>
    <x v="0"/>
  </r>
  <r>
    <x v="1"/>
    <x v="1"/>
    <x v="0"/>
    <x v="3"/>
    <x v="8"/>
    <n v="1851"/>
    <n v="0.84008643976229069"/>
    <s v="*"/>
    <s v="Y"/>
    <s v="Y"/>
    <s v="Y"/>
    <x v="0"/>
  </r>
  <r>
    <x v="1"/>
    <x v="1"/>
    <x v="0"/>
    <x v="3"/>
    <x v="9"/>
    <n v="807"/>
    <n v="0.86369268897149942"/>
    <s v="*"/>
    <s v="Y"/>
    <s v="Y"/>
    <s v="Y"/>
    <x v="0"/>
  </r>
  <r>
    <x v="1"/>
    <x v="1"/>
    <x v="0"/>
    <x v="3"/>
    <x v="10"/>
    <n v="411"/>
    <n v="0.78345498783454992"/>
    <s v=" "/>
    <s v="Y"/>
    <s v="Y"/>
    <s v="Y"/>
    <x v="0"/>
  </r>
  <r>
    <x v="1"/>
    <x v="1"/>
    <x v="0"/>
    <x v="3"/>
    <x v="11"/>
    <n v="18730"/>
    <n v="0.78622530699412707"/>
    <m/>
    <s v="Y"/>
    <s v="Y"/>
    <s v="Y"/>
    <x v="0"/>
  </r>
  <r>
    <x v="1"/>
    <x v="1"/>
    <x v="1"/>
    <x v="4"/>
    <x v="12"/>
    <n v="153"/>
    <n v="0.71895424836601307"/>
    <s v="*"/>
    <s v="Y"/>
    <s v="Y"/>
    <s v="Y"/>
    <x v="0"/>
  </r>
  <r>
    <x v="1"/>
    <x v="1"/>
    <x v="1"/>
    <x v="4"/>
    <x v="5"/>
    <n v="21711"/>
    <n v="0.79457417898760996"/>
    <m/>
    <s v="Y"/>
    <s v="Y"/>
    <s v="Y"/>
    <x v="1"/>
  </r>
  <r>
    <x v="1"/>
    <x v="1"/>
    <x v="1"/>
    <x v="5"/>
    <x v="13"/>
    <n v="422"/>
    <n v="0.74407582938388628"/>
    <s v="*"/>
    <s v="Y"/>
    <s v="Y"/>
    <s v="Y"/>
    <x v="0"/>
  </r>
  <r>
    <x v="1"/>
    <x v="1"/>
    <x v="1"/>
    <x v="5"/>
    <x v="5"/>
    <n v="21442"/>
    <n v="0.7950284488387277"/>
    <m/>
    <s v="Y"/>
    <s v="Y"/>
    <s v="Y"/>
    <x v="1"/>
  </r>
  <r>
    <x v="1"/>
    <x v="1"/>
    <x v="1"/>
    <x v="6"/>
    <x v="14"/>
    <n v="1643"/>
    <n v="0.72915398660985997"/>
    <m/>
    <s v="Y"/>
    <s v="Y"/>
    <s v="Y"/>
    <x v="0"/>
  </r>
  <r>
    <x v="1"/>
    <x v="1"/>
    <x v="1"/>
    <x v="6"/>
    <x v="15"/>
    <n v="20221"/>
    <n v="0.7993175411700707"/>
    <s v="*"/>
    <s v="Y"/>
    <s v="Y"/>
    <s v="Y"/>
    <x v="1"/>
  </r>
  <r>
    <x v="1"/>
    <x v="1"/>
    <x v="1"/>
    <x v="7"/>
    <x v="16"/>
    <n v="552"/>
    <n v="0.71739130434782605"/>
    <s v="*"/>
    <s v="Y"/>
    <s v="Y"/>
    <s v="Y"/>
    <x v="0"/>
  </r>
  <r>
    <x v="1"/>
    <x v="1"/>
    <x v="1"/>
    <x v="7"/>
    <x v="5"/>
    <n v="21312"/>
    <n v="0.79603040540540537"/>
    <m/>
    <s v="Y"/>
    <s v="Y"/>
    <s v="Y"/>
    <x v="1"/>
  </r>
  <r>
    <x v="1"/>
    <x v="1"/>
    <x v="1"/>
    <x v="8"/>
    <x v="17"/>
    <n v="437"/>
    <n v="0.6819221967963387"/>
    <s v="*"/>
    <s v="Y"/>
    <s v="Y"/>
    <s v="Y"/>
    <x v="0"/>
  </r>
  <r>
    <x v="1"/>
    <x v="1"/>
    <x v="1"/>
    <x v="8"/>
    <x v="5"/>
    <n v="21427"/>
    <n v="0.79633173099360621"/>
    <m/>
    <s v="Y"/>
    <s v="Y"/>
    <s v="Y"/>
    <x v="1"/>
  </r>
  <r>
    <x v="1"/>
    <x v="1"/>
    <x v="0"/>
    <x v="9"/>
    <x v="18"/>
    <n v="121"/>
    <n v="0.77685950413223137"/>
    <s v=" "/>
    <s v="Y"/>
    <s v="Y"/>
    <s v="Y"/>
    <x v="0"/>
  </r>
  <r>
    <x v="1"/>
    <x v="1"/>
    <x v="0"/>
    <x v="9"/>
    <x v="19"/>
    <n v="49"/>
    <n v="0.81632653061224492"/>
    <s v=" "/>
    <s v="Y"/>
    <s v="Y"/>
    <s v="Y"/>
    <x v="0"/>
  </r>
  <r>
    <x v="1"/>
    <x v="1"/>
    <x v="0"/>
    <x v="9"/>
    <x v="20"/>
    <n v="21386"/>
    <n v="0.79210698587861217"/>
    <m/>
    <s v="Y"/>
    <s v="Y"/>
    <s v="Y"/>
    <x v="0"/>
  </r>
  <r>
    <x v="1"/>
    <x v="1"/>
    <x v="0"/>
    <x v="9"/>
    <x v="21"/>
    <n v="107"/>
    <n v="0.88785046728971961"/>
    <s v="*"/>
    <s v="Y"/>
    <s v="Y"/>
    <s v="Y"/>
    <x v="0"/>
  </r>
  <r>
    <x v="2"/>
    <x v="2"/>
    <x v="0"/>
    <x v="0"/>
    <x v="0"/>
    <n v="2389"/>
    <n v="0.73001255755546257"/>
    <m/>
    <s v="Y"/>
    <s v="Y"/>
    <s v="Y"/>
    <x v="0"/>
  </r>
  <r>
    <x v="2"/>
    <x v="2"/>
    <x v="0"/>
    <x v="0"/>
    <x v="1"/>
    <n v="12878"/>
    <n v="0.77915825438732722"/>
    <s v="*"/>
    <s v="Y"/>
    <s v="Y"/>
    <s v="Y"/>
    <x v="0"/>
  </r>
  <r>
    <x v="2"/>
    <x v="2"/>
    <x v="0"/>
    <x v="0"/>
    <x v="2"/>
    <n v="6784"/>
    <n v="0.78655660377358494"/>
    <s v="*"/>
    <s v="Y"/>
    <s v="Y"/>
    <s v="Y"/>
    <x v="0"/>
  </r>
  <r>
    <x v="2"/>
    <x v="2"/>
    <x v="0"/>
    <x v="0"/>
    <x v="3"/>
    <n v="122"/>
    <n v="0.77868852459016391"/>
    <s v=" "/>
    <s v="Y"/>
    <s v="Y"/>
    <s v="Y"/>
    <x v="0"/>
  </r>
  <r>
    <x v="2"/>
    <x v="2"/>
    <x v="1"/>
    <x v="1"/>
    <x v="4"/>
    <n v="69"/>
    <n v="0.71014492753623193"/>
    <s v=" "/>
    <s v="Y"/>
    <s v="Y"/>
    <s v="Y"/>
    <x v="0"/>
  </r>
  <r>
    <x v="2"/>
    <x v="2"/>
    <x v="1"/>
    <x v="1"/>
    <x v="5"/>
    <n v="21377"/>
    <n v="0.77592739860597837"/>
    <m/>
    <s v="Y"/>
    <s v="Y"/>
    <s v="Y"/>
    <x v="1"/>
  </r>
  <r>
    <x v="2"/>
    <x v="2"/>
    <x v="1"/>
    <x v="2"/>
    <x v="6"/>
    <n v="146"/>
    <n v="0.73972602739726023"/>
    <s v=" "/>
    <s v="Y"/>
    <s v="Y"/>
    <s v="Y"/>
    <x v="0"/>
  </r>
  <r>
    <x v="2"/>
    <x v="2"/>
    <x v="1"/>
    <x v="2"/>
    <x v="5"/>
    <n v="21300"/>
    <n v="0.77596244131455394"/>
    <m/>
    <s v="Y"/>
    <s v="Y"/>
    <s v="Y"/>
    <x v="1"/>
  </r>
  <r>
    <x v="2"/>
    <x v="2"/>
    <x v="0"/>
    <x v="3"/>
    <x v="7"/>
    <n v="134"/>
    <n v="0.77611940298507465"/>
    <s v=" "/>
    <s v="Y"/>
    <s v="Y"/>
    <s v="Y"/>
    <x v="0"/>
  </r>
  <r>
    <x v="2"/>
    <x v="2"/>
    <x v="0"/>
    <x v="3"/>
    <x v="8"/>
    <n v="1792"/>
    <n v="0.75"/>
    <s v="*"/>
    <s v="Y"/>
    <s v="Y"/>
    <s v="Y"/>
    <x v="0"/>
  </r>
  <r>
    <x v="2"/>
    <x v="2"/>
    <x v="0"/>
    <x v="3"/>
    <x v="9"/>
    <n v="792"/>
    <n v="0.76641414141414144"/>
    <s v=" "/>
    <s v="Y"/>
    <s v="Y"/>
    <s v="Y"/>
    <x v="0"/>
  </r>
  <r>
    <x v="2"/>
    <x v="2"/>
    <x v="0"/>
    <x v="3"/>
    <x v="10"/>
    <n v="399"/>
    <n v="0.72681704260651625"/>
    <s v="*"/>
    <s v="Y"/>
    <s v="Y"/>
    <s v="Y"/>
    <x v="0"/>
  </r>
  <r>
    <x v="2"/>
    <x v="2"/>
    <x v="0"/>
    <x v="3"/>
    <x v="11"/>
    <n v="18412"/>
    <n v="0.78079513360851616"/>
    <m/>
    <s v="Y"/>
    <s v="Y"/>
    <s v="Y"/>
    <x v="0"/>
  </r>
  <r>
    <x v="2"/>
    <x v="2"/>
    <x v="1"/>
    <x v="4"/>
    <x v="12"/>
    <n v="148"/>
    <n v="0.66891891891891897"/>
    <s v="*"/>
    <s v="Y"/>
    <s v="Y"/>
    <s v="Y"/>
    <x v="0"/>
  </r>
  <r>
    <x v="2"/>
    <x v="2"/>
    <x v="1"/>
    <x v="4"/>
    <x v="5"/>
    <n v="21298"/>
    <n v="0.77645788336933041"/>
    <m/>
    <s v="Y"/>
    <s v="Y"/>
    <s v="Y"/>
    <x v="1"/>
  </r>
  <r>
    <x v="2"/>
    <x v="2"/>
    <x v="1"/>
    <x v="5"/>
    <x v="13"/>
    <n v="423"/>
    <n v="0.68794326241134751"/>
    <s v="*"/>
    <s v="Y"/>
    <s v="Y"/>
    <s v="Y"/>
    <x v="0"/>
  </r>
  <r>
    <x v="2"/>
    <x v="2"/>
    <x v="1"/>
    <x v="5"/>
    <x v="5"/>
    <n v="21023"/>
    <n v="0.77748180564144032"/>
    <m/>
    <s v="Y"/>
    <s v="Y"/>
    <s v="Y"/>
    <x v="1"/>
  </r>
  <r>
    <x v="2"/>
    <x v="2"/>
    <x v="1"/>
    <x v="6"/>
    <x v="14"/>
    <n v="1628"/>
    <n v="0.67260442260442266"/>
    <m/>
    <s v="Y"/>
    <s v="Y"/>
    <s v="Y"/>
    <x v="0"/>
  </r>
  <r>
    <x v="2"/>
    <x v="2"/>
    <x v="1"/>
    <x v="6"/>
    <x v="15"/>
    <n v="19818"/>
    <n v="0.78418609345039858"/>
    <s v="*"/>
    <s v="Y"/>
    <s v="Y"/>
    <s v="Y"/>
    <x v="1"/>
  </r>
  <r>
    <x v="2"/>
    <x v="2"/>
    <x v="1"/>
    <x v="7"/>
    <x v="16"/>
    <n v="549"/>
    <n v="0.6429872495446266"/>
    <s v="*"/>
    <s v="Y"/>
    <s v="Y"/>
    <s v="Y"/>
    <x v="0"/>
  </r>
  <r>
    <x v="2"/>
    <x v="2"/>
    <x v="1"/>
    <x v="7"/>
    <x v="5"/>
    <n v="20897"/>
    <n v="0.77920275637651337"/>
    <m/>
    <s v="Y"/>
    <s v="Y"/>
    <s v="Y"/>
    <x v="1"/>
  </r>
  <r>
    <x v="2"/>
    <x v="2"/>
    <x v="1"/>
    <x v="8"/>
    <x v="17"/>
    <n v="429"/>
    <n v="0.64335664335664333"/>
    <s v="*"/>
    <s v="Y"/>
    <s v="Y"/>
    <s v="Y"/>
    <x v="0"/>
  </r>
  <r>
    <x v="2"/>
    <x v="2"/>
    <x v="1"/>
    <x v="8"/>
    <x v="5"/>
    <n v="21017"/>
    <n v="0.77841747157063335"/>
    <m/>
    <s v="Y"/>
    <s v="Y"/>
    <s v="Y"/>
    <x v="1"/>
  </r>
  <r>
    <x v="2"/>
    <x v="2"/>
    <x v="0"/>
    <x v="9"/>
    <x v="18"/>
    <n v="118"/>
    <n v="0.69491525423728817"/>
    <s v="*"/>
    <s v="Y"/>
    <s v="Y"/>
    <s v="Y"/>
    <x v="0"/>
  </r>
  <r>
    <x v="2"/>
    <x v="2"/>
    <x v="0"/>
    <x v="9"/>
    <x v="19"/>
    <n v="49"/>
    <n v="0.79591836734693877"/>
    <s v=" "/>
    <s v="Y"/>
    <s v="Y"/>
    <s v="Y"/>
    <x v="0"/>
  </r>
  <r>
    <x v="2"/>
    <x v="2"/>
    <x v="0"/>
    <x v="9"/>
    <x v="20"/>
    <n v="21005"/>
    <n v="0.77757676743632465"/>
    <m/>
    <s v="Y"/>
    <s v="Y"/>
    <s v="Y"/>
    <x v="0"/>
  </r>
  <r>
    <x v="2"/>
    <x v="2"/>
    <x v="0"/>
    <x v="9"/>
    <x v="21"/>
    <n v="101"/>
    <n v="0.79207920792079212"/>
    <s v=" "/>
    <s v="Y"/>
    <s v="Y"/>
    <s v="Y"/>
    <x v="0"/>
  </r>
  <r>
    <x v="3"/>
    <x v="3"/>
    <x v="0"/>
    <x v="0"/>
    <x v="0"/>
    <n v="2470"/>
    <n v="0.51983805668016192"/>
    <m/>
    <s v="Y"/>
    <s v="Y"/>
    <s v="Y"/>
    <x v="0"/>
  </r>
  <r>
    <x v="3"/>
    <x v="3"/>
    <x v="0"/>
    <x v="0"/>
    <x v="1"/>
    <n v="13166"/>
    <n v="0.54716694516178033"/>
    <s v="*"/>
    <s v="Y"/>
    <s v="Y"/>
    <s v="Y"/>
    <x v="0"/>
  </r>
  <r>
    <x v="3"/>
    <x v="3"/>
    <x v="0"/>
    <x v="0"/>
    <x v="2"/>
    <n v="6883"/>
    <n v="0.51619933168676446"/>
    <s v=" "/>
    <s v="Y"/>
    <s v="Y"/>
    <s v="Y"/>
    <x v="0"/>
  </r>
  <r>
    <x v="3"/>
    <x v="3"/>
    <x v="0"/>
    <x v="0"/>
    <x v="3"/>
    <n v="123"/>
    <n v="0.42276422764227645"/>
    <s v="*"/>
    <s v="Y"/>
    <s v="Y"/>
    <s v="Y"/>
    <x v="0"/>
  </r>
  <r>
    <x v="3"/>
    <x v="3"/>
    <x v="1"/>
    <x v="1"/>
    <x v="4"/>
    <n v="74"/>
    <n v="0.54054054054054057"/>
    <s v=" "/>
    <s v="Y"/>
    <s v="Y"/>
    <s v="Y"/>
    <x v="0"/>
  </r>
  <r>
    <x v="3"/>
    <x v="3"/>
    <x v="1"/>
    <x v="1"/>
    <x v="5"/>
    <n v="21815"/>
    <n v="0.53307357322942928"/>
    <m/>
    <s v="Y"/>
    <s v="Y"/>
    <s v="Y"/>
    <x v="1"/>
  </r>
  <r>
    <x v="3"/>
    <x v="3"/>
    <x v="1"/>
    <x v="2"/>
    <x v="6"/>
    <n v="146"/>
    <n v="0.54794520547945202"/>
    <s v=" "/>
    <s v="Y"/>
    <s v="Y"/>
    <s v="Y"/>
    <x v="0"/>
  </r>
  <r>
    <x v="3"/>
    <x v="3"/>
    <x v="1"/>
    <x v="2"/>
    <x v="5"/>
    <n v="21743"/>
    <n v="0.53299912615554434"/>
    <m/>
    <s v="Y"/>
    <s v="Y"/>
    <s v="Y"/>
    <x v="1"/>
  </r>
  <r>
    <x v="3"/>
    <x v="3"/>
    <x v="0"/>
    <x v="3"/>
    <x v="7"/>
    <n v="140"/>
    <n v="0.66428571428571426"/>
    <s v="*"/>
    <s v="Y"/>
    <s v="Y"/>
    <s v="Y"/>
    <x v="0"/>
  </r>
  <r>
    <x v="3"/>
    <x v="3"/>
    <x v="0"/>
    <x v="3"/>
    <x v="8"/>
    <n v="1850"/>
    <n v="0.56756756756756754"/>
    <s v="*"/>
    <s v="Y"/>
    <s v="Y"/>
    <s v="Y"/>
    <x v="0"/>
  </r>
  <r>
    <x v="3"/>
    <x v="3"/>
    <x v="0"/>
    <x v="3"/>
    <x v="9"/>
    <n v="813"/>
    <n v="0.56703567035670355"/>
    <s v="*"/>
    <s v="Y"/>
    <s v="Y"/>
    <s v="Y"/>
    <x v="0"/>
  </r>
  <r>
    <x v="3"/>
    <x v="3"/>
    <x v="0"/>
    <x v="3"/>
    <x v="10"/>
    <n v="409"/>
    <n v="0.5476772616136919"/>
    <s v=" "/>
    <s v="Y"/>
    <s v="Y"/>
    <s v="Y"/>
    <x v="0"/>
  </r>
  <r>
    <x v="3"/>
    <x v="3"/>
    <x v="0"/>
    <x v="3"/>
    <x v="11"/>
    <n v="18741"/>
    <n v="0.5256389733738861"/>
    <m/>
    <s v="Y"/>
    <s v="Y"/>
    <s v="Y"/>
    <x v="0"/>
  </r>
  <r>
    <x v="3"/>
    <x v="3"/>
    <x v="1"/>
    <x v="4"/>
    <x v="12"/>
    <n v="150"/>
    <n v="0.56666666666666665"/>
    <s v=" "/>
    <s v="Y"/>
    <s v="Y"/>
    <s v="Y"/>
    <x v="0"/>
  </r>
  <r>
    <x v="3"/>
    <x v="3"/>
    <x v="1"/>
    <x v="4"/>
    <x v="5"/>
    <n v="21739"/>
    <n v="0.53286719720318321"/>
    <m/>
    <s v="Y"/>
    <s v="Y"/>
    <s v="Y"/>
    <x v="1"/>
  </r>
  <r>
    <x v="3"/>
    <x v="3"/>
    <x v="1"/>
    <x v="5"/>
    <x v="13"/>
    <n v="428"/>
    <n v="0.38317757009345793"/>
    <s v="*"/>
    <s v="Y"/>
    <s v="Y"/>
    <s v="Y"/>
    <x v="0"/>
  </r>
  <r>
    <x v="3"/>
    <x v="3"/>
    <x v="1"/>
    <x v="5"/>
    <x v="5"/>
    <n v="21461"/>
    <n v="0.53608871907180466"/>
    <m/>
    <s v="Y"/>
    <s v="Y"/>
    <s v="Y"/>
    <x v="1"/>
  </r>
  <r>
    <x v="3"/>
    <x v="3"/>
    <x v="1"/>
    <x v="6"/>
    <x v="14"/>
    <n v="1652"/>
    <n v="0.4430992736077482"/>
    <m/>
    <s v="Y"/>
    <s v="Y"/>
    <s v="Y"/>
    <x v="0"/>
  </r>
  <r>
    <x v="3"/>
    <x v="3"/>
    <x v="1"/>
    <x v="6"/>
    <x v="15"/>
    <n v="20237"/>
    <n v="0.54044571823886944"/>
    <s v="*"/>
    <s v="Y"/>
    <s v="Y"/>
    <s v="Y"/>
    <x v="1"/>
  </r>
  <r>
    <x v="3"/>
    <x v="3"/>
    <x v="1"/>
    <x v="7"/>
    <x v="16"/>
    <n v="551"/>
    <n v="0.43738656987295826"/>
    <s v="*"/>
    <s v="Y"/>
    <s v="Y"/>
    <s v="Y"/>
    <x v="0"/>
  </r>
  <r>
    <x v="3"/>
    <x v="3"/>
    <x v="1"/>
    <x v="7"/>
    <x v="5"/>
    <n v="21338"/>
    <n v="0.53557034398725278"/>
    <m/>
    <s v="Y"/>
    <s v="Y"/>
    <s v="Y"/>
    <x v="1"/>
  </r>
  <r>
    <x v="3"/>
    <x v="3"/>
    <x v="1"/>
    <x v="8"/>
    <x v="17"/>
    <n v="438"/>
    <n v="0.41552511415525112"/>
    <s v="*"/>
    <s v="Y"/>
    <s v="Y"/>
    <s v="Y"/>
    <x v="0"/>
  </r>
  <r>
    <x v="3"/>
    <x v="3"/>
    <x v="1"/>
    <x v="8"/>
    <x v="5"/>
    <n v="21451"/>
    <n v="0.53549951051233047"/>
    <m/>
    <s v="Y"/>
    <s v="Y"/>
    <s v="Y"/>
    <x v="1"/>
  </r>
  <r>
    <x v="3"/>
    <x v="3"/>
    <x v="0"/>
    <x v="9"/>
    <x v="18"/>
    <n v="122"/>
    <n v="0.54918032786885251"/>
    <s v=" "/>
    <s v="Y"/>
    <s v="Y"/>
    <s v="Y"/>
    <x v="0"/>
  </r>
  <r>
    <x v="3"/>
    <x v="3"/>
    <x v="0"/>
    <x v="9"/>
    <x v="19"/>
    <n v="48"/>
    <n v="0.47916666666666669"/>
    <s v=" "/>
    <s v="Y"/>
    <s v="Y"/>
    <s v="Y"/>
    <x v="0"/>
  </r>
  <r>
    <x v="3"/>
    <x v="3"/>
    <x v="0"/>
    <x v="9"/>
    <x v="20"/>
    <n v="21399"/>
    <n v="0.52876302630964067"/>
    <m/>
    <s v="Y"/>
    <s v="Y"/>
    <s v="Y"/>
    <x v="0"/>
  </r>
  <r>
    <x v="3"/>
    <x v="3"/>
    <x v="0"/>
    <x v="9"/>
    <x v="21"/>
    <n v="111"/>
    <n v="0.6216216216216216"/>
    <s v=" "/>
    <s v="Y"/>
    <s v="Y"/>
    <s v="Y"/>
    <x v="0"/>
  </r>
  <r>
    <x v="4"/>
    <x v="4"/>
    <x v="0"/>
    <x v="0"/>
    <x v="0"/>
    <n v="2470"/>
    <n v="0.28866396761133606"/>
    <m/>
    <s v="Y"/>
    <s v="Y"/>
    <s v="Y"/>
    <x v="0"/>
  </r>
  <r>
    <x v="4"/>
    <x v="4"/>
    <x v="0"/>
    <x v="0"/>
    <x v="1"/>
    <n v="13166"/>
    <n v="0.33692845207352273"/>
    <s v="*"/>
    <s v="Y"/>
    <s v="Y"/>
    <s v="Y"/>
    <x v="0"/>
  </r>
  <r>
    <x v="4"/>
    <x v="4"/>
    <x v="0"/>
    <x v="0"/>
    <x v="2"/>
    <n v="6883"/>
    <n v="0.3126543658288537"/>
    <s v="*"/>
    <s v="Y"/>
    <s v="Y"/>
    <s v="Y"/>
    <x v="0"/>
  </r>
  <r>
    <x v="4"/>
    <x v="4"/>
    <x v="0"/>
    <x v="0"/>
    <x v="3"/>
    <n v="123"/>
    <n v="0.10569105691056911"/>
    <s v="*"/>
    <s v="Y"/>
    <s v="Y"/>
    <s v="Y"/>
    <x v="0"/>
  </r>
  <r>
    <x v="4"/>
    <x v="4"/>
    <x v="1"/>
    <x v="1"/>
    <x v="4"/>
    <n v="74"/>
    <n v="0.29729729729729731"/>
    <s v=" "/>
    <s v="Y"/>
    <s v="Y"/>
    <s v="Y"/>
    <x v="0"/>
  </r>
  <r>
    <x v="4"/>
    <x v="4"/>
    <x v="1"/>
    <x v="1"/>
    <x v="5"/>
    <n v="21815"/>
    <n v="0.32486820994728399"/>
    <m/>
    <s v="Y"/>
    <s v="Y"/>
    <s v="Y"/>
    <x v="1"/>
  </r>
  <r>
    <x v="4"/>
    <x v="4"/>
    <x v="1"/>
    <x v="2"/>
    <x v="6"/>
    <n v="146"/>
    <n v="0.28082191780821919"/>
    <s v=" "/>
    <s v="Y"/>
    <s v="Y"/>
    <s v="Y"/>
    <x v="0"/>
  </r>
  <r>
    <x v="4"/>
    <x v="4"/>
    <x v="1"/>
    <x v="2"/>
    <x v="5"/>
    <n v="21743"/>
    <n v="0.32507013751552222"/>
    <m/>
    <s v="Y"/>
    <s v="Y"/>
    <s v="Y"/>
    <x v="1"/>
  </r>
  <r>
    <x v="4"/>
    <x v="4"/>
    <x v="0"/>
    <x v="3"/>
    <x v="7"/>
    <n v="140"/>
    <n v="0.22857142857142856"/>
    <s v="*"/>
    <s v="Y"/>
    <s v="Y"/>
    <s v="Y"/>
    <x v="0"/>
  </r>
  <r>
    <x v="4"/>
    <x v="4"/>
    <x v="0"/>
    <x v="3"/>
    <x v="8"/>
    <n v="1850"/>
    <n v="0.30972972972972973"/>
    <s v="*"/>
    <s v="Y"/>
    <s v="Y"/>
    <s v="Y"/>
    <x v="0"/>
  </r>
  <r>
    <x v="4"/>
    <x v="4"/>
    <x v="0"/>
    <x v="3"/>
    <x v="9"/>
    <n v="813"/>
    <n v="0.22263222632226323"/>
    <s v="*"/>
    <s v="Y"/>
    <s v="Y"/>
    <s v="Y"/>
    <x v="0"/>
  </r>
  <r>
    <x v="4"/>
    <x v="4"/>
    <x v="0"/>
    <x v="3"/>
    <x v="10"/>
    <n v="409"/>
    <n v="0.27872860635696822"/>
    <s v="*"/>
    <s v="Y"/>
    <s v="Y"/>
    <s v="Y"/>
    <x v="0"/>
  </r>
  <r>
    <x v="4"/>
    <x v="4"/>
    <x v="0"/>
    <x v="3"/>
    <x v="11"/>
    <n v="18741"/>
    <n v="0.33242623125767035"/>
    <m/>
    <s v="Y"/>
    <s v="Y"/>
    <s v="Y"/>
    <x v="0"/>
  </r>
  <r>
    <x v="4"/>
    <x v="4"/>
    <x v="1"/>
    <x v="4"/>
    <x v="12"/>
    <n v="150"/>
    <n v="0.26"/>
    <s v=" "/>
    <s v="Y"/>
    <s v="Y"/>
    <s v="Y"/>
    <x v="0"/>
  </r>
  <r>
    <x v="4"/>
    <x v="4"/>
    <x v="1"/>
    <x v="4"/>
    <x v="5"/>
    <n v="21739"/>
    <n v="0.325221951331708"/>
    <m/>
    <s v="Y"/>
    <s v="Y"/>
    <s v="Y"/>
    <x v="1"/>
  </r>
  <r>
    <x v="4"/>
    <x v="4"/>
    <x v="1"/>
    <x v="5"/>
    <x v="13"/>
    <n v="428"/>
    <n v="0.11682242990654206"/>
    <s v="*"/>
    <s v="Y"/>
    <s v="Y"/>
    <s v="Y"/>
    <x v="0"/>
  </r>
  <r>
    <x v="4"/>
    <x v="4"/>
    <x v="1"/>
    <x v="5"/>
    <x v="5"/>
    <n v="21461"/>
    <n v="0.32892223102371743"/>
    <m/>
    <s v="Y"/>
    <s v="Y"/>
    <s v="Y"/>
    <x v="1"/>
  </r>
  <r>
    <x v="4"/>
    <x v="4"/>
    <x v="1"/>
    <x v="6"/>
    <x v="14"/>
    <n v="1652"/>
    <n v="0.20581113801452786"/>
    <m/>
    <s v="Y"/>
    <s v="Y"/>
    <s v="Y"/>
    <x v="0"/>
  </r>
  <r>
    <x v="4"/>
    <x v="4"/>
    <x v="1"/>
    <x v="6"/>
    <x v="15"/>
    <n v="20237"/>
    <n v="0.3344863369076444"/>
    <s v="*"/>
    <s v="Y"/>
    <s v="Y"/>
    <s v="Y"/>
    <x v="1"/>
  </r>
  <r>
    <x v="4"/>
    <x v="4"/>
    <x v="1"/>
    <x v="7"/>
    <x v="16"/>
    <n v="551"/>
    <n v="0.23774954627949182"/>
    <s v="*"/>
    <s v="Y"/>
    <s v="Y"/>
    <s v="Y"/>
    <x v="0"/>
  </r>
  <r>
    <x v="4"/>
    <x v="4"/>
    <x v="1"/>
    <x v="7"/>
    <x v="5"/>
    <n v="21338"/>
    <n v="0.3270222138907114"/>
    <m/>
    <s v="Y"/>
    <s v="Y"/>
    <s v="Y"/>
    <x v="1"/>
  </r>
  <r>
    <x v="4"/>
    <x v="4"/>
    <x v="1"/>
    <x v="8"/>
    <x v="17"/>
    <n v="438"/>
    <n v="0.19178082191780821"/>
    <s v="*"/>
    <s v="Y"/>
    <s v="Y"/>
    <s v="Y"/>
    <x v="0"/>
  </r>
  <r>
    <x v="4"/>
    <x v="4"/>
    <x v="1"/>
    <x v="8"/>
    <x v="5"/>
    <n v="21451"/>
    <n v="0.32749055988065823"/>
    <m/>
    <s v="Y"/>
    <s v="Y"/>
    <s v="Y"/>
    <x v="1"/>
  </r>
  <r>
    <x v="4"/>
    <x v="4"/>
    <x v="0"/>
    <x v="9"/>
    <x v="18"/>
    <n v="122"/>
    <n v="0.33606557377049179"/>
    <s v=" "/>
    <s v="Y"/>
    <s v="Y"/>
    <s v="Y"/>
    <x v="0"/>
  </r>
  <r>
    <x v="4"/>
    <x v="4"/>
    <x v="0"/>
    <x v="9"/>
    <x v="19"/>
    <n v="48"/>
    <n v="0.33333333333333331"/>
    <s v=" "/>
    <s v="Y"/>
    <s v="Y"/>
    <s v="Y"/>
    <x v="0"/>
  </r>
  <r>
    <x v="4"/>
    <x v="4"/>
    <x v="0"/>
    <x v="9"/>
    <x v="20"/>
    <n v="21399"/>
    <n v="0.3279125192766017"/>
    <m/>
    <s v="Y"/>
    <s v="Y"/>
    <s v="Y"/>
    <x v="0"/>
  </r>
  <r>
    <x v="4"/>
    <x v="4"/>
    <x v="0"/>
    <x v="9"/>
    <x v="21"/>
    <n v="111"/>
    <n v="0.22522522522522523"/>
    <s v="*"/>
    <s v="Y"/>
    <s v="Y"/>
    <s v="Y"/>
    <x v="0"/>
  </r>
  <r>
    <x v="5"/>
    <x v="5"/>
    <x v="0"/>
    <x v="0"/>
    <x v="0"/>
    <n v="2470"/>
    <n v="8.2995951417004055E-2"/>
    <m/>
    <s v="Y"/>
    <s v="Y"/>
    <s v="Y"/>
    <x v="0"/>
  </r>
  <r>
    <x v="5"/>
    <x v="5"/>
    <x v="0"/>
    <x v="0"/>
    <x v="1"/>
    <n v="13166"/>
    <n v="0.13975391159046027"/>
    <s v="*"/>
    <s v="Y"/>
    <s v="Y"/>
    <s v="Y"/>
    <x v="0"/>
  </r>
  <r>
    <x v="5"/>
    <x v="5"/>
    <x v="0"/>
    <x v="0"/>
    <x v="2"/>
    <n v="6883"/>
    <n v="0.16562545401714368"/>
    <s v="*"/>
    <s v="Y"/>
    <s v="Y"/>
    <s v="Y"/>
    <x v="0"/>
  </r>
  <r>
    <x v="5"/>
    <x v="5"/>
    <x v="0"/>
    <x v="0"/>
    <x v="3"/>
    <n v="123"/>
    <n v="0.17886178861788618"/>
    <s v="*"/>
    <s v="Y"/>
    <s v="Y"/>
    <s v="Y"/>
    <x v="0"/>
  </r>
  <r>
    <x v="5"/>
    <x v="5"/>
    <x v="1"/>
    <x v="1"/>
    <x v="4"/>
    <n v="74"/>
    <n v="0.13513513513513514"/>
    <s v=" "/>
    <s v="Y"/>
    <s v="Y"/>
    <s v="Y"/>
    <x v="0"/>
  </r>
  <r>
    <x v="5"/>
    <x v="5"/>
    <x v="1"/>
    <x v="1"/>
    <x v="5"/>
    <n v="21815"/>
    <n v="0.14251661700664681"/>
    <m/>
    <s v="Y"/>
    <s v="Y"/>
    <s v="Y"/>
    <x v="1"/>
  </r>
  <r>
    <x v="5"/>
    <x v="5"/>
    <x v="1"/>
    <x v="2"/>
    <x v="6"/>
    <n v="146"/>
    <n v="0.10273972602739725"/>
    <s v=" "/>
    <s v="Y"/>
    <s v="Y"/>
    <s v="Y"/>
    <x v="0"/>
  </r>
  <r>
    <x v="5"/>
    <x v="5"/>
    <x v="1"/>
    <x v="2"/>
    <x v="5"/>
    <n v="21743"/>
    <n v="0.14275858897116314"/>
    <m/>
    <s v="Y"/>
    <s v="Y"/>
    <s v="Y"/>
    <x v="1"/>
  </r>
  <r>
    <x v="5"/>
    <x v="5"/>
    <x v="0"/>
    <x v="3"/>
    <x v="7"/>
    <n v="140"/>
    <n v="8.5714285714285715E-2"/>
    <s v="*"/>
    <s v="Y"/>
    <s v="Y"/>
    <s v="Y"/>
    <x v="0"/>
  </r>
  <r>
    <x v="5"/>
    <x v="5"/>
    <x v="0"/>
    <x v="3"/>
    <x v="8"/>
    <n v="1850"/>
    <n v="0.11135135135135135"/>
    <s v="*"/>
    <s v="Y"/>
    <s v="Y"/>
    <s v="Y"/>
    <x v="0"/>
  </r>
  <r>
    <x v="5"/>
    <x v="5"/>
    <x v="0"/>
    <x v="3"/>
    <x v="9"/>
    <n v="813"/>
    <n v="7.7490774907749083E-2"/>
    <s v="*"/>
    <s v="Y"/>
    <s v="Y"/>
    <s v="Y"/>
    <x v="0"/>
  </r>
  <r>
    <x v="5"/>
    <x v="5"/>
    <x v="0"/>
    <x v="3"/>
    <x v="10"/>
    <n v="409"/>
    <n v="0.12469437652811736"/>
    <s v=" "/>
    <s v="Y"/>
    <s v="Y"/>
    <s v="Y"/>
    <x v="0"/>
  </r>
  <r>
    <x v="5"/>
    <x v="5"/>
    <x v="0"/>
    <x v="3"/>
    <x v="11"/>
    <n v="18741"/>
    <n v="0.1502587908862921"/>
    <m/>
    <s v="Y"/>
    <s v="Y"/>
    <s v="Y"/>
    <x v="0"/>
  </r>
  <r>
    <x v="5"/>
    <x v="5"/>
    <x v="1"/>
    <x v="4"/>
    <x v="12"/>
    <n v="150"/>
    <n v="0.15333333333333332"/>
    <s v=" "/>
    <s v="Y"/>
    <s v="Y"/>
    <s v="Y"/>
    <x v="0"/>
  </r>
  <r>
    <x v="5"/>
    <x v="5"/>
    <x v="1"/>
    <x v="4"/>
    <x v="5"/>
    <n v="21739"/>
    <n v="0.14241685450112701"/>
    <m/>
    <s v="Y"/>
    <s v="Y"/>
    <s v="Y"/>
    <x v="1"/>
  </r>
  <r>
    <x v="5"/>
    <x v="5"/>
    <x v="1"/>
    <x v="5"/>
    <x v="13"/>
    <n v="428"/>
    <n v="0.11448598130841121"/>
    <s v=" "/>
    <s v="Y"/>
    <s v="Y"/>
    <s v="Y"/>
    <x v="0"/>
  </r>
  <r>
    <x v="5"/>
    <x v="5"/>
    <x v="1"/>
    <x v="5"/>
    <x v="5"/>
    <n v="21461"/>
    <n v="0.14305018405479708"/>
    <m/>
    <s v="Y"/>
    <s v="Y"/>
    <s v="Y"/>
    <x v="1"/>
  </r>
  <r>
    <x v="5"/>
    <x v="5"/>
    <x v="1"/>
    <x v="6"/>
    <x v="14"/>
    <n v="1652"/>
    <n v="0.12348668280871671"/>
    <m/>
    <s v="Y"/>
    <s v="Y"/>
    <s v="Y"/>
    <x v="0"/>
  </r>
  <r>
    <x v="5"/>
    <x v="5"/>
    <x v="1"/>
    <x v="6"/>
    <x v="15"/>
    <n v="20237"/>
    <n v="0.14404308939071997"/>
    <s v="*"/>
    <s v="Y"/>
    <s v="Y"/>
    <s v="Y"/>
    <x v="1"/>
  </r>
  <r>
    <x v="5"/>
    <x v="5"/>
    <x v="1"/>
    <x v="7"/>
    <x v="16"/>
    <n v="551"/>
    <n v="0.14519056261343014"/>
    <s v=" "/>
    <s v="Y"/>
    <s v="Y"/>
    <s v="Y"/>
    <x v="0"/>
  </r>
  <r>
    <x v="5"/>
    <x v="5"/>
    <x v="1"/>
    <x v="7"/>
    <x v="5"/>
    <n v="21338"/>
    <n v="0.14242197019402006"/>
    <m/>
    <s v="Y"/>
    <s v="Y"/>
    <s v="Y"/>
    <x v="1"/>
  </r>
  <r>
    <x v="5"/>
    <x v="5"/>
    <x v="1"/>
    <x v="8"/>
    <x v="17"/>
    <n v="438"/>
    <n v="0.1095890410958904"/>
    <s v="*"/>
    <s v="Y"/>
    <s v="Y"/>
    <s v="Y"/>
    <x v="0"/>
  </r>
  <r>
    <x v="5"/>
    <x v="5"/>
    <x v="1"/>
    <x v="8"/>
    <x v="5"/>
    <n v="21451"/>
    <n v="0.14316348888163721"/>
    <m/>
    <s v="Y"/>
    <s v="Y"/>
    <s v="Y"/>
    <x v="1"/>
  </r>
  <r>
    <x v="5"/>
    <x v="5"/>
    <x v="0"/>
    <x v="9"/>
    <x v="18"/>
    <n v="122"/>
    <n v="0.15573770491803279"/>
    <s v=" "/>
    <s v="Y"/>
    <s v="Y"/>
    <s v="Y"/>
    <x v="0"/>
  </r>
  <r>
    <x v="5"/>
    <x v="5"/>
    <x v="0"/>
    <x v="9"/>
    <x v="19"/>
    <n v="48"/>
    <n v="0.14583333333333334"/>
    <s v=" "/>
    <s v="Y"/>
    <s v="Y"/>
    <s v="Y"/>
    <x v="0"/>
  </r>
  <r>
    <x v="5"/>
    <x v="5"/>
    <x v="0"/>
    <x v="9"/>
    <x v="20"/>
    <n v="21399"/>
    <n v="0.14514696948455535"/>
    <m/>
    <s v="Y"/>
    <s v="Y"/>
    <s v="Y"/>
    <x v="0"/>
  </r>
  <r>
    <x v="5"/>
    <x v="5"/>
    <x v="0"/>
    <x v="9"/>
    <x v="21"/>
    <n v="111"/>
    <n v="5.4054054054054057E-2"/>
    <s v="*"/>
    <s v="Y"/>
    <s v="Y"/>
    <s v="Y"/>
    <x v="0"/>
  </r>
  <r>
    <x v="6"/>
    <x v="6"/>
    <x v="0"/>
    <x v="0"/>
    <x v="0"/>
    <n v="2470"/>
    <n v="0.31821862348178137"/>
    <m/>
    <s v="Y"/>
    <s v="Y"/>
    <s v="Y"/>
    <x v="0"/>
  </r>
  <r>
    <x v="6"/>
    <x v="6"/>
    <x v="0"/>
    <x v="0"/>
    <x v="1"/>
    <n v="13166"/>
    <n v="0.35333434604283759"/>
    <s v="*"/>
    <s v="Y"/>
    <s v="Y"/>
    <s v="Y"/>
    <x v="0"/>
  </r>
  <r>
    <x v="6"/>
    <x v="6"/>
    <x v="0"/>
    <x v="0"/>
    <x v="2"/>
    <n v="6883"/>
    <n v="0.30466366409995643"/>
    <s v=" "/>
    <s v="Y"/>
    <s v="Y"/>
    <s v="Y"/>
    <x v="0"/>
  </r>
  <r>
    <x v="6"/>
    <x v="6"/>
    <x v="0"/>
    <x v="0"/>
    <x v="3"/>
    <n v="123"/>
    <n v="7.3170731707317069E-2"/>
    <s v="*"/>
    <s v="Y"/>
    <s v="Y"/>
    <s v="Y"/>
    <x v="0"/>
  </r>
  <r>
    <x v="6"/>
    <x v="6"/>
    <x v="1"/>
    <x v="1"/>
    <x v="4"/>
    <n v="74"/>
    <n v="0.25675675675675674"/>
    <s v=" "/>
    <s v="Y"/>
    <s v="Y"/>
    <s v="Y"/>
    <x v="0"/>
  </r>
  <r>
    <x v="6"/>
    <x v="6"/>
    <x v="1"/>
    <x v="1"/>
    <x v="5"/>
    <n v="21815"/>
    <n v="0.33655741462296584"/>
    <m/>
    <s v="Y"/>
    <s v="Y"/>
    <s v="Y"/>
    <x v="1"/>
  </r>
  <r>
    <x v="6"/>
    <x v="6"/>
    <x v="1"/>
    <x v="2"/>
    <x v="6"/>
    <n v="146"/>
    <n v="0.27397260273972601"/>
    <s v=" "/>
    <s v="Y"/>
    <s v="Y"/>
    <s v="Y"/>
    <x v="0"/>
  </r>
  <r>
    <x v="6"/>
    <x v="6"/>
    <x v="1"/>
    <x v="2"/>
    <x v="5"/>
    <n v="21743"/>
    <n v="0.33670606632019501"/>
    <m/>
    <s v="Y"/>
    <s v="Y"/>
    <s v="Y"/>
    <x v="1"/>
  </r>
  <r>
    <x v="6"/>
    <x v="6"/>
    <x v="0"/>
    <x v="3"/>
    <x v="7"/>
    <n v="140"/>
    <n v="0.21428571428571427"/>
    <s v="*"/>
    <s v="Y"/>
    <s v="Y"/>
    <s v="Y"/>
    <x v="0"/>
  </r>
  <r>
    <x v="6"/>
    <x v="6"/>
    <x v="0"/>
    <x v="3"/>
    <x v="8"/>
    <n v="1850"/>
    <n v="0.22540540540540541"/>
    <s v="*"/>
    <s v="Y"/>
    <s v="Y"/>
    <s v="Y"/>
    <x v="0"/>
  </r>
  <r>
    <x v="6"/>
    <x v="6"/>
    <x v="0"/>
    <x v="3"/>
    <x v="9"/>
    <n v="813"/>
    <n v="0.17958179581795819"/>
    <s v="*"/>
    <s v="Y"/>
    <s v="Y"/>
    <s v="Y"/>
    <x v="0"/>
  </r>
  <r>
    <x v="6"/>
    <x v="6"/>
    <x v="0"/>
    <x v="3"/>
    <x v="10"/>
    <n v="409"/>
    <n v="0.30562347188264061"/>
    <s v="*"/>
    <s v="Y"/>
    <s v="Y"/>
    <s v="Y"/>
    <x v="0"/>
  </r>
  <r>
    <x v="6"/>
    <x v="6"/>
    <x v="0"/>
    <x v="3"/>
    <x v="11"/>
    <n v="18741"/>
    <n v="0.35633103889867135"/>
    <m/>
    <s v="Y"/>
    <s v="Y"/>
    <s v="Y"/>
    <x v="0"/>
  </r>
  <r>
    <x v="6"/>
    <x v="6"/>
    <x v="1"/>
    <x v="4"/>
    <x v="12"/>
    <n v="150"/>
    <n v="0.27333333333333332"/>
    <s v=" "/>
    <s v="Y"/>
    <s v="Y"/>
    <s v="Y"/>
    <x v="0"/>
  </r>
  <r>
    <x v="6"/>
    <x v="6"/>
    <x v="1"/>
    <x v="4"/>
    <x v="5"/>
    <n v="21739"/>
    <n v="0.33672202033212201"/>
    <m/>
    <s v="Y"/>
    <s v="Y"/>
    <s v="Y"/>
    <x v="1"/>
  </r>
  <r>
    <x v="6"/>
    <x v="6"/>
    <x v="1"/>
    <x v="5"/>
    <x v="13"/>
    <n v="428"/>
    <n v="0.10981308411214953"/>
    <s v="*"/>
    <s v="Y"/>
    <s v="Y"/>
    <s v="Y"/>
    <x v="0"/>
  </r>
  <r>
    <x v="6"/>
    <x v="6"/>
    <x v="1"/>
    <x v="5"/>
    <x v="5"/>
    <n v="21461"/>
    <n v="0.34080424956898558"/>
    <m/>
    <s v="Y"/>
    <s v="Y"/>
    <s v="Y"/>
    <x v="1"/>
  </r>
  <r>
    <x v="6"/>
    <x v="6"/>
    <x v="1"/>
    <x v="6"/>
    <x v="14"/>
    <n v="1652"/>
    <n v="0.20641646489104115"/>
    <m/>
    <s v="Y"/>
    <s v="Y"/>
    <s v="Y"/>
    <x v="0"/>
  </r>
  <r>
    <x v="6"/>
    <x v="6"/>
    <x v="1"/>
    <x v="6"/>
    <x v="15"/>
    <n v="20237"/>
    <n v="0.34688936107130502"/>
    <s v="*"/>
    <s v="Y"/>
    <s v="Y"/>
    <s v="Y"/>
    <x v="1"/>
  </r>
  <r>
    <x v="6"/>
    <x v="6"/>
    <x v="1"/>
    <x v="7"/>
    <x v="16"/>
    <n v="551"/>
    <n v="0.23411978221415608"/>
    <s v="*"/>
    <s v="Y"/>
    <s v="Y"/>
    <s v="Y"/>
    <x v="0"/>
  </r>
  <r>
    <x v="6"/>
    <x v="6"/>
    <x v="1"/>
    <x v="7"/>
    <x v="5"/>
    <n v="21338"/>
    <n v="0.33892585996813196"/>
    <m/>
    <s v="Y"/>
    <s v="Y"/>
    <s v="Y"/>
    <x v="1"/>
  </r>
  <r>
    <x v="6"/>
    <x v="6"/>
    <x v="1"/>
    <x v="8"/>
    <x v="17"/>
    <n v="438"/>
    <n v="0.19634703196347031"/>
    <s v="*"/>
    <s v="Y"/>
    <s v="Y"/>
    <s v="Y"/>
    <x v="0"/>
  </r>
  <r>
    <x v="6"/>
    <x v="6"/>
    <x v="1"/>
    <x v="8"/>
    <x v="5"/>
    <n v="21451"/>
    <n v="0.33914502820381331"/>
    <m/>
    <s v="Y"/>
    <s v="Y"/>
    <s v="Y"/>
    <x v="1"/>
  </r>
  <r>
    <x v="6"/>
    <x v="6"/>
    <x v="0"/>
    <x v="9"/>
    <x v="18"/>
    <n v="122"/>
    <n v="0.31967213114754101"/>
    <s v=" "/>
    <s v="Y"/>
    <s v="Y"/>
    <s v="Y"/>
    <x v="0"/>
  </r>
  <r>
    <x v="6"/>
    <x v="6"/>
    <x v="0"/>
    <x v="9"/>
    <x v="19"/>
    <n v="48"/>
    <n v="0.27083333333333331"/>
    <s v=" "/>
    <s v="Y"/>
    <s v="Y"/>
    <s v="Y"/>
    <x v="0"/>
  </r>
  <r>
    <x v="6"/>
    <x v="6"/>
    <x v="0"/>
    <x v="9"/>
    <x v="20"/>
    <n v="21399"/>
    <n v="0.34099724286181599"/>
    <m/>
    <s v="Y"/>
    <s v="Y"/>
    <s v="Y"/>
    <x v="0"/>
  </r>
  <r>
    <x v="6"/>
    <x v="6"/>
    <x v="0"/>
    <x v="9"/>
    <x v="21"/>
    <n v="111"/>
    <n v="0.22522522522522523"/>
    <s v="*"/>
    <s v="Y"/>
    <s v="Y"/>
    <s v="Y"/>
    <x v="0"/>
  </r>
  <r>
    <x v="7"/>
    <x v="7"/>
    <x v="0"/>
    <x v="0"/>
    <x v="0"/>
    <n v="1995"/>
    <n v="0.52481203007518795"/>
    <m/>
    <s v="Y"/>
    <s v="Y"/>
    <s v="Y"/>
    <x v="0"/>
  </r>
  <r>
    <x v="7"/>
    <x v="7"/>
    <x v="0"/>
    <x v="0"/>
    <x v="1"/>
    <n v="10241"/>
    <n v="0.54418513817010061"/>
    <s v=" "/>
    <s v="Y"/>
    <s v="Y"/>
    <s v="Y"/>
    <x v="0"/>
  </r>
  <r>
    <x v="7"/>
    <x v="7"/>
    <x v="0"/>
    <x v="0"/>
    <x v="2"/>
    <n v="5159"/>
    <n v="0.5718162434580345"/>
    <s v="*"/>
    <s v="Y"/>
    <s v="Y"/>
    <s v="Y"/>
    <x v="0"/>
  </r>
  <r>
    <x v="7"/>
    <x v="7"/>
    <x v="0"/>
    <x v="0"/>
    <x v="3"/>
    <n v="90"/>
    <n v="0.65555555555555556"/>
    <s v="*"/>
    <s v="Y"/>
    <s v="Y"/>
    <s v="Y"/>
    <x v="0"/>
  </r>
  <r>
    <x v="7"/>
    <x v="7"/>
    <x v="1"/>
    <x v="1"/>
    <x v="4"/>
    <n v="63"/>
    <n v="0.65079365079365081"/>
    <s v=" "/>
    <s v="Y"/>
    <s v="Y"/>
    <s v="Y"/>
    <x v="0"/>
  </r>
  <r>
    <x v="7"/>
    <x v="7"/>
    <x v="1"/>
    <x v="1"/>
    <x v="5"/>
    <n v="16793"/>
    <n v="0.54856190079199663"/>
    <m/>
    <s v="Y"/>
    <s v="Y"/>
    <s v="Y"/>
    <x v="1"/>
  </r>
  <r>
    <x v="7"/>
    <x v="7"/>
    <x v="1"/>
    <x v="2"/>
    <x v="6"/>
    <n v="118"/>
    <n v="0.56779661016949157"/>
    <s v=" "/>
    <s v="Y"/>
    <s v="Y"/>
    <s v="Y"/>
    <x v="0"/>
  </r>
  <r>
    <x v="7"/>
    <x v="7"/>
    <x v="1"/>
    <x v="2"/>
    <x v="5"/>
    <n v="16738"/>
    <n v="0.54881108854104432"/>
    <m/>
    <s v="Y"/>
    <s v="Y"/>
    <s v="Y"/>
    <x v="1"/>
  </r>
  <r>
    <x v="7"/>
    <x v="7"/>
    <x v="0"/>
    <x v="3"/>
    <x v="7"/>
    <n v="114"/>
    <n v="0.64035087719298245"/>
    <s v="*"/>
    <s v="Y"/>
    <s v="Y"/>
    <s v="Y"/>
    <x v="0"/>
  </r>
  <r>
    <x v="7"/>
    <x v="7"/>
    <x v="0"/>
    <x v="3"/>
    <x v="8"/>
    <n v="1573"/>
    <n v="0.57533375715193902"/>
    <s v="*"/>
    <s v="Y"/>
    <s v="Y"/>
    <s v="Y"/>
    <x v="0"/>
  </r>
  <r>
    <x v="7"/>
    <x v="7"/>
    <x v="0"/>
    <x v="3"/>
    <x v="9"/>
    <n v="675"/>
    <n v="0.5955555555555555"/>
    <s v="*"/>
    <s v="Y"/>
    <s v="Y"/>
    <s v="Y"/>
    <x v="0"/>
  </r>
  <r>
    <x v="7"/>
    <x v="7"/>
    <x v="0"/>
    <x v="3"/>
    <x v="10"/>
    <n v="328"/>
    <n v="0.50304878048780488"/>
    <s v=" "/>
    <s v="Y"/>
    <s v="Y"/>
    <s v="Y"/>
    <x v="0"/>
  </r>
  <r>
    <x v="7"/>
    <x v="7"/>
    <x v="0"/>
    <x v="3"/>
    <x v="11"/>
    <n v="14219"/>
    <n v="0.54321682256136161"/>
    <m/>
    <s v="Y"/>
    <s v="Y"/>
    <s v="Y"/>
    <x v="0"/>
  </r>
  <r>
    <x v="7"/>
    <x v="7"/>
    <x v="1"/>
    <x v="4"/>
    <x v="12"/>
    <n v="116"/>
    <n v="0.62068965517241381"/>
    <s v=" "/>
    <s v="Y"/>
    <s v="Y"/>
    <s v="Y"/>
    <x v="0"/>
  </r>
  <r>
    <x v="7"/>
    <x v="7"/>
    <x v="1"/>
    <x v="4"/>
    <x v="5"/>
    <n v="16740"/>
    <n v="0.54844683393070492"/>
    <m/>
    <s v="Y"/>
    <s v="Y"/>
    <s v="Y"/>
    <x v="1"/>
  </r>
  <r>
    <x v="7"/>
    <x v="7"/>
    <x v="1"/>
    <x v="5"/>
    <x v="13"/>
    <n v="258"/>
    <n v="0.54651162790697672"/>
    <s v=" "/>
    <s v="Y"/>
    <s v="Y"/>
    <s v="Y"/>
    <x v="0"/>
  </r>
  <r>
    <x v="7"/>
    <x v="7"/>
    <x v="1"/>
    <x v="5"/>
    <x v="5"/>
    <n v="16598"/>
    <n v="0.54898180503675142"/>
    <m/>
    <s v="Y"/>
    <s v="Y"/>
    <s v="Y"/>
    <x v="1"/>
  </r>
  <r>
    <x v="7"/>
    <x v="7"/>
    <x v="1"/>
    <x v="6"/>
    <x v="14"/>
    <n v="1184"/>
    <n v="0.50929054054054057"/>
    <m/>
    <s v="Y"/>
    <s v="Y"/>
    <s v="Y"/>
    <x v="0"/>
  </r>
  <r>
    <x v="7"/>
    <x v="7"/>
    <x v="1"/>
    <x v="6"/>
    <x v="15"/>
    <n v="15672"/>
    <n v="0.5519397651863196"/>
    <s v="*"/>
    <s v="Y"/>
    <s v="Y"/>
    <s v="Y"/>
    <x v="1"/>
  </r>
  <r>
    <x v="7"/>
    <x v="7"/>
    <x v="1"/>
    <x v="7"/>
    <x v="16"/>
    <n v="415"/>
    <n v="0.44096385542168676"/>
    <s v="*"/>
    <s v="Y"/>
    <s v="Y"/>
    <s v="Y"/>
    <x v="0"/>
  </r>
  <r>
    <x v="7"/>
    <x v="7"/>
    <x v="1"/>
    <x v="7"/>
    <x v="5"/>
    <n v="16441"/>
    <n v="0.55166960647162577"/>
    <m/>
    <s v="Y"/>
    <s v="Y"/>
    <s v="Y"/>
    <x v="1"/>
  </r>
  <r>
    <x v="7"/>
    <x v="7"/>
    <x v="1"/>
    <x v="8"/>
    <x v="17"/>
    <n v="307"/>
    <n v="0.50162866449511401"/>
    <s v=" "/>
    <s v="Y"/>
    <s v="Y"/>
    <s v="Y"/>
    <x v="0"/>
  </r>
  <r>
    <x v="7"/>
    <x v="7"/>
    <x v="1"/>
    <x v="8"/>
    <x v="5"/>
    <n v="16549"/>
    <n v="0.54982174149495433"/>
    <m/>
    <s v="Y"/>
    <s v="Y"/>
    <s v="Y"/>
    <x v="1"/>
  </r>
  <r>
    <x v="7"/>
    <x v="7"/>
    <x v="0"/>
    <x v="9"/>
    <x v="18"/>
    <n v="100"/>
    <n v="0.64"/>
    <s v=" "/>
    <s v="Y"/>
    <s v="Y"/>
    <s v="Y"/>
    <x v="0"/>
  </r>
  <r>
    <x v="7"/>
    <x v="7"/>
    <x v="0"/>
    <x v="9"/>
    <x v="19"/>
    <n v="34"/>
    <n v="0.52941176470588236"/>
    <s v=" "/>
    <s v="Y"/>
    <s v="Y"/>
    <s v="Y"/>
    <x v="0"/>
  </r>
  <r>
    <x v="7"/>
    <x v="7"/>
    <x v="0"/>
    <x v="9"/>
    <x v="20"/>
    <n v="16432"/>
    <n v="0.54399951314508277"/>
    <m/>
    <s v="Y"/>
    <s v="Y"/>
    <s v="Y"/>
    <x v="0"/>
  </r>
  <r>
    <x v="7"/>
    <x v="7"/>
    <x v="0"/>
    <x v="9"/>
    <x v="21"/>
    <n v="96"/>
    <n v="0.73958333333333337"/>
    <s v="*"/>
    <s v="Y"/>
    <s v="Y"/>
    <s v="Y"/>
    <x v="0"/>
  </r>
  <r>
    <x v="8"/>
    <x v="8"/>
    <x v="0"/>
    <x v="0"/>
    <x v="0"/>
    <n v="2281"/>
    <n v="0.28759316089434461"/>
    <m/>
    <s v="Y"/>
    <s v="Y"/>
    <s v="Y"/>
    <x v="0"/>
  </r>
  <r>
    <x v="8"/>
    <x v="8"/>
    <x v="0"/>
    <x v="0"/>
    <x v="1"/>
    <n v="12453"/>
    <n v="0.27832650766883482"/>
    <s v=" "/>
    <s v="Y"/>
    <s v="Y"/>
    <s v="Y"/>
    <x v="0"/>
  </r>
  <r>
    <x v="8"/>
    <x v="8"/>
    <x v="0"/>
    <x v="0"/>
    <x v="2"/>
    <n v="6623"/>
    <n v="0.2778197191605013"/>
    <s v=" "/>
    <s v="Y"/>
    <s v="Y"/>
    <s v="Y"/>
    <x v="0"/>
  </r>
  <r>
    <x v="8"/>
    <x v="8"/>
    <x v="0"/>
    <x v="0"/>
    <x v="3"/>
    <n v="115"/>
    <n v="0.31304347826086959"/>
    <s v=" "/>
    <s v="Y"/>
    <s v="Y"/>
    <s v="Y"/>
    <x v="0"/>
  </r>
  <r>
    <x v="8"/>
    <x v="8"/>
    <x v="1"/>
    <x v="1"/>
    <x v="4"/>
    <n v="69"/>
    <n v="0.36231884057971014"/>
    <s v=" "/>
    <s v="Y"/>
    <s v="Y"/>
    <s v="Y"/>
    <x v="0"/>
  </r>
  <r>
    <x v="8"/>
    <x v="8"/>
    <x v="1"/>
    <x v="1"/>
    <x v="5"/>
    <n v="20718"/>
    <n v="0.27618495993821796"/>
    <m/>
    <s v="Y"/>
    <s v="Y"/>
    <s v="Y"/>
    <x v="1"/>
  </r>
  <r>
    <x v="8"/>
    <x v="8"/>
    <x v="1"/>
    <x v="2"/>
    <x v="6"/>
    <n v="138"/>
    <n v="0.3188405797101449"/>
    <s v=" "/>
    <s v="Y"/>
    <s v="Y"/>
    <s v="Y"/>
    <x v="0"/>
  </r>
  <r>
    <x v="8"/>
    <x v="8"/>
    <x v="1"/>
    <x v="2"/>
    <x v="5"/>
    <n v="20649"/>
    <n v="0.27618770884788607"/>
    <m/>
    <s v="Y"/>
    <s v="Y"/>
    <s v="Y"/>
    <x v="1"/>
  </r>
  <r>
    <x v="8"/>
    <x v="8"/>
    <x v="0"/>
    <x v="3"/>
    <x v="7"/>
    <n v="124"/>
    <n v="0.5161290322580645"/>
    <s v="*"/>
    <s v="Y"/>
    <s v="Y"/>
    <s v="Y"/>
    <x v="0"/>
  </r>
  <r>
    <x v="8"/>
    <x v="8"/>
    <x v="0"/>
    <x v="3"/>
    <x v="8"/>
    <n v="1702"/>
    <n v="0.41891891891891891"/>
    <s v="*"/>
    <s v="Y"/>
    <s v="Y"/>
    <s v="Y"/>
    <x v="0"/>
  </r>
  <r>
    <x v="8"/>
    <x v="8"/>
    <x v="0"/>
    <x v="3"/>
    <x v="9"/>
    <n v="769"/>
    <n v="0.50975292587776333"/>
    <s v="*"/>
    <s v="Y"/>
    <s v="Y"/>
    <s v="Y"/>
    <x v="0"/>
  </r>
  <r>
    <x v="8"/>
    <x v="8"/>
    <x v="0"/>
    <x v="3"/>
    <x v="10"/>
    <n v="379"/>
    <n v="0.31926121372031663"/>
    <s v="*"/>
    <s v="Y"/>
    <s v="Y"/>
    <s v="Y"/>
    <x v="0"/>
  </r>
  <r>
    <x v="8"/>
    <x v="8"/>
    <x v="0"/>
    <x v="3"/>
    <x v="11"/>
    <n v="17918"/>
    <n v="0.24667931688804554"/>
    <m/>
    <s v="Y"/>
    <s v="Y"/>
    <s v="Y"/>
    <x v="0"/>
  </r>
  <r>
    <x v="8"/>
    <x v="8"/>
    <x v="1"/>
    <x v="4"/>
    <x v="12"/>
    <n v="135"/>
    <n v="0.31851851851851853"/>
    <s v=" "/>
    <s v="Y"/>
    <s v="Y"/>
    <s v="Y"/>
    <x v="0"/>
  </r>
  <r>
    <x v="8"/>
    <x v="8"/>
    <x v="1"/>
    <x v="4"/>
    <x v="5"/>
    <n v="20652"/>
    <n v="0.27619601007166378"/>
    <m/>
    <s v="Y"/>
    <s v="Y"/>
    <s v="Y"/>
    <x v="1"/>
  </r>
  <r>
    <x v="8"/>
    <x v="8"/>
    <x v="1"/>
    <x v="5"/>
    <x v="13"/>
    <n v="406"/>
    <n v="0.26847290640394089"/>
    <s v=" "/>
    <s v="Y"/>
    <s v="Y"/>
    <s v="Y"/>
    <x v="0"/>
  </r>
  <r>
    <x v="8"/>
    <x v="8"/>
    <x v="1"/>
    <x v="5"/>
    <x v="5"/>
    <n v="20381"/>
    <n v="0.27663019478926454"/>
    <m/>
    <s v="Y"/>
    <s v="Y"/>
    <s v="Y"/>
    <x v="1"/>
  </r>
  <r>
    <x v="8"/>
    <x v="8"/>
    <x v="1"/>
    <x v="6"/>
    <x v="14"/>
    <n v="1562"/>
    <n v="0.27080665813060179"/>
    <m/>
    <s v="Y"/>
    <s v="Y"/>
    <s v="Y"/>
    <x v="0"/>
  </r>
  <r>
    <x v="8"/>
    <x v="8"/>
    <x v="1"/>
    <x v="6"/>
    <x v="15"/>
    <n v="19225"/>
    <n v="0.27693107932379712"/>
    <s v=" "/>
    <s v="Y"/>
    <s v="Y"/>
    <s v="Y"/>
    <x v="1"/>
  </r>
  <r>
    <x v="8"/>
    <x v="8"/>
    <x v="1"/>
    <x v="7"/>
    <x v="16"/>
    <n v="527"/>
    <n v="0.25237191650853891"/>
    <s v=" "/>
    <s v="Y"/>
    <s v="Y"/>
    <s v="Y"/>
    <x v="0"/>
  </r>
  <r>
    <x v="8"/>
    <x v="8"/>
    <x v="1"/>
    <x v="7"/>
    <x v="5"/>
    <n v="20260"/>
    <n v="0.27709772951628825"/>
    <m/>
    <s v="Y"/>
    <s v="Y"/>
    <s v="Y"/>
    <x v="1"/>
  </r>
  <r>
    <x v="8"/>
    <x v="8"/>
    <x v="1"/>
    <x v="8"/>
    <x v="17"/>
    <n v="413"/>
    <n v="0.24455205811138014"/>
    <s v=" "/>
    <s v="Y"/>
    <s v="Y"/>
    <s v="Y"/>
    <x v="0"/>
  </r>
  <r>
    <x v="8"/>
    <x v="8"/>
    <x v="1"/>
    <x v="8"/>
    <x v="5"/>
    <n v="20374"/>
    <n v="0.27711789535682735"/>
    <m/>
    <s v="Y"/>
    <s v="Y"/>
    <s v="Y"/>
    <x v="1"/>
  </r>
  <r>
    <x v="8"/>
    <x v="8"/>
    <x v="0"/>
    <x v="9"/>
    <x v="18"/>
    <n v="119"/>
    <n v="0.38655462184873951"/>
    <s v="*"/>
    <s v="Y"/>
    <s v="Y"/>
    <s v="Y"/>
    <x v="0"/>
  </r>
  <r>
    <x v="8"/>
    <x v="8"/>
    <x v="0"/>
    <x v="9"/>
    <x v="19"/>
    <n v="46"/>
    <n v="0.30434782608695654"/>
    <s v=" "/>
    <s v="Y"/>
    <s v="Y"/>
    <s v="Y"/>
    <x v="0"/>
  </r>
  <r>
    <x v="8"/>
    <x v="8"/>
    <x v="0"/>
    <x v="9"/>
    <x v="20"/>
    <n v="20377"/>
    <n v="0.26510281199391472"/>
    <m/>
    <s v="Y"/>
    <s v="Y"/>
    <s v="Y"/>
    <x v="0"/>
  </r>
  <r>
    <x v="8"/>
    <x v="8"/>
    <x v="0"/>
    <x v="9"/>
    <x v="21"/>
    <n v="87"/>
    <n v="0.71264367816091956"/>
    <s v="*"/>
    <s v="Y"/>
    <s v="Y"/>
    <s v="Y"/>
    <x v="0"/>
  </r>
  <r>
    <x v="9"/>
    <x v="9"/>
    <x v="0"/>
    <x v="0"/>
    <x v="0"/>
    <n v="2363"/>
    <n v="0.68260685569191704"/>
    <m/>
    <s v="Y"/>
    <s v="Y"/>
    <s v="Y"/>
    <x v="0"/>
  </r>
  <r>
    <x v="9"/>
    <x v="9"/>
    <x v="0"/>
    <x v="0"/>
    <x v="1"/>
    <n v="12769"/>
    <n v="0.73827237841647742"/>
    <s v="*"/>
    <s v="Y"/>
    <s v="Y"/>
    <s v="Y"/>
    <x v="0"/>
  </r>
  <r>
    <x v="9"/>
    <x v="9"/>
    <x v="0"/>
    <x v="0"/>
    <x v="2"/>
    <n v="6675"/>
    <n v="0.76314606741573032"/>
    <s v="*"/>
    <s v="Y"/>
    <s v="Y"/>
    <s v="Y"/>
    <x v="0"/>
  </r>
  <r>
    <x v="9"/>
    <x v="9"/>
    <x v="0"/>
    <x v="0"/>
    <x v="3"/>
    <n v="118"/>
    <n v="0.75423728813559321"/>
    <s v=" "/>
    <s v="Y"/>
    <s v="Y"/>
    <s v="Y"/>
    <x v="0"/>
  </r>
  <r>
    <x v="9"/>
    <x v="9"/>
    <x v="1"/>
    <x v="1"/>
    <x v="4"/>
    <n v="67"/>
    <n v="0.70149253731343286"/>
    <s v=" "/>
    <s v="Y"/>
    <s v="Y"/>
    <s v="Y"/>
    <x v="0"/>
  </r>
  <r>
    <x v="9"/>
    <x v="9"/>
    <x v="1"/>
    <x v="1"/>
    <x v="5"/>
    <n v="21133"/>
    <n v="0.7404533194529882"/>
    <m/>
    <s v="Y"/>
    <s v="Y"/>
    <s v="Y"/>
    <x v="1"/>
  </r>
  <r>
    <x v="9"/>
    <x v="9"/>
    <x v="1"/>
    <x v="2"/>
    <x v="6"/>
    <n v="140"/>
    <n v="0.63571428571428568"/>
    <s v="*"/>
    <s v="Y"/>
    <s v="Y"/>
    <s v="Y"/>
    <x v="0"/>
  </r>
  <r>
    <x v="9"/>
    <x v="9"/>
    <x v="1"/>
    <x v="2"/>
    <x v="5"/>
    <n v="21060"/>
    <n v="0.74102564102564106"/>
    <m/>
    <s v="Y"/>
    <s v="Y"/>
    <s v="Y"/>
    <x v="1"/>
  </r>
  <r>
    <x v="9"/>
    <x v="9"/>
    <x v="0"/>
    <x v="3"/>
    <x v="7"/>
    <n v="132"/>
    <n v="0.70454545454545459"/>
    <s v=" "/>
    <s v="Y"/>
    <s v="Y"/>
    <s v="Y"/>
    <x v="0"/>
  </r>
  <r>
    <x v="9"/>
    <x v="9"/>
    <x v="0"/>
    <x v="3"/>
    <x v="8"/>
    <n v="1762"/>
    <n v="0.70998864926220207"/>
    <s v="*"/>
    <s v="Y"/>
    <s v="Y"/>
    <s v="Y"/>
    <x v="0"/>
  </r>
  <r>
    <x v="9"/>
    <x v="9"/>
    <x v="0"/>
    <x v="3"/>
    <x v="9"/>
    <n v="774"/>
    <n v="0.74031007751937983"/>
    <s v=" "/>
    <s v="Y"/>
    <s v="Y"/>
    <s v="Y"/>
    <x v="0"/>
  </r>
  <r>
    <x v="9"/>
    <x v="9"/>
    <x v="0"/>
    <x v="3"/>
    <x v="10"/>
    <n v="390"/>
    <n v="0.71282051282051284"/>
    <s v=" "/>
    <s v="Y"/>
    <s v="Y"/>
    <s v="Y"/>
    <x v="0"/>
  </r>
  <r>
    <x v="9"/>
    <x v="9"/>
    <x v="0"/>
    <x v="3"/>
    <x v="11"/>
    <n v="18221"/>
    <n v="0.74364743976730141"/>
    <m/>
    <s v="Y"/>
    <s v="Y"/>
    <s v="Y"/>
    <x v="0"/>
  </r>
  <r>
    <x v="9"/>
    <x v="9"/>
    <x v="1"/>
    <x v="4"/>
    <x v="12"/>
    <n v="147"/>
    <n v="0.61224489795918369"/>
    <s v="*"/>
    <s v="Y"/>
    <s v="Y"/>
    <s v="Y"/>
    <x v="0"/>
  </r>
  <r>
    <x v="9"/>
    <x v="9"/>
    <x v="1"/>
    <x v="4"/>
    <x v="5"/>
    <n v="21053"/>
    <n v="0.74122452857075005"/>
    <m/>
    <s v="Y"/>
    <s v="Y"/>
    <s v="Y"/>
    <x v="1"/>
  </r>
  <r>
    <x v="9"/>
    <x v="9"/>
    <x v="1"/>
    <x v="5"/>
    <x v="13"/>
    <n v="413"/>
    <n v="0.61016949152542377"/>
    <s v="*"/>
    <s v="Y"/>
    <s v="Y"/>
    <s v="Y"/>
    <x v="0"/>
  </r>
  <r>
    <x v="9"/>
    <x v="9"/>
    <x v="1"/>
    <x v="5"/>
    <x v="5"/>
    <n v="20787"/>
    <n v="0.74291624573050463"/>
    <m/>
    <s v="Y"/>
    <s v="Y"/>
    <s v="Y"/>
    <x v="1"/>
  </r>
  <r>
    <x v="9"/>
    <x v="9"/>
    <x v="1"/>
    <x v="6"/>
    <x v="14"/>
    <n v="1588"/>
    <n v="0.6410579345088161"/>
    <m/>
    <s v="Y"/>
    <s v="Y"/>
    <s v="Y"/>
    <x v="0"/>
  </r>
  <r>
    <x v="9"/>
    <x v="9"/>
    <x v="1"/>
    <x v="6"/>
    <x v="15"/>
    <n v="19612"/>
    <n v="0.74836834591066692"/>
    <s v="*"/>
    <s v="Y"/>
    <s v="Y"/>
    <s v="Y"/>
    <x v="1"/>
  </r>
  <r>
    <x v="9"/>
    <x v="9"/>
    <x v="1"/>
    <x v="7"/>
    <x v="16"/>
    <n v="534"/>
    <n v="0.63670411985018727"/>
    <s v="*"/>
    <s v="Y"/>
    <s v="Y"/>
    <s v="Y"/>
    <x v="0"/>
  </r>
  <r>
    <x v="9"/>
    <x v="9"/>
    <x v="1"/>
    <x v="7"/>
    <x v="5"/>
    <n v="20666"/>
    <n v="0.74300783896254718"/>
    <m/>
    <s v="Y"/>
    <s v="Y"/>
    <s v="Y"/>
    <x v="1"/>
  </r>
  <r>
    <x v="9"/>
    <x v="9"/>
    <x v="1"/>
    <x v="8"/>
    <x v="17"/>
    <n v="418"/>
    <n v="0.64832535885167464"/>
    <s v="*"/>
    <s v="Y"/>
    <s v="Y"/>
    <s v="Y"/>
    <x v="0"/>
  </r>
  <r>
    <x v="9"/>
    <x v="9"/>
    <x v="1"/>
    <x v="8"/>
    <x v="5"/>
    <n v="20782"/>
    <n v="0.74218073332691747"/>
    <m/>
    <s v="Y"/>
    <s v="Y"/>
    <s v="Y"/>
    <x v="1"/>
  </r>
  <r>
    <x v="9"/>
    <x v="9"/>
    <x v="0"/>
    <x v="9"/>
    <x v="18"/>
    <n v="118"/>
    <n v="0.70338983050847459"/>
    <s v=" "/>
    <s v="Y"/>
    <s v="Y"/>
    <s v="Y"/>
    <x v="0"/>
  </r>
  <r>
    <x v="9"/>
    <x v="9"/>
    <x v="0"/>
    <x v="9"/>
    <x v="19"/>
    <n v="47"/>
    <n v="0.7021276595744681"/>
    <s v=" "/>
    <s v="Y"/>
    <s v="Y"/>
    <s v="Y"/>
    <x v="0"/>
  </r>
  <r>
    <x v="9"/>
    <x v="9"/>
    <x v="0"/>
    <x v="9"/>
    <x v="20"/>
    <n v="20783"/>
    <n v="0.74103834865033924"/>
    <m/>
    <s v="Y"/>
    <s v="Y"/>
    <s v="Y"/>
    <x v="0"/>
  </r>
  <r>
    <x v="9"/>
    <x v="9"/>
    <x v="0"/>
    <x v="9"/>
    <x v="21"/>
    <n v="99"/>
    <n v="0.73737373737373735"/>
    <s v=" "/>
    <s v="Y"/>
    <s v="Y"/>
    <s v="Y"/>
    <x v="0"/>
  </r>
  <r>
    <x v="10"/>
    <x v="10"/>
    <x v="0"/>
    <x v="0"/>
    <x v="0"/>
    <n v="2421"/>
    <n v="0.55431639818256917"/>
    <m/>
    <s v="Y"/>
    <s v="Y"/>
    <s v="Y"/>
    <x v="0"/>
  </r>
  <r>
    <x v="10"/>
    <x v="10"/>
    <x v="0"/>
    <x v="0"/>
    <x v="1"/>
    <n v="12889"/>
    <n v="0.57692606098223287"/>
    <s v="*"/>
    <s v="Y"/>
    <s v="Y"/>
    <s v="Y"/>
    <x v="0"/>
  </r>
  <r>
    <x v="10"/>
    <x v="10"/>
    <x v="0"/>
    <x v="0"/>
    <x v="2"/>
    <n v="6707"/>
    <n v="0.60638139257492174"/>
    <s v="*"/>
    <s v="Y"/>
    <s v="Y"/>
    <s v="Y"/>
    <x v="0"/>
  </r>
  <r>
    <x v="10"/>
    <x v="10"/>
    <x v="0"/>
    <x v="0"/>
    <x v="3"/>
    <n v="121"/>
    <n v="0.63636363636363635"/>
    <s v=" "/>
    <s v="Y"/>
    <s v="Y"/>
    <s v="Y"/>
    <x v="0"/>
  </r>
  <r>
    <x v="10"/>
    <x v="10"/>
    <x v="1"/>
    <x v="1"/>
    <x v="4"/>
    <n v="73"/>
    <n v="0.61643835616438358"/>
    <s v=" "/>
    <s v="Y"/>
    <s v="Y"/>
    <s v="Y"/>
    <x v="0"/>
  </r>
  <r>
    <x v="10"/>
    <x v="10"/>
    <x v="1"/>
    <x v="1"/>
    <x v="5"/>
    <n v="21330"/>
    <n v="0.58237224566338486"/>
    <m/>
    <s v="Y"/>
    <s v="Y"/>
    <s v="Y"/>
    <x v="1"/>
  </r>
  <r>
    <x v="10"/>
    <x v="10"/>
    <x v="1"/>
    <x v="2"/>
    <x v="6"/>
    <n v="142"/>
    <n v="0.54929577464788737"/>
    <s v=" "/>
    <s v="Y"/>
    <s v="Y"/>
    <s v="Y"/>
    <x v="0"/>
  </r>
  <r>
    <x v="10"/>
    <x v="10"/>
    <x v="1"/>
    <x v="2"/>
    <x v="5"/>
    <n v="21261"/>
    <n v="0.58271012652274112"/>
    <m/>
    <s v="Y"/>
    <s v="Y"/>
    <s v="Y"/>
    <x v="1"/>
  </r>
  <r>
    <x v="10"/>
    <x v="10"/>
    <x v="0"/>
    <x v="3"/>
    <x v="7"/>
    <n v="139"/>
    <n v="0.69064748201438853"/>
    <s v="*"/>
    <s v="Y"/>
    <s v="Y"/>
    <s v="Y"/>
    <x v="0"/>
  </r>
  <r>
    <x v="10"/>
    <x v="10"/>
    <x v="0"/>
    <x v="3"/>
    <x v="8"/>
    <n v="1837"/>
    <n v="0.62602068590092541"/>
    <s v="*"/>
    <s v="Y"/>
    <s v="Y"/>
    <s v="Y"/>
    <x v="0"/>
  </r>
  <r>
    <x v="10"/>
    <x v="10"/>
    <x v="0"/>
    <x v="3"/>
    <x v="9"/>
    <n v="805"/>
    <n v="0.66832298136645962"/>
    <s v="*"/>
    <s v="Y"/>
    <s v="Y"/>
    <s v="Y"/>
    <x v="0"/>
  </r>
  <r>
    <x v="10"/>
    <x v="10"/>
    <x v="0"/>
    <x v="3"/>
    <x v="10"/>
    <n v="401"/>
    <n v="0.56109725685785539"/>
    <s v=" "/>
    <s v="Y"/>
    <s v="Y"/>
    <s v="Y"/>
    <x v="0"/>
  </r>
  <r>
    <x v="10"/>
    <x v="10"/>
    <x v="0"/>
    <x v="3"/>
    <x v="11"/>
    <n v="18284"/>
    <n v="0.57137387880113766"/>
    <m/>
    <s v="Y"/>
    <s v="Y"/>
    <s v="Y"/>
    <x v="0"/>
  </r>
  <r>
    <x v="10"/>
    <x v="10"/>
    <x v="1"/>
    <x v="4"/>
    <x v="12"/>
    <n v="146"/>
    <n v="0.58904109589041098"/>
    <s v=" "/>
    <s v="Y"/>
    <s v="Y"/>
    <s v="Y"/>
    <x v="0"/>
  </r>
  <r>
    <x v="10"/>
    <x v="10"/>
    <x v="1"/>
    <x v="4"/>
    <x v="5"/>
    <n v="21257"/>
    <n v="0.58244343039939783"/>
    <m/>
    <s v="Y"/>
    <s v="Y"/>
    <s v="Y"/>
    <x v="1"/>
  </r>
  <r>
    <x v="10"/>
    <x v="10"/>
    <x v="1"/>
    <x v="5"/>
    <x v="13"/>
    <n v="420"/>
    <n v="0.51904761904761909"/>
    <s v="*"/>
    <s v="Y"/>
    <s v="Y"/>
    <s v="Y"/>
    <x v="0"/>
  </r>
  <r>
    <x v="10"/>
    <x v="10"/>
    <x v="1"/>
    <x v="5"/>
    <x v="5"/>
    <n v="20983"/>
    <n v="0.5837582805127961"/>
    <m/>
    <s v="Y"/>
    <s v="Y"/>
    <s v="Y"/>
    <x v="1"/>
  </r>
  <r>
    <x v="10"/>
    <x v="10"/>
    <x v="1"/>
    <x v="6"/>
    <x v="14"/>
    <n v="1624"/>
    <n v="0.50492610837438423"/>
    <m/>
    <s v="Y"/>
    <s v="Y"/>
    <s v="Y"/>
    <x v="0"/>
  </r>
  <r>
    <x v="10"/>
    <x v="10"/>
    <x v="1"/>
    <x v="6"/>
    <x v="15"/>
    <n v="19779"/>
    <n v="0.58885686839577334"/>
    <s v="*"/>
    <s v="Y"/>
    <s v="Y"/>
    <s v="Y"/>
    <x v="1"/>
  </r>
  <r>
    <x v="10"/>
    <x v="10"/>
    <x v="1"/>
    <x v="7"/>
    <x v="16"/>
    <n v="545"/>
    <n v="0.48623853211009177"/>
    <s v="*"/>
    <s v="Y"/>
    <s v="Y"/>
    <s v="Y"/>
    <x v="0"/>
  </r>
  <r>
    <x v="10"/>
    <x v="10"/>
    <x v="1"/>
    <x v="7"/>
    <x v="5"/>
    <n v="20858"/>
    <n v="0.58500335602646469"/>
    <m/>
    <s v="Y"/>
    <s v="Y"/>
    <s v="Y"/>
    <x v="1"/>
  </r>
  <r>
    <x v="10"/>
    <x v="10"/>
    <x v="1"/>
    <x v="8"/>
    <x v="17"/>
    <n v="431"/>
    <n v="0.45707656612529002"/>
    <s v="*"/>
    <s v="Y"/>
    <s v="Y"/>
    <s v="Y"/>
    <x v="0"/>
  </r>
  <r>
    <x v="10"/>
    <x v="10"/>
    <x v="1"/>
    <x v="8"/>
    <x v="5"/>
    <n v="20972"/>
    <n v="0.5850658020217433"/>
    <m/>
    <s v="Y"/>
    <s v="Y"/>
    <s v="Y"/>
    <x v="1"/>
  </r>
  <r>
    <x v="10"/>
    <x v="10"/>
    <x v="0"/>
    <x v="9"/>
    <x v="18"/>
    <n v="117"/>
    <n v="0.6495726495726496"/>
    <s v=" "/>
    <s v="Y"/>
    <s v="Y"/>
    <s v="Y"/>
    <x v="0"/>
  </r>
  <r>
    <x v="10"/>
    <x v="10"/>
    <x v="0"/>
    <x v="9"/>
    <x v="19"/>
    <n v="49"/>
    <n v="0.44897959183673469"/>
    <s v=" "/>
    <s v="Y"/>
    <s v="Y"/>
    <s v="Y"/>
    <x v="0"/>
  </r>
  <r>
    <x v="10"/>
    <x v="10"/>
    <x v="0"/>
    <x v="9"/>
    <x v="20"/>
    <n v="20927"/>
    <n v="0.57800927032063842"/>
    <m/>
    <s v="Y"/>
    <s v="Y"/>
    <s v="Y"/>
    <x v="0"/>
  </r>
  <r>
    <x v="10"/>
    <x v="10"/>
    <x v="0"/>
    <x v="9"/>
    <x v="21"/>
    <n v="106"/>
    <n v="0.73584905660377353"/>
    <s v="*"/>
    <s v="Y"/>
    <s v="Y"/>
    <s v="Y"/>
    <x v="0"/>
  </r>
  <r>
    <x v="11"/>
    <x v="11"/>
    <x v="0"/>
    <x v="0"/>
    <x v="0"/>
    <n v="2452"/>
    <n v="0.74469820554649269"/>
    <m/>
    <s v="Y"/>
    <s v="Y"/>
    <s v="Y"/>
    <x v="0"/>
  </r>
  <r>
    <x v="11"/>
    <x v="11"/>
    <x v="0"/>
    <x v="0"/>
    <x v="1"/>
    <n v="13050"/>
    <n v="0.80842911877394641"/>
    <s v="*"/>
    <s v="Y"/>
    <s v="Y"/>
    <s v="Y"/>
    <x v="0"/>
  </r>
  <r>
    <x v="11"/>
    <x v="11"/>
    <x v="0"/>
    <x v="0"/>
    <x v="2"/>
    <n v="6820"/>
    <n v="0.84266862170087975"/>
    <s v="*"/>
    <s v="Y"/>
    <s v="Y"/>
    <s v="Y"/>
    <x v="0"/>
  </r>
  <r>
    <x v="11"/>
    <x v="11"/>
    <x v="0"/>
    <x v="0"/>
    <x v="3"/>
    <n v="121"/>
    <n v="0.90082644628099173"/>
    <s v="*"/>
    <s v="Y"/>
    <s v="Y"/>
    <s v="Y"/>
    <x v="0"/>
  </r>
  <r>
    <x v="11"/>
    <x v="11"/>
    <x v="1"/>
    <x v="1"/>
    <x v="4"/>
    <n v="71"/>
    <n v="0.80281690140845074"/>
    <s v=" "/>
    <s v="Y"/>
    <s v="Y"/>
    <s v="Y"/>
    <x v="0"/>
  </r>
  <r>
    <x v="11"/>
    <x v="11"/>
    <x v="1"/>
    <x v="1"/>
    <x v="5"/>
    <n v="21625"/>
    <n v="0.81253179190751446"/>
    <m/>
    <s v="Y"/>
    <s v="Y"/>
    <s v="Y"/>
    <x v="1"/>
  </r>
  <r>
    <x v="11"/>
    <x v="11"/>
    <x v="1"/>
    <x v="2"/>
    <x v="6"/>
    <n v="143"/>
    <n v="0.75524475524475521"/>
    <s v=" "/>
    <s v="Y"/>
    <s v="Y"/>
    <s v="Y"/>
    <x v="0"/>
  </r>
  <r>
    <x v="11"/>
    <x v="11"/>
    <x v="1"/>
    <x v="2"/>
    <x v="5"/>
    <n v="21553"/>
    <n v="0.81287987751125135"/>
    <m/>
    <s v="Y"/>
    <s v="Y"/>
    <s v="Y"/>
    <x v="1"/>
  </r>
  <r>
    <x v="11"/>
    <x v="11"/>
    <x v="0"/>
    <x v="3"/>
    <x v="7"/>
    <n v="137"/>
    <n v="0.83941605839416056"/>
    <s v=" "/>
    <s v="Y"/>
    <s v="Y"/>
    <s v="Y"/>
    <x v="0"/>
  </r>
  <r>
    <x v="11"/>
    <x v="11"/>
    <x v="0"/>
    <x v="3"/>
    <x v="8"/>
    <n v="1814"/>
    <n v="0.80264608599779497"/>
    <s v=" "/>
    <s v="Y"/>
    <s v="Y"/>
    <s v="Y"/>
    <x v="0"/>
  </r>
  <r>
    <x v="11"/>
    <x v="11"/>
    <x v="0"/>
    <x v="3"/>
    <x v="9"/>
    <n v="803"/>
    <n v="0.86052303860523038"/>
    <s v="*"/>
    <s v="Y"/>
    <s v="Y"/>
    <s v="Y"/>
    <x v="0"/>
  </r>
  <r>
    <x v="11"/>
    <x v="11"/>
    <x v="0"/>
    <x v="3"/>
    <x v="10"/>
    <n v="404"/>
    <n v="0.81188118811881194"/>
    <s v=" "/>
    <s v="Y"/>
    <s v="Y"/>
    <s v="Y"/>
    <x v="0"/>
  </r>
  <r>
    <x v="11"/>
    <x v="11"/>
    <x v="0"/>
    <x v="3"/>
    <x v="11"/>
    <n v="18617"/>
    <n v="0.81108664124187568"/>
    <m/>
    <s v="Y"/>
    <s v="Y"/>
    <s v="Y"/>
    <x v="0"/>
  </r>
  <r>
    <x v="11"/>
    <x v="11"/>
    <x v="1"/>
    <x v="4"/>
    <x v="12"/>
    <n v="145"/>
    <n v="0.77931034482758621"/>
    <s v=" "/>
    <s v="Y"/>
    <s v="Y"/>
    <s v="Y"/>
    <x v="0"/>
  </r>
  <r>
    <x v="11"/>
    <x v="11"/>
    <x v="1"/>
    <x v="4"/>
    <x v="5"/>
    <n v="21551"/>
    <n v="0.81272330750313215"/>
    <m/>
    <s v="Y"/>
    <s v="Y"/>
    <s v="Y"/>
    <x v="1"/>
  </r>
  <r>
    <x v="11"/>
    <x v="11"/>
    <x v="1"/>
    <x v="5"/>
    <x v="13"/>
    <n v="417"/>
    <n v="0.73381294964028776"/>
    <s v="*"/>
    <s v="Y"/>
    <s v="Y"/>
    <s v="Y"/>
    <x v="0"/>
  </r>
  <r>
    <x v="11"/>
    <x v="11"/>
    <x v="1"/>
    <x v="5"/>
    <x v="5"/>
    <n v="21279"/>
    <n v="0.81404201325250247"/>
    <m/>
    <s v="Y"/>
    <s v="Y"/>
    <s v="Y"/>
    <x v="1"/>
  </r>
  <r>
    <x v="11"/>
    <x v="11"/>
    <x v="1"/>
    <x v="6"/>
    <x v="14"/>
    <n v="1618"/>
    <n v="0.74351050679851671"/>
    <m/>
    <s v="Y"/>
    <s v="Y"/>
    <s v="Y"/>
    <x v="0"/>
  </r>
  <r>
    <x v="11"/>
    <x v="11"/>
    <x v="1"/>
    <x v="6"/>
    <x v="15"/>
    <n v="20078"/>
    <n v="0.8180595676860245"/>
    <s v="*"/>
    <s v="Y"/>
    <s v="Y"/>
    <s v="Y"/>
    <x v="1"/>
  </r>
  <r>
    <x v="11"/>
    <x v="11"/>
    <x v="1"/>
    <x v="7"/>
    <x v="16"/>
    <n v="545"/>
    <n v="0.73577981651376145"/>
    <s v="*"/>
    <s v="Y"/>
    <s v="Y"/>
    <s v="Y"/>
    <x v="0"/>
  </r>
  <r>
    <x v="11"/>
    <x v="11"/>
    <x v="1"/>
    <x v="7"/>
    <x v="5"/>
    <n v="21151"/>
    <n v="0.8144768568861992"/>
    <m/>
    <s v="Y"/>
    <s v="Y"/>
    <s v="Y"/>
    <x v="1"/>
  </r>
  <r>
    <x v="11"/>
    <x v="11"/>
    <x v="1"/>
    <x v="8"/>
    <x v="17"/>
    <n v="428"/>
    <n v="0.74766355140186913"/>
    <s v="*"/>
    <s v="Y"/>
    <s v="Y"/>
    <s v="Y"/>
    <x v="0"/>
  </r>
  <r>
    <x v="11"/>
    <x v="11"/>
    <x v="1"/>
    <x v="8"/>
    <x v="5"/>
    <n v="21268"/>
    <n v="0.81380477712996047"/>
    <m/>
    <s v="Y"/>
    <s v="Y"/>
    <s v="Y"/>
    <x v="1"/>
  </r>
  <r>
    <x v="11"/>
    <x v="11"/>
    <x v="0"/>
    <x v="9"/>
    <x v="18"/>
    <n v="120"/>
    <n v="0.8"/>
    <s v=" "/>
    <s v="Y"/>
    <s v="Y"/>
    <s v="Y"/>
    <x v="0"/>
  </r>
  <r>
    <x v="11"/>
    <x v="11"/>
    <x v="0"/>
    <x v="9"/>
    <x v="19"/>
    <n v="48"/>
    <n v="0.79166666666666663"/>
    <s v=" "/>
    <s v="Y"/>
    <s v="Y"/>
    <s v="Y"/>
    <x v="0"/>
  </r>
  <r>
    <x v="11"/>
    <x v="11"/>
    <x v="0"/>
    <x v="9"/>
    <x v="20"/>
    <n v="21236"/>
    <n v="0.81291203616500285"/>
    <m/>
    <s v="Y"/>
    <s v="Y"/>
    <s v="Y"/>
    <x v="0"/>
  </r>
  <r>
    <x v="11"/>
    <x v="11"/>
    <x v="0"/>
    <x v="9"/>
    <x v="21"/>
    <n v="107"/>
    <n v="0.78504672897196259"/>
    <s v=" "/>
    <s v="Y"/>
    <s v="Y"/>
    <s v="Y"/>
    <x v="0"/>
  </r>
  <r>
    <x v="12"/>
    <x v="12"/>
    <x v="0"/>
    <x v="0"/>
    <x v="0"/>
    <n v="2420"/>
    <n v="0.71033057851239667"/>
    <m/>
    <s v="Y"/>
    <s v="Y"/>
    <s v="Y"/>
    <x v="0"/>
  </r>
  <r>
    <x v="12"/>
    <x v="12"/>
    <x v="0"/>
    <x v="0"/>
    <x v="1"/>
    <n v="12976"/>
    <n v="0.7596331689272503"/>
    <s v="*"/>
    <s v="Y"/>
    <s v="Y"/>
    <s v="Y"/>
    <x v="0"/>
  </r>
  <r>
    <x v="12"/>
    <x v="12"/>
    <x v="0"/>
    <x v="0"/>
    <x v="2"/>
    <n v="6773"/>
    <n v="0.7875387568285841"/>
    <s v="*"/>
    <s v="Y"/>
    <s v="Y"/>
    <s v="Y"/>
    <x v="0"/>
  </r>
  <r>
    <x v="12"/>
    <x v="12"/>
    <x v="0"/>
    <x v="0"/>
    <x v="3"/>
    <n v="117"/>
    <n v="0.79487179487179482"/>
    <s v="*"/>
    <s v="Y"/>
    <s v="Y"/>
    <s v="Y"/>
    <x v="0"/>
  </r>
  <r>
    <x v="12"/>
    <x v="12"/>
    <x v="1"/>
    <x v="1"/>
    <x v="4"/>
    <n v="73"/>
    <n v="0.79452054794520544"/>
    <s v=" "/>
    <s v="Y"/>
    <s v="Y"/>
    <s v="Y"/>
    <x v="0"/>
  </r>
  <r>
    <x v="12"/>
    <x v="12"/>
    <x v="1"/>
    <x v="1"/>
    <x v="5"/>
    <n v="21476"/>
    <n v="0.76210653753026636"/>
    <m/>
    <s v="Y"/>
    <s v="Y"/>
    <s v="Y"/>
    <x v="1"/>
  </r>
  <r>
    <x v="12"/>
    <x v="12"/>
    <x v="1"/>
    <x v="2"/>
    <x v="6"/>
    <n v="146"/>
    <n v="0.73287671232876717"/>
    <s v=" "/>
    <s v="Y"/>
    <s v="Y"/>
    <s v="Y"/>
    <x v="0"/>
  </r>
  <r>
    <x v="12"/>
    <x v="12"/>
    <x v="1"/>
    <x v="2"/>
    <x v="5"/>
    <n v="21403"/>
    <n v="0.76241648367051351"/>
    <m/>
    <s v="Y"/>
    <s v="Y"/>
    <s v="Y"/>
    <x v="1"/>
  </r>
  <r>
    <x v="12"/>
    <x v="12"/>
    <x v="0"/>
    <x v="3"/>
    <x v="7"/>
    <n v="142"/>
    <n v="0.8380281690140845"/>
    <s v="*"/>
    <s v="Y"/>
    <s v="Y"/>
    <s v="Y"/>
    <x v="0"/>
  </r>
  <r>
    <x v="12"/>
    <x v="12"/>
    <x v="0"/>
    <x v="3"/>
    <x v="8"/>
    <n v="1820"/>
    <n v="0.80714285714285716"/>
    <s v="*"/>
    <s v="Y"/>
    <s v="Y"/>
    <s v="Y"/>
    <x v="0"/>
  </r>
  <r>
    <x v="12"/>
    <x v="12"/>
    <x v="0"/>
    <x v="3"/>
    <x v="9"/>
    <n v="800"/>
    <n v="0.83750000000000002"/>
    <s v="*"/>
    <s v="Y"/>
    <s v="Y"/>
    <s v="Y"/>
    <x v="0"/>
  </r>
  <r>
    <x v="12"/>
    <x v="12"/>
    <x v="0"/>
    <x v="3"/>
    <x v="10"/>
    <n v="405"/>
    <n v="0.75308641975308643"/>
    <s v=" "/>
    <s v="Y"/>
    <s v="Y"/>
    <s v="Y"/>
    <x v="0"/>
  </r>
  <r>
    <x v="12"/>
    <x v="12"/>
    <x v="0"/>
    <x v="3"/>
    <x v="11"/>
    <n v="18447"/>
    <n v="0.75302217162682283"/>
    <m/>
    <s v="Y"/>
    <s v="Y"/>
    <s v="Y"/>
    <x v="0"/>
  </r>
  <r>
    <x v="12"/>
    <x v="12"/>
    <x v="1"/>
    <x v="4"/>
    <x v="12"/>
    <n v="149"/>
    <n v="0.65100671140939592"/>
    <s v="*"/>
    <s v="Y"/>
    <s v="Y"/>
    <s v="Y"/>
    <x v="0"/>
  </r>
  <r>
    <x v="12"/>
    <x v="12"/>
    <x v="1"/>
    <x v="4"/>
    <x v="5"/>
    <n v="21400"/>
    <n v="0.76299065420560752"/>
    <m/>
    <s v="Y"/>
    <s v="Y"/>
    <s v="Y"/>
    <x v="1"/>
  </r>
  <r>
    <x v="12"/>
    <x v="12"/>
    <x v="1"/>
    <x v="5"/>
    <x v="13"/>
    <n v="411"/>
    <n v="0.73236009732360097"/>
    <s v=" "/>
    <s v="Y"/>
    <s v="Y"/>
    <s v="Y"/>
    <x v="0"/>
  </r>
  <r>
    <x v="12"/>
    <x v="12"/>
    <x v="1"/>
    <x v="5"/>
    <x v="5"/>
    <n v="21138"/>
    <n v="0.76279685873781811"/>
    <m/>
    <s v="Y"/>
    <s v="Y"/>
    <s v="Y"/>
    <x v="1"/>
  </r>
  <r>
    <x v="12"/>
    <x v="12"/>
    <x v="1"/>
    <x v="6"/>
    <x v="14"/>
    <n v="1618"/>
    <n v="0.68974042027194071"/>
    <m/>
    <s v="Y"/>
    <s v="Y"/>
    <s v="Y"/>
    <x v="0"/>
  </r>
  <r>
    <x v="12"/>
    <x v="12"/>
    <x v="1"/>
    <x v="6"/>
    <x v="15"/>
    <n v="19931"/>
    <n v="0.76809994480959309"/>
    <s v="*"/>
    <s v="Y"/>
    <s v="Y"/>
    <s v="Y"/>
    <x v="1"/>
  </r>
  <r>
    <x v="12"/>
    <x v="12"/>
    <x v="1"/>
    <x v="7"/>
    <x v="16"/>
    <n v="544"/>
    <n v="0.66727941176470584"/>
    <s v="*"/>
    <s v="Y"/>
    <s v="Y"/>
    <s v="Y"/>
    <x v="0"/>
  </r>
  <r>
    <x v="12"/>
    <x v="12"/>
    <x v="1"/>
    <x v="7"/>
    <x v="5"/>
    <n v="21005"/>
    <n v="0.76467507736253271"/>
    <m/>
    <s v="Y"/>
    <s v="Y"/>
    <s v="Y"/>
    <x v="1"/>
  </r>
  <r>
    <x v="12"/>
    <x v="12"/>
    <x v="1"/>
    <x v="8"/>
    <x v="17"/>
    <n v="426"/>
    <n v="0.65258215962441313"/>
    <s v="*"/>
    <s v="Y"/>
    <s v="Y"/>
    <s v="Y"/>
    <x v="0"/>
  </r>
  <r>
    <x v="12"/>
    <x v="12"/>
    <x v="1"/>
    <x v="8"/>
    <x v="5"/>
    <n v="21123"/>
    <n v="0.76442740141078447"/>
    <m/>
    <s v="Y"/>
    <s v="Y"/>
    <s v="Y"/>
    <x v="1"/>
  </r>
  <r>
    <x v="12"/>
    <x v="12"/>
    <x v="0"/>
    <x v="9"/>
    <x v="18"/>
    <n v="122"/>
    <n v="0.73770491803278693"/>
    <s v=" "/>
    <s v="Y"/>
    <s v="Y"/>
    <s v="Y"/>
    <x v="0"/>
  </r>
  <r>
    <x v="12"/>
    <x v="12"/>
    <x v="0"/>
    <x v="9"/>
    <x v="19"/>
    <n v="47"/>
    <n v="0.74468085106382975"/>
    <s v=" "/>
    <s v="Y"/>
    <s v="Y"/>
    <s v="Y"/>
    <x v="0"/>
  </r>
  <r>
    <x v="12"/>
    <x v="12"/>
    <x v="0"/>
    <x v="9"/>
    <x v="20"/>
    <n v="21066"/>
    <n v="0.7604196335327067"/>
    <m/>
    <s v="Y"/>
    <s v="Y"/>
    <s v="Y"/>
    <x v="0"/>
  </r>
  <r>
    <x v="12"/>
    <x v="12"/>
    <x v="0"/>
    <x v="9"/>
    <x v="21"/>
    <n v="108"/>
    <n v="0.82407407407407407"/>
    <s v=" "/>
    <s v="Y"/>
    <s v="Y"/>
    <s v="Y"/>
    <x v="0"/>
  </r>
</pivotCacheRecords>
</file>

<file path=xl/pivotCache/pivotCacheRecords3.xml><?xml version="1.0" encoding="utf-8"?>
<pivotCacheRecords xmlns="http://schemas.openxmlformats.org/spreadsheetml/2006/main" xmlns:r="http://schemas.openxmlformats.org/officeDocument/2006/relationships" count="351">
  <r>
    <x v="0"/>
    <x v="0"/>
    <x v="0"/>
    <x v="0"/>
    <x v="0"/>
    <n v="2464"/>
    <n v="0.69399350649350644"/>
    <m/>
    <s v="Y"/>
    <s v="Y"/>
    <s v="Y"/>
    <x v="0"/>
    <n v="0"/>
  </r>
  <r>
    <x v="0"/>
    <x v="0"/>
    <x v="0"/>
    <x v="0"/>
    <x v="1"/>
    <n v="13162"/>
    <n v="0.73172770095730133"/>
    <s v="*"/>
    <s v="Y"/>
    <s v="Y"/>
    <s v="Y"/>
    <x v="0"/>
    <n v="1"/>
  </r>
  <r>
    <x v="0"/>
    <x v="0"/>
    <x v="0"/>
    <x v="0"/>
    <x v="2"/>
    <n v="6908"/>
    <n v="0.77489866821077014"/>
    <s v="*"/>
    <s v="Y"/>
    <s v="Y"/>
    <s v="Y"/>
    <x v="0"/>
    <n v="1"/>
  </r>
  <r>
    <x v="0"/>
    <x v="0"/>
    <x v="0"/>
    <x v="0"/>
    <x v="3"/>
    <n v="121"/>
    <n v="0.83471074380165289"/>
    <s v="*"/>
    <s v="Y"/>
    <s v="Y"/>
    <s v="Y"/>
    <x v="0"/>
    <n v="1"/>
  </r>
  <r>
    <x v="0"/>
    <x v="0"/>
    <x v="1"/>
    <x v="1"/>
    <x v="4"/>
    <n v="74"/>
    <n v="0.68918918918918914"/>
    <s v=" "/>
    <s v="Y"/>
    <s v="Y"/>
    <s v="Y"/>
    <x v="0"/>
    <n v="0"/>
  </r>
  <r>
    <x v="0"/>
    <x v="0"/>
    <x v="1"/>
    <x v="1"/>
    <x v="5"/>
    <n v="21816"/>
    <n v="0.74165749908324163"/>
    <m/>
    <s v="Y"/>
    <s v="Y"/>
    <s v="Y"/>
    <x v="1"/>
    <n v="0"/>
  </r>
  <r>
    <x v="0"/>
    <x v="0"/>
    <x v="1"/>
    <x v="2"/>
    <x v="6"/>
    <n v="146"/>
    <n v="0.75342465753424659"/>
    <s v=" "/>
    <s v="Y"/>
    <s v="Y"/>
    <s v="Y"/>
    <x v="0"/>
    <n v="0"/>
  </r>
  <r>
    <x v="0"/>
    <x v="0"/>
    <x v="1"/>
    <x v="2"/>
    <x v="5"/>
    <n v="21744"/>
    <n v="0.74139992641648267"/>
    <m/>
    <s v="Y"/>
    <s v="Y"/>
    <s v="Y"/>
    <x v="1"/>
    <n v="0"/>
  </r>
  <r>
    <x v="0"/>
    <x v="0"/>
    <x v="0"/>
    <x v="3"/>
    <x v="7"/>
    <n v="139"/>
    <n v="0.75539568345323738"/>
    <s v=" "/>
    <s v="Y"/>
    <s v="Y"/>
    <s v="Y"/>
    <x v="0"/>
    <n v="0"/>
  </r>
  <r>
    <x v="0"/>
    <x v="0"/>
    <x v="0"/>
    <x v="3"/>
    <x v="8"/>
    <n v="1852"/>
    <n v="0.74298056155507564"/>
    <s v=" "/>
    <s v="Y"/>
    <s v="Y"/>
    <s v="Y"/>
    <x v="0"/>
    <n v="0"/>
  </r>
  <r>
    <x v="0"/>
    <x v="0"/>
    <x v="0"/>
    <x v="3"/>
    <x v="9"/>
    <n v="811"/>
    <n v="0.76572133168927248"/>
    <s v=" "/>
    <s v="Y"/>
    <s v="Y"/>
    <s v="Y"/>
    <x v="0"/>
    <n v="0"/>
  </r>
  <r>
    <x v="0"/>
    <x v="0"/>
    <x v="0"/>
    <x v="3"/>
    <x v="10"/>
    <n v="406"/>
    <n v="0.72413793103448276"/>
    <s v=" "/>
    <s v="Y"/>
    <s v="Y"/>
    <s v="Y"/>
    <x v="0"/>
    <n v="0"/>
  </r>
  <r>
    <x v="0"/>
    <x v="0"/>
    <x v="0"/>
    <x v="3"/>
    <x v="11"/>
    <n v="18760"/>
    <n v="0.74061833688699363"/>
    <m/>
    <s v="Y"/>
    <s v="Y"/>
    <s v="Y"/>
    <x v="0"/>
    <n v="0"/>
  </r>
  <r>
    <x v="0"/>
    <x v="0"/>
    <x v="1"/>
    <x v="4"/>
    <x v="12"/>
    <n v="151"/>
    <n v="0.68211920529801329"/>
    <s v=" "/>
    <s v="Y"/>
    <s v="Y"/>
    <s v="Y"/>
    <x v="0"/>
    <n v="0"/>
  </r>
  <r>
    <x v="0"/>
    <x v="0"/>
    <x v="1"/>
    <x v="4"/>
    <x v="5"/>
    <n v="21739"/>
    <n v="0.74189245135470816"/>
    <m/>
    <s v="Y"/>
    <s v="Y"/>
    <s v="Y"/>
    <x v="1"/>
    <n v="0"/>
  </r>
  <r>
    <x v="0"/>
    <x v="0"/>
    <x v="1"/>
    <x v="5"/>
    <x v="13"/>
    <n v="425"/>
    <n v="0.71294117647058819"/>
    <s v=" "/>
    <s v="Y"/>
    <s v="Y"/>
    <s v="Y"/>
    <x v="0"/>
    <n v="0"/>
  </r>
  <r>
    <x v="0"/>
    <x v="0"/>
    <x v="1"/>
    <x v="5"/>
    <x v="5"/>
    <n v="21465"/>
    <n v="0.74204518984393197"/>
    <m/>
    <s v="Y"/>
    <s v="Y"/>
    <s v="Y"/>
    <x v="1"/>
    <n v="0"/>
  </r>
  <r>
    <x v="0"/>
    <x v="0"/>
    <x v="1"/>
    <x v="6"/>
    <x v="14"/>
    <n v="1650"/>
    <n v="0.68424242424242421"/>
    <m/>
    <s v="Y"/>
    <s v="Y"/>
    <s v="Y"/>
    <x v="0"/>
    <n v="0"/>
  </r>
  <r>
    <x v="0"/>
    <x v="0"/>
    <x v="1"/>
    <x v="6"/>
    <x v="15"/>
    <n v="20240"/>
    <n v="0.7461462450592885"/>
    <s v="*"/>
    <s v="Y"/>
    <s v="Y"/>
    <s v="Y"/>
    <x v="1"/>
    <n v="1"/>
  </r>
  <r>
    <x v="0"/>
    <x v="0"/>
    <x v="1"/>
    <x v="7"/>
    <x v="16"/>
    <n v="553"/>
    <n v="0.65461121157323687"/>
    <s v="*"/>
    <s v="Y"/>
    <s v="Y"/>
    <s v="Y"/>
    <x v="0"/>
    <n v="1"/>
  </r>
  <r>
    <x v="0"/>
    <x v="0"/>
    <x v="1"/>
    <x v="7"/>
    <x v="5"/>
    <n v="21337"/>
    <n v="0.74373154614050707"/>
    <m/>
    <s v="Y"/>
    <s v="Y"/>
    <s v="Y"/>
    <x v="1"/>
    <n v="0"/>
  </r>
  <r>
    <x v="0"/>
    <x v="0"/>
    <x v="1"/>
    <x v="8"/>
    <x v="17"/>
    <n v="437"/>
    <n v="0.6430205949656751"/>
    <s v="*"/>
    <s v="Y"/>
    <s v="Y"/>
    <s v="Y"/>
    <x v="0"/>
    <n v="1"/>
  </r>
  <r>
    <x v="0"/>
    <x v="0"/>
    <x v="1"/>
    <x v="8"/>
    <x v="5"/>
    <n v="21453"/>
    <n v="0.74348575956742646"/>
    <m/>
    <s v="Y"/>
    <s v="Y"/>
    <s v="Y"/>
    <x v="1"/>
    <n v="0"/>
  </r>
  <r>
    <x v="0"/>
    <x v="0"/>
    <x v="0"/>
    <x v="9"/>
    <x v="18"/>
    <n v="123"/>
    <n v="0.72357723577235777"/>
    <s v=" "/>
    <s v="Y"/>
    <s v="Y"/>
    <s v="Y"/>
    <x v="0"/>
    <n v="0"/>
  </r>
  <r>
    <x v="0"/>
    <x v="0"/>
    <x v="0"/>
    <x v="9"/>
    <x v="19"/>
    <n v="49"/>
    <n v="0.73469387755102045"/>
    <s v=" "/>
    <s v="Y"/>
    <s v="Y"/>
    <s v="Y"/>
    <x v="0"/>
    <n v="0"/>
  </r>
  <r>
    <x v="0"/>
    <x v="0"/>
    <x v="0"/>
    <x v="9"/>
    <x v="20"/>
    <n v="21414"/>
    <n v="0.74068366489212667"/>
    <m/>
    <s v="Y"/>
    <s v="Y"/>
    <s v="Y"/>
    <x v="0"/>
    <n v="0"/>
  </r>
  <r>
    <x v="0"/>
    <x v="0"/>
    <x v="0"/>
    <x v="9"/>
    <x v="21"/>
    <n v="108"/>
    <n v="0.77777777777777779"/>
    <s v=" "/>
    <s v="Y"/>
    <s v="Y"/>
    <s v="Y"/>
    <x v="0"/>
    <n v="0"/>
  </r>
  <r>
    <x v="1"/>
    <x v="1"/>
    <x v="0"/>
    <x v="0"/>
    <x v="0"/>
    <n v="2460"/>
    <n v="0.76463414634146343"/>
    <m/>
    <s v="Y"/>
    <s v="Y"/>
    <s v="Y"/>
    <x v="0"/>
    <n v="0"/>
  </r>
  <r>
    <x v="1"/>
    <x v="1"/>
    <x v="0"/>
    <x v="0"/>
    <x v="1"/>
    <n v="13169"/>
    <n v="0.79170779861796647"/>
    <s v="*"/>
    <s v="Y"/>
    <s v="Y"/>
    <s v="Y"/>
    <x v="0"/>
    <n v="1"/>
  </r>
  <r>
    <x v="1"/>
    <x v="1"/>
    <x v="0"/>
    <x v="0"/>
    <x v="2"/>
    <n v="6879"/>
    <n v="0.81101904346562004"/>
    <s v="*"/>
    <s v="Y"/>
    <s v="Y"/>
    <s v="Y"/>
    <x v="0"/>
    <n v="1"/>
  </r>
  <r>
    <x v="1"/>
    <x v="1"/>
    <x v="0"/>
    <x v="0"/>
    <x v="3"/>
    <n v="121"/>
    <n v="0.84297520661157022"/>
    <s v="*"/>
    <s v="Y"/>
    <s v="Y"/>
    <s v="Y"/>
    <x v="0"/>
    <n v="1"/>
  </r>
  <r>
    <x v="1"/>
    <x v="1"/>
    <x v="1"/>
    <x v="1"/>
    <x v="4"/>
    <n v="72"/>
    <n v="0.77777777777777779"/>
    <s v=" "/>
    <s v="Y"/>
    <s v="Y"/>
    <s v="Y"/>
    <x v="0"/>
    <n v="0"/>
  </r>
  <r>
    <x v="1"/>
    <x v="1"/>
    <x v="1"/>
    <x v="1"/>
    <x v="5"/>
    <n v="21792"/>
    <n v="0.79409875183553602"/>
    <m/>
    <s v="Y"/>
    <s v="Y"/>
    <s v="Y"/>
    <x v="1"/>
    <n v="0"/>
  </r>
  <r>
    <x v="1"/>
    <x v="1"/>
    <x v="1"/>
    <x v="2"/>
    <x v="6"/>
    <n v="145"/>
    <n v="0.82758620689655171"/>
    <s v=" "/>
    <s v="Y"/>
    <s v="Y"/>
    <s v="Y"/>
    <x v="0"/>
    <n v="0"/>
  </r>
  <r>
    <x v="1"/>
    <x v="1"/>
    <x v="1"/>
    <x v="2"/>
    <x v="5"/>
    <n v="21719"/>
    <n v="0.793821078318523"/>
    <m/>
    <s v="Y"/>
    <s v="Y"/>
    <s v="Y"/>
    <x v="1"/>
    <n v="0"/>
  </r>
  <r>
    <x v="1"/>
    <x v="1"/>
    <x v="0"/>
    <x v="3"/>
    <x v="7"/>
    <n v="141"/>
    <n v="0.82269503546099287"/>
    <s v=" "/>
    <s v="Y"/>
    <s v="Y"/>
    <s v="Y"/>
    <x v="0"/>
    <n v="0"/>
  </r>
  <r>
    <x v="1"/>
    <x v="1"/>
    <x v="0"/>
    <x v="3"/>
    <x v="8"/>
    <n v="1851"/>
    <n v="0.84008643976229069"/>
    <s v="*"/>
    <s v="Y"/>
    <s v="Y"/>
    <s v="Y"/>
    <x v="0"/>
    <n v="1"/>
  </r>
  <r>
    <x v="1"/>
    <x v="1"/>
    <x v="0"/>
    <x v="3"/>
    <x v="9"/>
    <n v="807"/>
    <n v="0.86369268897149942"/>
    <s v="*"/>
    <s v="Y"/>
    <s v="Y"/>
    <s v="Y"/>
    <x v="0"/>
    <n v="1"/>
  </r>
  <r>
    <x v="1"/>
    <x v="1"/>
    <x v="0"/>
    <x v="3"/>
    <x v="10"/>
    <n v="411"/>
    <n v="0.78345498783454992"/>
    <s v=" "/>
    <s v="Y"/>
    <s v="Y"/>
    <s v="Y"/>
    <x v="0"/>
    <n v="0"/>
  </r>
  <r>
    <x v="1"/>
    <x v="1"/>
    <x v="0"/>
    <x v="3"/>
    <x v="11"/>
    <n v="18730"/>
    <n v="0.78622530699412707"/>
    <m/>
    <s v="Y"/>
    <s v="Y"/>
    <s v="Y"/>
    <x v="0"/>
    <n v="0"/>
  </r>
  <r>
    <x v="1"/>
    <x v="1"/>
    <x v="1"/>
    <x v="4"/>
    <x v="12"/>
    <n v="153"/>
    <n v="0.71895424836601307"/>
    <s v="*"/>
    <s v="Y"/>
    <s v="Y"/>
    <s v="Y"/>
    <x v="0"/>
    <n v="1"/>
  </r>
  <r>
    <x v="1"/>
    <x v="1"/>
    <x v="1"/>
    <x v="4"/>
    <x v="5"/>
    <n v="21711"/>
    <n v="0.79457417898760996"/>
    <m/>
    <s v="Y"/>
    <s v="Y"/>
    <s v="Y"/>
    <x v="1"/>
    <n v="0"/>
  </r>
  <r>
    <x v="1"/>
    <x v="1"/>
    <x v="1"/>
    <x v="5"/>
    <x v="13"/>
    <n v="422"/>
    <n v="0.74407582938388628"/>
    <s v="*"/>
    <s v="Y"/>
    <s v="Y"/>
    <s v="Y"/>
    <x v="0"/>
    <n v="1"/>
  </r>
  <r>
    <x v="1"/>
    <x v="1"/>
    <x v="1"/>
    <x v="5"/>
    <x v="5"/>
    <n v="21442"/>
    <n v="0.7950284488387277"/>
    <m/>
    <s v="Y"/>
    <s v="Y"/>
    <s v="Y"/>
    <x v="1"/>
    <n v="0"/>
  </r>
  <r>
    <x v="1"/>
    <x v="1"/>
    <x v="1"/>
    <x v="6"/>
    <x v="14"/>
    <n v="1643"/>
    <n v="0.72915398660985997"/>
    <m/>
    <s v="Y"/>
    <s v="Y"/>
    <s v="Y"/>
    <x v="0"/>
    <n v="0"/>
  </r>
  <r>
    <x v="1"/>
    <x v="1"/>
    <x v="1"/>
    <x v="6"/>
    <x v="15"/>
    <n v="20221"/>
    <n v="0.7993175411700707"/>
    <s v="*"/>
    <s v="Y"/>
    <s v="Y"/>
    <s v="Y"/>
    <x v="1"/>
    <n v="1"/>
  </r>
  <r>
    <x v="1"/>
    <x v="1"/>
    <x v="1"/>
    <x v="7"/>
    <x v="16"/>
    <n v="552"/>
    <n v="0.71739130434782605"/>
    <s v="*"/>
    <s v="Y"/>
    <s v="Y"/>
    <s v="Y"/>
    <x v="0"/>
    <n v="1"/>
  </r>
  <r>
    <x v="1"/>
    <x v="1"/>
    <x v="1"/>
    <x v="7"/>
    <x v="5"/>
    <n v="21312"/>
    <n v="0.79603040540540537"/>
    <m/>
    <s v="Y"/>
    <s v="Y"/>
    <s v="Y"/>
    <x v="1"/>
    <n v="0"/>
  </r>
  <r>
    <x v="1"/>
    <x v="1"/>
    <x v="1"/>
    <x v="8"/>
    <x v="17"/>
    <n v="437"/>
    <n v="0.6819221967963387"/>
    <s v="*"/>
    <s v="Y"/>
    <s v="Y"/>
    <s v="Y"/>
    <x v="0"/>
    <n v="1"/>
  </r>
  <r>
    <x v="1"/>
    <x v="1"/>
    <x v="1"/>
    <x v="8"/>
    <x v="5"/>
    <n v="21427"/>
    <n v="0.79633173099360621"/>
    <m/>
    <s v="Y"/>
    <s v="Y"/>
    <s v="Y"/>
    <x v="1"/>
    <n v="0"/>
  </r>
  <r>
    <x v="1"/>
    <x v="1"/>
    <x v="0"/>
    <x v="9"/>
    <x v="18"/>
    <n v="121"/>
    <n v="0.77685950413223137"/>
    <s v=" "/>
    <s v="Y"/>
    <s v="Y"/>
    <s v="Y"/>
    <x v="0"/>
    <n v="0"/>
  </r>
  <r>
    <x v="1"/>
    <x v="1"/>
    <x v="0"/>
    <x v="9"/>
    <x v="19"/>
    <n v="49"/>
    <n v="0.81632653061224492"/>
    <s v=" "/>
    <s v="Y"/>
    <s v="Y"/>
    <s v="Y"/>
    <x v="0"/>
    <n v="0"/>
  </r>
  <r>
    <x v="1"/>
    <x v="1"/>
    <x v="0"/>
    <x v="9"/>
    <x v="20"/>
    <n v="21386"/>
    <n v="0.79210698587861217"/>
    <m/>
    <s v="Y"/>
    <s v="Y"/>
    <s v="Y"/>
    <x v="0"/>
    <n v="0"/>
  </r>
  <r>
    <x v="1"/>
    <x v="1"/>
    <x v="0"/>
    <x v="9"/>
    <x v="21"/>
    <n v="107"/>
    <n v="0.88785046728971961"/>
    <s v="*"/>
    <s v="Y"/>
    <s v="Y"/>
    <s v="Y"/>
    <x v="0"/>
    <n v="1"/>
  </r>
  <r>
    <x v="2"/>
    <x v="2"/>
    <x v="0"/>
    <x v="0"/>
    <x v="0"/>
    <n v="2389"/>
    <n v="0.73001255755546257"/>
    <m/>
    <s v="Y"/>
    <s v="Y"/>
    <s v="Y"/>
    <x v="0"/>
    <n v="0"/>
  </r>
  <r>
    <x v="2"/>
    <x v="2"/>
    <x v="0"/>
    <x v="0"/>
    <x v="1"/>
    <n v="12878"/>
    <n v="0.77915825438732722"/>
    <s v="*"/>
    <s v="Y"/>
    <s v="Y"/>
    <s v="Y"/>
    <x v="0"/>
    <n v="1"/>
  </r>
  <r>
    <x v="2"/>
    <x v="2"/>
    <x v="0"/>
    <x v="0"/>
    <x v="2"/>
    <n v="6784"/>
    <n v="0.78655660377358494"/>
    <s v="*"/>
    <s v="Y"/>
    <s v="Y"/>
    <s v="Y"/>
    <x v="0"/>
    <n v="1"/>
  </r>
  <r>
    <x v="2"/>
    <x v="2"/>
    <x v="0"/>
    <x v="0"/>
    <x v="3"/>
    <n v="122"/>
    <n v="0.77868852459016391"/>
    <s v=" "/>
    <s v="Y"/>
    <s v="Y"/>
    <s v="Y"/>
    <x v="0"/>
    <n v="0"/>
  </r>
  <r>
    <x v="2"/>
    <x v="2"/>
    <x v="1"/>
    <x v="1"/>
    <x v="4"/>
    <n v="69"/>
    <n v="0.71014492753623193"/>
    <s v=" "/>
    <s v="Y"/>
    <s v="Y"/>
    <s v="Y"/>
    <x v="0"/>
    <n v="0"/>
  </r>
  <r>
    <x v="2"/>
    <x v="2"/>
    <x v="1"/>
    <x v="1"/>
    <x v="5"/>
    <n v="21377"/>
    <n v="0.77592739860597837"/>
    <m/>
    <s v="Y"/>
    <s v="Y"/>
    <s v="Y"/>
    <x v="1"/>
    <n v="0"/>
  </r>
  <r>
    <x v="2"/>
    <x v="2"/>
    <x v="1"/>
    <x v="2"/>
    <x v="6"/>
    <n v="146"/>
    <n v="0.73972602739726023"/>
    <s v=" "/>
    <s v="Y"/>
    <s v="Y"/>
    <s v="Y"/>
    <x v="0"/>
    <n v="0"/>
  </r>
  <r>
    <x v="2"/>
    <x v="2"/>
    <x v="1"/>
    <x v="2"/>
    <x v="5"/>
    <n v="21300"/>
    <n v="0.77596244131455394"/>
    <m/>
    <s v="Y"/>
    <s v="Y"/>
    <s v="Y"/>
    <x v="1"/>
    <n v="0"/>
  </r>
  <r>
    <x v="2"/>
    <x v="2"/>
    <x v="0"/>
    <x v="3"/>
    <x v="7"/>
    <n v="134"/>
    <n v="0.77611940298507465"/>
    <s v=" "/>
    <s v="Y"/>
    <s v="Y"/>
    <s v="Y"/>
    <x v="0"/>
    <n v="0"/>
  </r>
  <r>
    <x v="2"/>
    <x v="2"/>
    <x v="0"/>
    <x v="3"/>
    <x v="8"/>
    <n v="1792"/>
    <n v="0.75"/>
    <s v="*"/>
    <s v="Y"/>
    <s v="Y"/>
    <s v="Y"/>
    <x v="0"/>
    <n v="1"/>
  </r>
  <r>
    <x v="2"/>
    <x v="2"/>
    <x v="0"/>
    <x v="3"/>
    <x v="9"/>
    <n v="792"/>
    <n v="0.76641414141414144"/>
    <s v=" "/>
    <s v="Y"/>
    <s v="Y"/>
    <s v="Y"/>
    <x v="0"/>
    <n v="0"/>
  </r>
  <r>
    <x v="2"/>
    <x v="2"/>
    <x v="0"/>
    <x v="3"/>
    <x v="10"/>
    <n v="399"/>
    <n v="0.72681704260651625"/>
    <s v="*"/>
    <s v="Y"/>
    <s v="Y"/>
    <s v="Y"/>
    <x v="0"/>
    <n v="1"/>
  </r>
  <r>
    <x v="2"/>
    <x v="2"/>
    <x v="0"/>
    <x v="3"/>
    <x v="11"/>
    <n v="18412"/>
    <n v="0.78079513360851616"/>
    <m/>
    <s v="Y"/>
    <s v="Y"/>
    <s v="Y"/>
    <x v="0"/>
    <n v="0"/>
  </r>
  <r>
    <x v="2"/>
    <x v="2"/>
    <x v="1"/>
    <x v="4"/>
    <x v="12"/>
    <n v="148"/>
    <n v="0.66891891891891897"/>
    <s v="*"/>
    <s v="Y"/>
    <s v="Y"/>
    <s v="Y"/>
    <x v="0"/>
    <n v="1"/>
  </r>
  <r>
    <x v="2"/>
    <x v="2"/>
    <x v="1"/>
    <x v="4"/>
    <x v="5"/>
    <n v="21298"/>
    <n v="0.77645788336933041"/>
    <m/>
    <s v="Y"/>
    <s v="Y"/>
    <s v="Y"/>
    <x v="1"/>
    <n v="0"/>
  </r>
  <r>
    <x v="2"/>
    <x v="2"/>
    <x v="1"/>
    <x v="5"/>
    <x v="13"/>
    <n v="423"/>
    <n v="0.68794326241134751"/>
    <s v="*"/>
    <s v="Y"/>
    <s v="Y"/>
    <s v="Y"/>
    <x v="0"/>
    <n v="1"/>
  </r>
  <r>
    <x v="2"/>
    <x v="2"/>
    <x v="1"/>
    <x v="5"/>
    <x v="5"/>
    <n v="21023"/>
    <n v="0.77748180564144032"/>
    <m/>
    <s v="Y"/>
    <s v="Y"/>
    <s v="Y"/>
    <x v="1"/>
    <n v="0"/>
  </r>
  <r>
    <x v="2"/>
    <x v="2"/>
    <x v="1"/>
    <x v="6"/>
    <x v="14"/>
    <n v="1628"/>
    <n v="0.67260442260442266"/>
    <m/>
    <s v="Y"/>
    <s v="Y"/>
    <s v="Y"/>
    <x v="0"/>
    <n v="0"/>
  </r>
  <r>
    <x v="2"/>
    <x v="2"/>
    <x v="1"/>
    <x v="6"/>
    <x v="15"/>
    <n v="19818"/>
    <n v="0.78418609345039858"/>
    <s v="*"/>
    <s v="Y"/>
    <s v="Y"/>
    <s v="Y"/>
    <x v="1"/>
    <n v="1"/>
  </r>
  <r>
    <x v="2"/>
    <x v="2"/>
    <x v="1"/>
    <x v="7"/>
    <x v="16"/>
    <n v="549"/>
    <n v="0.6429872495446266"/>
    <s v="*"/>
    <s v="Y"/>
    <s v="Y"/>
    <s v="Y"/>
    <x v="0"/>
    <n v="1"/>
  </r>
  <r>
    <x v="2"/>
    <x v="2"/>
    <x v="1"/>
    <x v="7"/>
    <x v="5"/>
    <n v="20897"/>
    <n v="0.77920275637651337"/>
    <m/>
    <s v="Y"/>
    <s v="Y"/>
    <s v="Y"/>
    <x v="1"/>
    <n v="0"/>
  </r>
  <r>
    <x v="2"/>
    <x v="2"/>
    <x v="1"/>
    <x v="8"/>
    <x v="17"/>
    <n v="429"/>
    <n v="0.64335664335664333"/>
    <s v="*"/>
    <s v="Y"/>
    <s v="Y"/>
    <s v="Y"/>
    <x v="0"/>
    <n v="1"/>
  </r>
  <r>
    <x v="2"/>
    <x v="2"/>
    <x v="1"/>
    <x v="8"/>
    <x v="5"/>
    <n v="21017"/>
    <n v="0.77841747157063335"/>
    <m/>
    <s v="Y"/>
    <s v="Y"/>
    <s v="Y"/>
    <x v="1"/>
    <n v="0"/>
  </r>
  <r>
    <x v="2"/>
    <x v="2"/>
    <x v="0"/>
    <x v="9"/>
    <x v="18"/>
    <n v="118"/>
    <n v="0.69491525423728817"/>
    <s v="*"/>
    <s v="Y"/>
    <s v="Y"/>
    <s v="Y"/>
    <x v="0"/>
    <n v="1"/>
  </r>
  <r>
    <x v="2"/>
    <x v="2"/>
    <x v="0"/>
    <x v="9"/>
    <x v="19"/>
    <n v="49"/>
    <n v="0.79591836734693877"/>
    <s v=" "/>
    <s v="Y"/>
    <s v="Y"/>
    <s v="Y"/>
    <x v="0"/>
    <n v="0"/>
  </r>
  <r>
    <x v="2"/>
    <x v="2"/>
    <x v="0"/>
    <x v="9"/>
    <x v="20"/>
    <n v="21005"/>
    <n v="0.77757676743632465"/>
    <m/>
    <s v="Y"/>
    <s v="Y"/>
    <s v="Y"/>
    <x v="0"/>
    <n v="0"/>
  </r>
  <r>
    <x v="2"/>
    <x v="2"/>
    <x v="0"/>
    <x v="9"/>
    <x v="21"/>
    <n v="101"/>
    <n v="0.79207920792079212"/>
    <s v=" "/>
    <s v="Y"/>
    <s v="Y"/>
    <s v="Y"/>
    <x v="0"/>
    <n v="0"/>
  </r>
  <r>
    <x v="3"/>
    <x v="3"/>
    <x v="0"/>
    <x v="0"/>
    <x v="0"/>
    <n v="2470"/>
    <n v="0.51983805668016192"/>
    <m/>
    <s v="Y"/>
    <s v="Y"/>
    <s v="Y"/>
    <x v="0"/>
    <n v="0"/>
  </r>
  <r>
    <x v="3"/>
    <x v="3"/>
    <x v="0"/>
    <x v="0"/>
    <x v="1"/>
    <n v="13166"/>
    <n v="0.54716694516178033"/>
    <s v="*"/>
    <s v="Y"/>
    <s v="Y"/>
    <s v="Y"/>
    <x v="0"/>
    <n v="1"/>
  </r>
  <r>
    <x v="3"/>
    <x v="3"/>
    <x v="0"/>
    <x v="0"/>
    <x v="2"/>
    <n v="6883"/>
    <n v="0.51619933168676446"/>
    <s v=" "/>
    <s v="Y"/>
    <s v="Y"/>
    <s v="Y"/>
    <x v="0"/>
    <n v="0"/>
  </r>
  <r>
    <x v="3"/>
    <x v="3"/>
    <x v="0"/>
    <x v="0"/>
    <x v="3"/>
    <n v="123"/>
    <n v="0.42276422764227645"/>
    <s v="*"/>
    <s v="Y"/>
    <s v="Y"/>
    <s v="Y"/>
    <x v="0"/>
    <n v="1"/>
  </r>
  <r>
    <x v="3"/>
    <x v="3"/>
    <x v="1"/>
    <x v="1"/>
    <x v="4"/>
    <n v="74"/>
    <n v="0.54054054054054057"/>
    <s v=" "/>
    <s v="Y"/>
    <s v="Y"/>
    <s v="Y"/>
    <x v="0"/>
    <n v="0"/>
  </r>
  <r>
    <x v="3"/>
    <x v="3"/>
    <x v="1"/>
    <x v="1"/>
    <x v="5"/>
    <n v="21815"/>
    <n v="0.53307357322942928"/>
    <m/>
    <s v="Y"/>
    <s v="Y"/>
    <s v="Y"/>
    <x v="1"/>
    <n v="0"/>
  </r>
  <r>
    <x v="3"/>
    <x v="3"/>
    <x v="1"/>
    <x v="2"/>
    <x v="6"/>
    <n v="146"/>
    <n v="0.54794520547945202"/>
    <s v=" "/>
    <s v="Y"/>
    <s v="Y"/>
    <s v="Y"/>
    <x v="0"/>
    <n v="0"/>
  </r>
  <r>
    <x v="3"/>
    <x v="3"/>
    <x v="1"/>
    <x v="2"/>
    <x v="5"/>
    <n v="21743"/>
    <n v="0.53299912615554434"/>
    <m/>
    <s v="Y"/>
    <s v="Y"/>
    <s v="Y"/>
    <x v="1"/>
    <n v="0"/>
  </r>
  <r>
    <x v="3"/>
    <x v="3"/>
    <x v="0"/>
    <x v="3"/>
    <x v="7"/>
    <n v="140"/>
    <n v="0.66428571428571426"/>
    <s v="*"/>
    <s v="Y"/>
    <s v="Y"/>
    <s v="Y"/>
    <x v="0"/>
    <n v="1"/>
  </r>
  <r>
    <x v="3"/>
    <x v="3"/>
    <x v="0"/>
    <x v="3"/>
    <x v="8"/>
    <n v="1850"/>
    <n v="0.56756756756756754"/>
    <s v="*"/>
    <s v="Y"/>
    <s v="Y"/>
    <s v="Y"/>
    <x v="0"/>
    <n v="1"/>
  </r>
  <r>
    <x v="3"/>
    <x v="3"/>
    <x v="0"/>
    <x v="3"/>
    <x v="9"/>
    <n v="813"/>
    <n v="0.56703567035670355"/>
    <s v="*"/>
    <s v="Y"/>
    <s v="Y"/>
    <s v="Y"/>
    <x v="0"/>
    <n v="1"/>
  </r>
  <r>
    <x v="3"/>
    <x v="3"/>
    <x v="0"/>
    <x v="3"/>
    <x v="10"/>
    <n v="409"/>
    <n v="0.5476772616136919"/>
    <s v=" "/>
    <s v="Y"/>
    <s v="Y"/>
    <s v="Y"/>
    <x v="0"/>
    <n v="0"/>
  </r>
  <r>
    <x v="3"/>
    <x v="3"/>
    <x v="0"/>
    <x v="3"/>
    <x v="11"/>
    <n v="18741"/>
    <n v="0.5256389733738861"/>
    <m/>
    <s v="Y"/>
    <s v="Y"/>
    <s v="Y"/>
    <x v="0"/>
    <n v="0"/>
  </r>
  <r>
    <x v="3"/>
    <x v="3"/>
    <x v="1"/>
    <x v="4"/>
    <x v="12"/>
    <n v="150"/>
    <n v="0.56666666666666665"/>
    <s v=" "/>
    <s v="Y"/>
    <s v="Y"/>
    <s v="Y"/>
    <x v="0"/>
    <n v="0"/>
  </r>
  <r>
    <x v="3"/>
    <x v="3"/>
    <x v="1"/>
    <x v="4"/>
    <x v="5"/>
    <n v="21739"/>
    <n v="0.53286719720318321"/>
    <m/>
    <s v="Y"/>
    <s v="Y"/>
    <s v="Y"/>
    <x v="1"/>
    <n v="0"/>
  </r>
  <r>
    <x v="3"/>
    <x v="3"/>
    <x v="1"/>
    <x v="5"/>
    <x v="13"/>
    <n v="428"/>
    <n v="0.38317757009345793"/>
    <s v="*"/>
    <s v="Y"/>
    <s v="Y"/>
    <s v="Y"/>
    <x v="0"/>
    <n v="1"/>
  </r>
  <r>
    <x v="3"/>
    <x v="3"/>
    <x v="1"/>
    <x v="5"/>
    <x v="5"/>
    <n v="21461"/>
    <n v="0.53608871907180466"/>
    <m/>
    <s v="Y"/>
    <s v="Y"/>
    <s v="Y"/>
    <x v="1"/>
    <n v="0"/>
  </r>
  <r>
    <x v="3"/>
    <x v="3"/>
    <x v="1"/>
    <x v="6"/>
    <x v="14"/>
    <n v="1652"/>
    <n v="0.4430992736077482"/>
    <m/>
    <s v="Y"/>
    <s v="Y"/>
    <s v="Y"/>
    <x v="0"/>
    <n v="0"/>
  </r>
  <r>
    <x v="3"/>
    <x v="3"/>
    <x v="1"/>
    <x v="6"/>
    <x v="15"/>
    <n v="20237"/>
    <n v="0.54044571823886944"/>
    <s v="*"/>
    <s v="Y"/>
    <s v="Y"/>
    <s v="Y"/>
    <x v="1"/>
    <n v="1"/>
  </r>
  <r>
    <x v="3"/>
    <x v="3"/>
    <x v="1"/>
    <x v="7"/>
    <x v="16"/>
    <n v="551"/>
    <n v="0.43738656987295826"/>
    <s v="*"/>
    <s v="Y"/>
    <s v="Y"/>
    <s v="Y"/>
    <x v="0"/>
    <n v="1"/>
  </r>
  <r>
    <x v="3"/>
    <x v="3"/>
    <x v="1"/>
    <x v="7"/>
    <x v="5"/>
    <n v="21338"/>
    <n v="0.53557034398725278"/>
    <m/>
    <s v="Y"/>
    <s v="Y"/>
    <s v="Y"/>
    <x v="1"/>
    <n v="0"/>
  </r>
  <r>
    <x v="3"/>
    <x v="3"/>
    <x v="1"/>
    <x v="8"/>
    <x v="17"/>
    <n v="438"/>
    <n v="0.41552511415525112"/>
    <s v="*"/>
    <s v="Y"/>
    <s v="Y"/>
    <s v="Y"/>
    <x v="0"/>
    <n v="1"/>
  </r>
  <r>
    <x v="3"/>
    <x v="3"/>
    <x v="1"/>
    <x v="8"/>
    <x v="5"/>
    <n v="21451"/>
    <n v="0.53549951051233047"/>
    <m/>
    <s v="Y"/>
    <s v="Y"/>
    <s v="Y"/>
    <x v="1"/>
    <n v="0"/>
  </r>
  <r>
    <x v="3"/>
    <x v="3"/>
    <x v="0"/>
    <x v="9"/>
    <x v="18"/>
    <n v="122"/>
    <n v="0.54918032786885251"/>
    <s v=" "/>
    <s v="Y"/>
    <s v="Y"/>
    <s v="Y"/>
    <x v="0"/>
    <n v="0"/>
  </r>
  <r>
    <x v="3"/>
    <x v="3"/>
    <x v="0"/>
    <x v="9"/>
    <x v="19"/>
    <n v="48"/>
    <n v="0.47916666666666669"/>
    <s v=" "/>
    <s v="Y"/>
    <s v="Y"/>
    <s v="Y"/>
    <x v="0"/>
    <n v="0"/>
  </r>
  <r>
    <x v="3"/>
    <x v="3"/>
    <x v="0"/>
    <x v="9"/>
    <x v="20"/>
    <n v="21399"/>
    <n v="0.52876302630964067"/>
    <m/>
    <s v="Y"/>
    <s v="Y"/>
    <s v="Y"/>
    <x v="0"/>
    <n v="0"/>
  </r>
  <r>
    <x v="3"/>
    <x v="3"/>
    <x v="0"/>
    <x v="9"/>
    <x v="21"/>
    <n v="111"/>
    <n v="0.6216216216216216"/>
    <s v=" "/>
    <s v="Y"/>
    <s v="Y"/>
    <s v="Y"/>
    <x v="0"/>
    <n v="0"/>
  </r>
  <r>
    <x v="4"/>
    <x v="4"/>
    <x v="0"/>
    <x v="0"/>
    <x v="0"/>
    <n v="2470"/>
    <n v="0.28866396761133606"/>
    <m/>
    <s v="Y"/>
    <s v="Y"/>
    <s v="Y"/>
    <x v="0"/>
    <n v="0"/>
  </r>
  <r>
    <x v="4"/>
    <x v="4"/>
    <x v="0"/>
    <x v="0"/>
    <x v="1"/>
    <n v="13166"/>
    <n v="0.33692845207352273"/>
    <s v="*"/>
    <s v="Y"/>
    <s v="Y"/>
    <s v="Y"/>
    <x v="0"/>
    <n v="1"/>
  </r>
  <r>
    <x v="4"/>
    <x v="4"/>
    <x v="0"/>
    <x v="0"/>
    <x v="2"/>
    <n v="6883"/>
    <n v="0.3126543658288537"/>
    <s v="*"/>
    <s v="Y"/>
    <s v="Y"/>
    <s v="Y"/>
    <x v="0"/>
    <n v="1"/>
  </r>
  <r>
    <x v="4"/>
    <x v="4"/>
    <x v="0"/>
    <x v="0"/>
    <x v="3"/>
    <n v="123"/>
    <n v="0.10569105691056911"/>
    <s v="*"/>
    <s v="Y"/>
    <s v="Y"/>
    <s v="Y"/>
    <x v="0"/>
    <n v="1"/>
  </r>
  <r>
    <x v="4"/>
    <x v="4"/>
    <x v="1"/>
    <x v="1"/>
    <x v="4"/>
    <n v="74"/>
    <n v="0.29729729729729731"/>
    <s v=" "/>
    <s v="Y"/>
    <s v="Y"/>
    <s v="Y"/>
    <x v="0"/>
    <n v="0"/>
  </r>
  <r>
    <x v="4"/>
    <x v="4"/>
    <x v="1"/>
    <x v="1"/>
    <x v="5"/>
    <n v="21815"/>
    <n v="0.32486820994728399"/>
    <m/>
    <s v="Y"/>
    <s v="Y"/>
    <s v="Y"/>
    <x v="1"/>
    <n v="0"/>
  </r>
  <r>
    <x v="4"/>
    <x v="4"/>
    <x v="1"/>
    <x v="2"/>
    <x v="6"/>
    <n v="146"/>
    <n v="0.28082191780821919"/>
    <s v=" "/>
    <s v="Y"/>
    <s v="Y"/>
    <s v="Y"/>
    <x v="0"/>
    <n v="0"/>
  </r>
  <r>
    <x v="4"/>
    <x v="4"/>
    <x v="1"/>
    <x v="2"/>
    <x v="5"/>
    <n v="21743"/>
    <n v="0.32507013751552222"/>
    <m/>
    <s v="Y"/>
    <s v="Y"/>
    <s v="Y"/>
    <x v="1"/>
    <n v="0"/>
  </r>
  <r>
    <x v="4"/>
    <x v="4"/>
    <x v="0"/>
    <x v="3"/>
    <x v="7"/>
    <n v="140"/>
    <n v="0.22857142857142856"/>
    <s v="*"/>
    <s v="Y"/>
    <s v="Y"/>
    <s v="Y"/>
    <x v="0"/>
    <n v="1"/>
  </r>
  <r>
    <x v="4"/>
    <x v="4"/>
    <x v="0"/>
    <x v="3"/>
    <x v="8"/>
    <n v="1850"/>
    <n v="0.30972972972972973"/>
    <s v="*"/>
    <s v="Y"/>
    <s v="Y"/>
    <s v="Y"/>
    <x v="0"/>
    <n v="1"/>
  </r>
  <r>
    <x v="4"/>
    <x v="4"/>
    <x v="0"/>
    <x v="3"/>
    <x v="9"/>
    <n v="813"/>
    <n v="0.22263222632226323"/>
    <s v="*"/>
    <s v="Y"/>
    <s v="Y"/>
    <s v="Y"/>
    <x v="0"/>
    <n v="1"/>
  </r>
  <r>
    <x v="4"/>
    <x v="4"/>
    <x v="0"/>
    <x v="3"/>
    <x v="10"/>
    <n v="409"/>
    <n v="0.27872860635696822"/>
    <s v="*"/>
    <s v="Y"/>
    <s v="Y"/>
    <s v="Y"/>
    <x v="0"/>
    <n v="1"/>
  </r>
  <r>
    <x v="4"/>
    <x v="4"/>
    <x v="0"/>
    <x v="3"/>
    <x v="11"/>
    <n v="18741"/>
    <n v="0.33242623125767035"/>
    <m/>
    <s v="Y"/>
    <s v="Y"/>
    <s v="Y"/>
    <x v="0"/>
    <n v="0"/>
  </r>
  <r>
    <x v="4"/>
    <x v="4"/>
    <x v="1"/>
    <x v="4"/>
    <x v="12"/>
    <n v="150"/>
    <n v="0.26"/>
    <s v=" "/>
    <s v="Y"/>
    <s v="Y"/>
    <s v="Y"/>
    <x v="0"/>
    <n v="0"/>
  </r>
  <r>
    <x v="4"/>
    <x v="4"/>
    <x v="1"/>
    <x v="4"/>
    <x v="5"/>
    <n v="21739"/>
    <n v="0.325221951331708"/>
    <m/>
    <s v="Y"/>
    <s v="Y"/>
    <s v="Y"/>
    <x v="1"/>
    <n v="0"/>
  </r>
  <r>
    <x v="4"/>
    <x v="4"/>
    <x v="1"/>
    <x v="5"/>
    <x v="13"/>
    <n v="428"/>
    <n v="0.11682242990654206"/>
    <s v="*"/>
    <s v="Y"/>
    <s v="Y"/>
    <s v="Y"/>
    <x v="0"/>
    <n v="1"/>
  </r>
  <r>
    <x v="4"/>
    <x v="4"/>
    <x v="1"/>
    <x v="5"/>
    <x v="5"/>
    <n v="21461"/>
    <n v="0.32892223102371743"/>
    <m/>
    <s v="Y"/>
    <s v="Y"/>
    <s v="Y"/>
    <x v="1"/>
    <n v="0"/>
  </r>
  <r>
    <x v="4"/>
    <x v="4"/>
    <x v="1"/>
    <x v="6"/>
    <x v="14"/>
    <n v="1652"/>
    <n v="0.20581113801452786"/>
    <m/>
    <s v="Y"/>
    <s v="Y"/>
    <s v="Y"/>
    <x v="0"/>
    <n v="0"/>
  </r>
  <r>
    <x v="4"/>
    <x v="4"/>
    <x v="1"/>
    <x v="6"/>
    <x v="15"/>
    <n v="20237"/>
    <n v="0.3344863369076444"/>
    <s v="*"/>
    <s v="Y"/>
    <s v="Y"/>
    <s v="Y"/>
    <x v="1"/>
    <n v="1"/>
  </r>
  <r>
    <x v="4"/>
    <x v="4"/>
    <x v="1"/>
    <x v="7"/>
    <x v="16"/>
    <n v="551"/>
    <n v="0.23774954627949182"/>
    <s v="*"/>
    <s v="Y"/>
    <s v="Y"/>
    <s v="Y"/>
    <x v="0"/>
    <n v="1"/>
  </r>
  <r>
    <x v="4"/>
    <x v="4"/>
    <x v="1"/>
    <x v="7"/>
    <x v="5"/>
    <n v="21338"/>
    <n v="0.3270222138907114"/>
    <m/>
    <s v="Y"/>
    <s v="Y"/>
    <s v="Y"/>
    <x v="1"/>
    <n v="0"/>
  </r>
  <r>
    <x v="4"/>
    <x v="4"/>
    <x v="1"/>
    <x v="8"/>
    <x v="17"/>
    <n v="438"/>
    <n v="0.19178082191780821"/>
    <s v="*"/>
    <s v="Y"/>
    <s v="Y"/>
    <s v="Y"/>
    <x v="0"/>
    <n v="1"/>
  </r>
  <r>
    <x v="4"/>
    <x v="4"/>
    <x v="1"/>
    <x v="8"/>
    <x v="5"/>
    <n v="21451"/>
    <n v="0.32749055988065823"/>
    <m/>
    <s v="Y"/>
    <s v="Y"/>
    <s v="Y"/>
    <x v="1"/>
    <n v="0"/>
  </r>
  <r>
    <x v="4"/>
    <x v="4"/>
    <x v="0"/>
    <x v="9"/>
    <x v="18"/>
    <n v="122"/>
    <n v="0.33606557377049179"/>
    <s v=" "/>
    <s v="Y"/>
    <s v="Y"/>
    <s v="Y"/>
    <x v="0"/>
    <n v="0"/>
  </r>
  <r>
    <x v="4"/>
    <x v="4"/>
    <x v="0"/>
    <x v="9"/>
    <x v="19"/>
    <n v="48"/>
    <n v="0.33333333333333331"/>
    <s v=" "/>
    <s v="Y"/>
    <s v="Y"/>
    <s v="Y"/>
    <x v="0"/>
    <n v="0"/>
  </r>
  <r>
    <x v="4"/>
    <x v="4"/>
    <x v="0"/>
    <x v="9"/>
    <x v="20"/>
    <n v="21399"/>
    <n v="0.3279125192766017"/>
    <m/>
    <s v="Y"/>
    <s v="Y"/>
    <s v="Y"/>
    <x v="0"/>
    <n v="0"/>
  </r>
  <r>
    <x v="4"/>
    <x v="4"/>
    <x v="0"/>
    <x v="9"/>
    <x v="21"/>
    <n v="111"/>
    <n v="0.22522522522522523"/>
    <s v="*"/>
    <s v="Y"/>
    <s v="Y"/>
    <s v="Y"/>
    <x v="0"/>
    <n v="1"/>
  </r>
  <r>
    <x v="5"/>
    <x v="5"/>
    <x v="0"/>
    <x v="0"/>
    <x v="0"/>
    <n v="2470"/>
    <n v="8.2995951417004055E-2"/>
    <m/>
    <s v="Y"/>
    <s v="Y"/>
    <s v="Y"/>
    <x v="0"/>
    <n v="0"/>
  </r>
  <r>
    <x v="5"/>
    <x v="5"/>
    <x v="0"/>
    <x v="0"/>
    <x v="1"/>
    <n v="13166"/>
    <n v="0.13975391159046027"/>
    <s v="*"/>
    <s v="Y"/>
    <s v="Y"/>
    <s v="Y"/>
    <x v="0"/>
    <n v="1"/>
  </r>
  <r>
    <x v="5"/>
    <x v="5"/>
    <x v="0"/>
    <x v="0"/>
    <x v="2"/>
    <n v="6883"/>
    <n v="0.16562545401714368"/>
    <s v="*"/>
    <s v="Y"/>
    <s v="Y"/>
    <s v="Y"/>
    <x v="0"/>
    <n v="1"/>
  </r>
  <r>
    <x v="5"/>
    <x v="5"/>
    <x v="0"/>
    <x v="0"/>
    <x v="3"/>
    <n v="123"/>
    <n v="0.17886178861788618"/>
    <s v="*"/>
    <s v="Y"/>
    <s v="Y"/>
    <s v="Y"/>
    <x v="0"/>
    <n v="1"/>
  </r>
  <r>
    <x v="5"/>
    <x v="5"/>
    <x v="1"/>
    <x v="1"/>
    <x v="4"/>
    <n v="74"/>
    <n v="0.13513513513513514"/>
    <s v=" "/>
    <s v="Y"/>
    <s v="Y"/>
    <s v="Y"/>
    <x v="0"/>
    <n v="0"/>
  </r>
  <r>
    <x v="5"/>
    <x v="5"/>
    <x v="1"/>
    <x v="1"/>
    <x v="5"/>
    <n v="21815"/>
    <n v="0.14251661700664681"/>
    <m/>
    <s v="Y"/>
    <s v="Y"/>
    <s v="Y"/>
    <x v="1"/>
    <n v="0"/>
  </r>
  <r>
    <x v="5"/>
    <x v="5"/>
    <x v="1"/>
    <x v="2"/>
    <x v="6"/>
    <n v="146"/>
    <n v="0.10273972602739725"/>
    <s v=" "/>
    <s v="Y"/>
    <s v="Y"/>
    <s v="Y"/>
    <x v="0"/>
    <n v="0"/>
  </r>
  <r>
    <x v="5"/>
    <x v="5"/>
    <x v="1"/>
    <x v="2"/>
    <x v="5"/>
    <n v="21743"/>
    <n v="0.14275858897116314"/>
    <m/>
    <s v="Y"/>
    <s v="Y"/>
    <s v="Y"/>
    <x v="1"/>
    <n v="0"/>
  </r>
  <r>
    <x v="5"/>
    <x v="5"/>
    <x v="0"/>
    <x v="3"/>
    <x v="7"/>
    <n v="140"/>
    <n v="8.5714285714285715E-2"/>
    <s v="*"/>
    <s v="Y"/>
    <s v="Y"/>
    <s v="Y"/>
    <x v="0"/>
    <n v="1"/>
  </r>
  <r>
    <x v="5"/>
    <x v="5"/>
    <x v="0"/>
    <x v="3"/>
    <x v="8"/>
    <n v="1850"/>
    <n v="0.11135135135135135"/>
    <s v="*"/>
    <s v="Y"/>
    <s v="Y"/>
    <s v="Y"/>
    <x v="0"/>
    <n v="1"/>
  </r>
  <r>
    <x v="5"/>
    <x v="5"/>
    <x v="0"/>
    <x v="3"/>
    <x v="9"/>
    <n v="813"/>
    <n v="7.7490774907749083E-2"/>
    <s v="*"/>
    <s v="Y"/>
    <s v="Y"/>
    <s v="Y"/>
    <x v="0"/>
    <n v="1"/>
  </r>
  <r>
    <x v="5"/>
    <x v="5"/>
    <x v="0"/>
    <x v="3"/>
    <x v="10"/>
    <n v="409"/>
    <n v="0.12469437652811736"/>
    <s v=" "/>
    <s v="Y"/>
    <s v="Y"/>
    <s v="Y"/>
    <x v="0"/>
    <n v="0"/>
  </r>
  <r>
    <x v="5"/>
    <x v="5"/>
    <x v="0"/>
    <x v="3"/>
    <x v="11"/>
    <n v="18741"/>
    <n v="0.1502587908862921"/>
    <m/>
    <s v="Y"/>
    <s v="Y"/>
    <s v="Y"/>
    <x v="0"/>
    <n v="0"/>
  </r>
  <r>
    <x v="5"/>
    <x v="5"/>
    <x v="1"/>
    <x v="4"/>
    <x v="12"/>
    <n v="150"/>
    <n v="0.15333333333333332"/>
    <s v=" "/>
    <s v="Y"/>
    <s v="Y"/>
    <s v="Y"/>
    <x v="0"/>
    <n v="0"/>
  </r>
  <r>
    <x v="5"/>
    <x v="5"/>
    <x v="1"/>
    <x v="4"/>
    <x v="5"/>
    <n v="21739"/>
    <n v="0.14241685450112701"/>
    <m/>
    <s v="Y"/>
    <s v="Y"/>
    <s v="Y"/>
    <x v="1"/>
    <n v="0"/>
  </r>
  <r>
    <x v="5"/>
    <x v="5"/>
    <x v="1"/>
    <x v="5"/>
    <x v="13"/>
    <n v="428"/>
    <n v="0.11448598130841121"/>
    <s v=" "/>
    <s v="Y"/>
    <s v="Y"/>
    <s v="Y"/>
    <x v="0"/>
    <n v="0"/>
  </r>
  <r>
    <x v="5"/>
    <x v="5"/>
    <x v="1"/>
    <x v="5"/>
    <x v="5"/>
    <n v="21461"/>
    <n v="0.14305018405479708"/>
    <m/>
    <s v="Y"/>
    <s v="Y"/>
    <s v="Y"/>
    <x v="1"/>
    <n v="0"/>
  </r>
  <r>
    <x v="5"/>
    <x v="5"/>
    <x v="1"/>
    <x v="6"/>
    <x v="14"/>
    <n v="1652"/>
    <n v="0.12348668280871671"/>
    <m/>
    <s v="Y"/>
    <s v="Y"/>
    <s v="Y"/>
    <x v="0"/>
    <n v="0"/>
  </r>
  <r>
    <x v="5"/>
    <x v="5"/>
    <x v="1"/>
    <x v="6"/>
    <x v="15"/>
    <n v="20237"/>
    <n v="0.14404308939071997"/>
    <s v="*"/>
    <s v="Y"/>
    <s v="Y"/>
    <s v="Y"/>
    <x v="1"/>
    <n v="1"/>
  </r>
  <r>
    <x v="5"/>
    <x v="5"/>
    <x v="1"/>
    <x v="7"/>
    <x v="16"/>
    <n v="551"/>
    <n v="0.14519056261343014"/>
    <s v=" "/>
    <s v="Y"/>
    <s v="Y"/>
    <s v="Y"/>
    <x v="0"/>
    <n v="0"/>
  </r>
  <r>
    <x v="5"/>
    <x v="5"/>
    <x v="1"/>
    <x v="7"/>
    <x v="5"/>
    <n v="21338"/>
    <n v="0.14242197019402006"/>
    <m/>
    <s v="Y"/>
    <s v="Y"/>
    <s v="Y"/>
    <x v="1"/>
    <n v="0"/>
  </r>
  <r>
    <x v="5"/>
    <x v="5"/>
    <x v="1"/>
    <x v="8"/>
    <x v="17"/>
    <n v="438"/>
    <n v="0.1095890410958904"/>
    <s v="*"/>
    <s v="Y"/>
    <s v="Y"/>
    <s v="Y"/>
    <x v="0"/>
    <n v="1"/>
  </r>
  <r>
    <x v="5"/>
    <x v="5"/>
    <x v="1"/>
    <x v="8"/>
    <x v="5"/>
    <n v="21451"/>
    <n v="0.14316348888163721"/>
    <m/>
    <s v="Y"/>
    <s v="Y"/>
    <s v="Y"/>
    <x v="1"/>
    <n v="0"/>
  </r>
  <r>
    <x v="5"/>
    <x v="5"/>
    <x v="0"/>
    <x v="9"/>
    <x v="18"/>
    <n v="122"/>
    <n v="0.15573770491803279"/>
    <s v=" "/>
    <s v="Y"/>
    <s v="Y"/>
    <s v="Y"/>
    <x v="0"/>
    <n v="0"/>
  </r>
  <r>
    <x v="5"/>
    <x v="5"/>
    <x v="0"/>
    <x v="9"/>
    <x v="19"/>
    <n v="48"/>
    <n v="0.14583333333333334"/>
    <s v=" "/>
    <s v="Y"/>
    <s v="Y"/>
    <s v="Y"/>
    <x v="0"/>
    <n v="0"/>
  </r>
  <r>
    <x v="5"/>
    <x v="5"/>
    <x v="0"/>
    <x v="9"/>
    <x v="20"/>
    <n v="21399"/>
    <n v="0.14514696948455535"/>
    <m/>
    <s v="Y"/>
    <s v="Y"/>
    <s v="Y"/>
    <x v="0"/>
    <n v="0"/>
  </r>
  <r>
    <x v="5"/>
    <x v="5"/>
    <x v="0"/>
    <x v="9"/>
    <x v="21"/>
    <n v="111"/>
    <n v="5.4054054054054057E-2"/>
    <s v="*"/>
    <s v="Y"/>
    <s v="Y"/>
    <s v="Y"/>
    <x v="0"/>
    <n v="1"/>
  </r>
  <r>
    <x v="6"/>
    <x v="6"/>
    <x v="0"/>
    <x v="0"/>
    <x v="0"/>
    <n v="2470"/>
    <n v="0.31821862348178137"/>
    <m/>
    <s v="Y"/>
    <s v="Y"/>
    <s v="Y"/>
    <x v="0"/>
    <n v="0"/>
  </r>
  <r>
    <x v="6"/>
    <x v="6"/>
    <x v="0"/>
    <x v="0"/>
    <x v="1"/>
    <n v="13166"/>
    <n v="0.35333434604283759"/>
    <s v="*"/>
    <s v="Y"/>
    <s v="Y"/>
    <s v="Y"/>
    <x v="0"/>
    <n v="1"/>
  </r>
  <r>
    <x v="6"/>
    <x v="6"/>
    <x v="0"/>
    <x v="0"/>
    <x v="2"/>
    <n v="6883"/>
    <n v="0.30466366409995643"/>
    <s v=" "/>
    <s v="Y"/>
    <s v="Y"/>
    <s v="Y"/>
    <x v="0"/>
    <n v="0"/>
  </r>
  <r>
    <x v="6"/>
    <x v="6"/>
    <x v="0"/>
    <x v="0"/>
    <x v="3"/>
    <n v="123"/>
    <n v="7.3170731707317069E-2"/>
    <s v="*"/>
    <s v="Y"/>
    <s v="Y"/>
    <s v="Y"/>
    <x v="0"/>
    <n v="1"/>
  </r>
  <r>
    <x v="6"/>
    <x v="6"/>
    <x v="1"/>
    <x v="1"/>
    <x v="4"/>
    <n v="74"/>
    <n v="0.25675675675675674"/>
    <s v=" "/>
    <s v="Y"/>
    <s v="Y"/>
    <s v="Y"/>
    <x v="0"/>
    <n v="0"/>
  </r>
  <r>
    <x v="6"/>
    <x v="6"/>
    <x v="1"/>
    <x v="1"/>
    <x v="5"/>
    <n v="21815"/>
    <n v="0.33655741462296584"/>
    <m/>
    <s v="Y"/>
    <s v="Y"/>
    <s v="Y"/>
    <x v="1"/>
    <n v="0"/>
  </r>
  <r>
    <x v="6"/>
    <x v="6"/>
    <x v="1"/>
    <x v="2"/>
    <x v="6"/>
    <n v="146"/>
    <n v="0.27397260273972601"/>
    <s v=" "/>
    <s v="Y"/>
    <s v="Y"/>
    <s v="Y"/>
    <x v="0"/>
    <n v="0"/>
  </r>
  <r>
    <x v="6"/>
    <x v="6"/>
    <x v="1"/>
    <x v="2"/>
    <x v="5"/>
    <n v="21743"/>
    <n v="0.33670606632019501"/>
    <m/>
    <s v="Y"/>
    <s v="Y"/>
    <s v="Y"/>
    <x v="1"/>
    <n v="0"/>
  </r>
  <r>
    <x v="6"/>
    <x v="6"/>
    <x v="0"/>
    <x v="3"/>
    <x v="7"/>
    <n v="140"/>
    <n v="0.21428571428571427"/>
    <s v="*"/>
    <s v="Y"/>
    <s v="Y"/>
    <s v="Y"/>
    <x v="0"/>
    <n v="1"/>
  </r>
  <r>
    <x v="6"/>
    <x v="6"/>
    <x v="0"/>
    <x v="3"/>
    <x v="8"/>
    <n v="1850"/>
    <n v="0.22540540540540541"/>
    <s v="*"/>
    <s v="Y"/>
    <s v="Y"/>
    <s v="Y"/>
    <x v="0"/>
    <n v="1"/>
  </r>
  <r>
    <x v="6"/>
    <x v="6"/>
    <x v="0"/>
    <x v="3"/>
    <x v="9"/>
    <n v="813"/>
    <n v="0.17958179581795819"/>
    <s v="*"/>
    <s v="Y"/>
    <s v="Y"/>
    <s v="Y"/>
    <x v="0"/>
    <n v="1"/>
  </r>
  <r>
    <x v="6"/>
    <x v="6"/>
    <x v="0"/>
    <x v="3"/>
    <x v="10"/>
    <n v="409"/>
    <n v="0.30562347188264061"/>
    <s v="*"/>
    <s v="Y"/>
    <s v="Y"/>
    <s v="Y"/>
    <x v="0"/>
    <n v="1"/>
  </r>
  <r>
    <x v="6"/>
    <x v="6"/>
    <x v="0"/>
    <x v="3"/>
    <x v="11"/>
    <n v="18741"/>
    <n v="0.35633103889867135"/>
    <m/>
    <s v="Y"/>
    <s v="Y"/>
    <s v="Y"/>
    <x v="0"/>
    <n v="0"/>
  </r>
  <r>
    <x v="6"/>
    <x v="6"/>
    <x v="1"/>
    <x v="4"/>
    <x v="12"/>
    <n v="150"/>
    <n v="0.27333333333333332"/>
    <s v=" "/>
    <s v="Y"/>
    <s v="Y"/>
    <s v="Y"/>
    <x v="0"/>
    <n v="0"/>
  </r>
  <r>
    <x v="6"/>
    <x v="6"/>
    <x v="1"/>
    <x v="4"/>
    <x v="5"/>
    <n v="21739"/>
    <n v="0.33672202033212201"/>
    <m/>
    <s v="Y"/>
    <s v="Y"/>
    <s v="Y"/>
    <x v="1"/>
    <n v="0"/>
  </r>
  <r>
    <x v="6"/>
    <x v="6"/>
    <x v="1"/>
    <x v="5"/>
    <x v="13"/>
    <n v="428"/>
    <n v="0.10981308411214953"/>
    <s v="*"/>
    <s v="Y"/>
    <s v="Y"/>
    <s v="Y"/>
    <x v="0"/>
    <n v="1"/>
  </r>
  <r>
    <x v="6"/>
    <x v="6"/>
    <x v="1"/>
    <x v="5"/>
    <x v="5"/>
    <n v="21461"/>
    <n v="0.34080424956898558"/>
    <m/>
    <s v="Y"/>
    <s v="Y"/>
    <s v="Y"/>
    <x v="1"/>
    <n v="0"/>
  </r>
  <r>
    <x v="6"/>
    <x v="6"/>
    <x v="1"/>
    <x v="6"/>
    <x v="14"/>
    <n v="1652"/>
    <n v="0.20641646489104115"/>
    <m/>
    <s v="Y"/>
    <s v="Y"/>
    <s v="Y"/>
    <x v="0"/>
    <n v="0"/>
  </r>
  <r>
    <x v="6"/>
    <x v="6"/>
    <x v="1"/>
    <x v="6"/>
    <x v="15"/>
    <n v="20237"/>
    <n v="0.34688936107130502"/>
    <s v="*"/>
    <s v="Y"/>
    <s v="Y"/>
    <s v="Y"/>
    <x v="1"/>
    <n v="1"/>
  </r>
  <r>
    <x v="6"/>
    <x v="6"/>
    <x v="1"/>
    <x v="7"/>
    <x v="16"/>
    <n v="551"/>
    <n v="0.23411978221415608"/>
    <s v="*"/>
    <s v="Y"/>
    <s v="Y"/>
    <s v="Y"/>
    <x v="0"/>
    <n v="1"/>
  </r>
  <r>
    <x v="6"/>
    <x v="6"/>
    <x v="1"/>
    <x v="7"/>
    <x v="5"/>
    <n v="21338"/>
    <n v="0.33892585996813196"/>
    <m/>
    <s v="Y"/>
    <s v="Y"/>
    <s v="Y"/>
    <x v="1"/>
    <n v="0"/>
  </r>
  <r>
    <x v="6"/>
    <x v="6"/>
    <x v="1"/>
    <x v="8"/>
    <x v="17"/>
    <n v="438"/>
    <n v="0.19634703196347031"/>
    <s v="*"/>
    <s v="Y"/>
    <s v="Y"/>
    <s v="Y"/>
    <x v="0"/>
    <n v="1"/>
  </r>
  <r>
    <x v="6"/>
    <x v="6"/>
    <x v="1"/>
    <x v="8"/>
    <x v="5"/>
    <n v="21451"/>
    <n v="0.33914502820381331"/>
    <m/>
    <s v="Y"/>
    <s v="Y"/>
    <s v="Y"/>
    <x v="1"/>
    <n v="0"/>
  </r>
  <r>
    <x v="6"/>
    <x v="6"/>
    <x v="0"/>
    <x v="9"/>
    <x v="18"/>
    <n v="122"/>
    <n v="0.31967213114754101"/>
    <s v=" "/>
    <s v="Y"/>
    <s v="Y"/>
    <s v="Y"/>
    <x v="0"/>
    <n v="0"/>
  </r>
  <r>
    <x v="6"/>
    <x v="6"/>
    <x v="0"/>
    <x v="9"/>
    <x v="19"/>
    <n v="48"/>
    <n v="0.27083333333333331"/>
    <s v=" "/>
    <s v="Y"/>
    <s v="Y"/>
    <s v="Y"/>
    <x v="0"/>
    <n v="0"/>
  </r>
  <r>
    <x v="6"/>
    <x v="6"/>
    <x v="0"/>
    <x v="9"/>
    <x v="20"/>
    <n v="21399"/>
    <n v="0.34099724286181599"/>
    <m/>
    <s v="Y"/>
    <s v="Y"/>
    <s v="Y"/>
    <x v="0"/>
    <n v="0"/>
  </r>
  <r>
    <x v="6"/>
    <x v="6"/>
    <x v="0"/>
    <x v="9"/>
    <x v="21"/>
    <n v="111"/>
    <n v="0.22522522522522523"/>
    <s v="*"/>
    <s v="Y"/>
    <s v="Y"/>
    <s v="Y"/>
    <x v="0"/>
    <n v="1"/>
  </r>
  <r>
    <x v="7"/>
    <x v="7"/>
    <x v="0"/>
    <x v="0"/>
    <x v="0"/>
    <n v="1995"/>
    <n v="0.52481203007518795"/>
    <m/>
    <s v="Y"/>
    <s v="Y"/>
    <s v="Y"/>
    <x v="0"/>
    <n v="0"/>
  </r>
  <r>
    <x v="7"/>
    <x v="7"/>
    <x v="0"/>
    <x v="0"/>
    <x v="1"/>
    <n v="10241"/>
    <n v="0.54418513817010061"/>
    <s v=" "/>
    <s v="Y"/>
    <s v="Y"/>
    <s v="Y"/>
    <x v="0"/>
    <n v="0"/>
  </r>
  <r>
    <x v="7"/>
    <x v="7"/>
    <x v="0"/>
    <x v="0"/>
    <x v="2"/>
    <n v="5159"/>
    <n v="0.5718162434580345"/>
    <s v="*"/>
    <s v="Y"/>
    <s v="Y"/>
    <s v="Y"/>
    <x v="0"/>
    <n v="1"/>
  </r>
  <r>
    <x v="7"/>
    <x v="7"/>
    <x v="0"/>
    <x v="0"/>
    <x v="3"/>
    <n v="90"/>
    <n v="0.65555555555555556"/>
    <s v="*"/>
    <s v="Y"/>
    <s v="Y"/>
    <s v="Y"/>
    <x v="0"/>
    <n v="1"/>
  </r>
  <r>
    <x v="7"/>
    <x v="7"/>
    <x v="1"/>
    <x v="1"/>
    <x v="4"/>
    <n v="63"/>
    <n v="0.65079365079365081"/>
    <s v=" "/>
    <s v="Y"/>
    <s v="Y"/>
    <s v="Y"/>
    <x v="0"/>
    <n v="0"/>
  </r>
  <r>
    <x v="7"/>
    <x v="7"/>
    <x v="1"/>
    <x v="1"/>
    <x v="5"/>
    <n v="16793"/>
    <n v="0.54856190079199663"/>
    <m/>
    <s v="Y"/>
    <s v="Y"/>
    <s v="Y"/>
    <x v="1"/>
    <n v="0"/>
  </r>
  <r>
    <x v="7"/>
    <x v="7"/>
    <x v="1"/>
    <x v="2"/>
    <x v="6"/>
    <n v="118"/>
    <n v="0.56779661016949157"/>
    <s v=" "/>
    <s v="Y"/>
    <s v="Y"/>
    <s v="Y"/>
    <x v="0"/>
    <n v="0"/>
  </r>
  <r>
    <x v="7"/>
    <x v="7"/>
    <x v="1"/>
    <x v="2"/>
    <x v="5"/>
    <n v="16738"/>
    <n v="0.54881108854104432"/>
    <m/>
    <s v="Y"/>
    <s v="Y"/>
    <s v="Y"/>
    <x v="1"/>
    <n v="0"/>
  </r>
  <r>
    <x v="7"/>
    <x v="7"/>
    <x v="0"/>
    <x v="3"/>
    <x v="7"/>
    <n v="114"/>
    <n v="0.64035087719298245"/>
    <s v="*"/>
    <s v="Y"/>
    <s v="Y"/>
    <s v="Y"/>
    <x v="0"/>
    <n v="1"/>
  </r>
  <r>
    <x v="7"/>
    <x v="7"/>
    <x v="0"/>
    <x v="3"/>
    <x v="8"/>
    <n v="1573"/>
    <n v="0.57533375715193902"/>
    <s v="*"/>
    <s v="Y"/>
    <s v="Y"/>
    <s v="Y"/>
    <x v="0"/>
    <n v="1"/>
  </r>
  <r>
    <x v="7"/>
    <x v="7"/>
    <x v="0"/>
    <x v="3"/>
    <x v="9"/>
    <n v="675"/>
    <n v="0.5955555555555555"/>
    <s v="*"/>
    <s v="Y"/>
    <s v="Y"/>
    <s v="Y"/>
    <x v="0"/>
    <n v="1"/>
  </r>
  <r>
    <x v="7"/>
    <x v="7"/>
    <x v="0"/>
    <x v="3"/>
    <x v="10"/>
    <n v="328"/>
    <n v="0.50304878048780488"/>
    <s v=" "/>
    <s v="Y"/>
    <s v="Y"/>
    <s v="Y"/>
    <x v="0"/>
    <n v="0"/>
  </r>
  <r>
    <x v="7"/>
    <x v="7"/>
    <x v="0"/>
    <x v="3"/>
    <x v="11"/>
    <n v="14219"/>
    <n v="0.54321682256136161"/>
    <m/>
    <s v="Y"/>
    <s v="Y"/>
    <s v="Y"/>
    <x v="0"/>
    <n v="0"/>
  </r>
  <r>
    <x v="7"/>
    <x v="7"/>
    <x v="1"/>
    <x v="4"/>
    <x v="12"/>
    <n v="116"/>
    <n v="0.62068965517241381"/>
    <s v=" "/>
    <s v="Y"/>
    <s v="Y"/>
    <s v="Y"/>
    <x v="0"/>
    <n v="0"/>
  </r>
  <r>
    <x v="7"/>
    <x v="7"/>
    <x v="1"/>
    <x v="4"/>
    <x v="5"/>
    <n v="16740"/>
    <n v="0.54844683393070492"/>
    <m/>
    <s v="Y"/>
    <s v="Y"/>
    <s v="Y"/>
    <x v="1"/>
    <n v="0"/>
  </r>
  <r>
    <x v="7"/>
    <x v="7"/>
    <x v="1"/>
    <x v="5"/>
    <x v="13"/>
    <n v="258"/>
    <n v="0.54651162790697672"/>
    <s v=" "/>
    <s v="Y"/>
    <s v="Y"/>
    <s v="Y"/>
    <x v="0"/>
    <n v="0"/>
  </r>
  <r>
    <x v="7"/>
    <x v="7"/>
    <x v="1"/>
    <x v="5"/>
    <x v="5"/>
    <n v="16598"/>
    <n v="0.54898180503675142"/>
    <m/>
    <s v="Y"/>
    <s v="Y"/>
    <s v="Y"/>
    <x v="1"/>
    <n v="0"/>
  </r>
  <r>
    <x v="7"/>
    <x v="7"/>
    <x v="1"/>
    <x v="6"/>
    <x v="14"/>
    <n v="1184"/>
    <n v="0.50929054054054057"/>
    <m/>
    <s v="Y"/>
    <s v="Y"/>
    <s v="Y"/>
    <x v="0"/>
    <n v="0"/>
  </r>
  <r>
    <x v="7"/>
    <x v="7"/>
    <x v="1"/>
    <x v="6"/>
    <x v="15"/>
    <n v="15672"/>
    <n v="0.5519397651863196"/>
    <s v="*"/>
    <s v="Y"/>
    <s v="Y"/>
    <s v="Y"/>
    <x v="1"/>
    <n v="1"/>
  </r>
  <r>
    <x v="7"/>
    <x v="7"/>
    <x v="1"/>
    <x v="7"/>
    <x v="16"/>
    <n v="415"/>
    <n v="0.44096385542168676"/>
    <s v="*"/>
    <s v="Y"/>
    <s v="Y"/>
    <s v="Y"/>
    <x v="0"/>
    <n v="1"/>
  </r>
  <r>
    <x v="7"/>
    <x v="7"/>
    <x v="1"/>
    <x v="7"/>
    <x v="5"/>
    <n v="16441"/>
    <n v="0.55166960647162577"/>
    <m/>
    <s v="Y"/>
    <s v="Y"/>
    <s v="Y"/>
    <x v="1"/>
    <n v="0"/>
  </r>
  <r>
    <x v="7"/>
    <x v="7"/>
    <x v="1"/>
    <x v="8"/>
    <x v="17"/>
    <n v="307"/>
    <n v="0.50162866449511401"/>
    <s v=" "/>
    <s v="Y"/>
    <s v="Y"/>
    <s v="Y"/>
    <x v="0"/>
    <n v="0"/>
  </r>
  <r>
    <x v="7"/>
    <x v="7"/>
    <x v="1"/>
    <x v="8"/>
    <x v="5"/>
    <n v="16549"/>
    <n v="0.54982174149495433"/>
    <m/>
    <s v="Y"/>
    <s v="Y"/>
    <s v="Y"/>
    <x v="1"/>
    <n v="0"/>
  </r>
  <r>
    <x v="7"/>
    <x v="7"/>
    <x v="0"/>
    <x v="9"/>
    <x v="18"/>
    <n v="100"/>
    <n v="0.64"/>
    <s v=" "/>
    <s v="Y"/>
    <s v="Y"/>
    <s v="Y"/>
    <x v="0"/>
    <n v="0"/>
  </r>
  <r>
    <x v="7"/>
    <x v="7"/>
    <x v="0"/>
    <x v="9"/>
    <x v="19"/>
    <n v="34"/>
    <n v="0.52941176470588236"/>
    <s v=" "/>
    <s v="Y"/>
    <s v="Y"/>
    <s v="Y"/>
    <x v="0"/>
    <n v="0"/>
  </r>
  <r>
    <x v="7"/>
    <x v="7"/>
    <x v="0"/>
    <x v="9"/>
    <x v="20"/>
    <n v="16432"/>
    <n v="0.54399951314508277"/>
    <m/>
    <s v="Y"/>
    <s v="Y"/>
    <s v="Y"/>
    <x v="0"/>
    <n v="0"/>
  </r>
  <r>
    <x v="7"/>
    <x v="7"/>
    <x v="0"/>
    <x v="9"/>
    <x v="21"/>
    <n v="96"/>
    <n v="0.73958333333333337"/>
    <s v="*"/>
    <s v="Y"/>
    <s v="Y"/>
    <s v="Y"/>
    <x v="0"/>
    <n v="1"/>
  </r>
  <r>
    <x v="8"/>
    <x v="8"/>
    <x v="0"/>
    <x v="0"/>
    <x v="0"/>
    <n v="2281"/>
    <n v="0.28759316089434461"/>
    <m/>
    <s v="Y"/>
    <s v="Y"/>
    <s v="Y"/>
    <x v="0"/>
    <n v="0"/>
  </r>
  <r>
    <x v="8"/>
    <x v="8"/>
    <x v="0"/>
    <x v="0"/>
    <x v="1"/>
    <n v="12453"/>
    <n v="0.27832650766883482"/>
    <s v=" "/>
    <s v="Y"/>
    <s v="Y"/>
    <s v="Y"/>
    <x v="0"/>
    <n v="0"/>
  </r>
  <r>
    <x v="8"/>
    <x v="8"/>
    <x v="0"/>
    <x v="0"/>
    <x v="2"/>
    <n v="6623"/>
    <n v="0.2778197191605013"/>
    <s v=" "/>
    <s v="Y"/>
    <s v="Y"/>
    <s v="Y"/>
    <x v="0"/>
    <n v="0"/>
  </r>
  <r>
    <x v="8"/>
    <x v="8"/>
    <x v="0"/>
    <x v="0"/>
    <x v="3"/>
    <n v="115"/>
    <n v="0.31304347826086959"/>
    <s v=" "/>
    <s v="Y"/>
    <s v="Y"/>
    <s v="Y"/>
    <x v="0"/>
    <n v="0"/>
  </r>
  <r>
    <x v="8"/>
    <x v="8"/>
    <x v="1"/>
    <x v="1"/>
    <x v="4"/>
    <n v="69"/>
    <n v="0.36231884057971014"/>
    <s v=" "/>
    <s v="Y"/>
    <s v="Y"/>
    <s v="Y"/>
    <x v="0"/>
    <n v="0"/>
  </r>
  <r>
    <x v="8"/>
    <x v="8"/>
    <x v="1"/>
    <x v="1"/>
    <x v="5"/>
    <n v="20718"/>
    <n v="0.27618495993821796"/>
    <m/>
    <s v="Y"/>
    <s v="Y"/>
    <s v="Y"/>
    <x v="1"/>
    <n v="0"/>
  </r>
  <r>
    <x v="8"/>
    <x v="8"/>
    <x v="1"/>
    <x v="2"/>
    <x v="6"/>
    <n v="138"/>
    <n v="0.3188405797101449"/>
    <s v=" "/>
    <s v="Y"/>
    <s v="Y"/>
    <s v="Y"/>
    <x v="0"/>
    <n v="0"/>
  </r>
  <r>
    <x v="8"/>
    <x v="8"/>
    <x v="1"/>
    <x v="2"/>
    <x v="5"/>
    <n v="20649"/>
    <n v="0.27618770884788607"/>
    <m/>
    <s v="Y"/>
    <s v="Y"/>
    <s v="Y"/>
    <x v="1"/>
    <n v="0"/>
  </r>
  <r>
    <x v="8"/>
    <x v="8"/>
    <x v="0"/>
    <x v="3"/>
    <x v="7"/>
    <n v="124"/>
    <n v="0.5161290322580645"/>
    <s v="*"/>
    <s v="Y"/>
    <s v="Y"/>
    <s v="Y"/>
    <x v="0"/>
    <n v="1"/>
  </r>
  <r>
    <x v="8"/>
    <x v="8"/>
    <x v="0"/>
    <x v="3"/>
    <x v="8"/>
    <n v="1702"/>
    <n v="0.41891891891891891"/>
    <s v="*"/>
    <s v="Y"/>
    <s v="Y"/>
    <s v="Y"/>
    <x v="0"/>
    <n v="1"/>
  </r>
  <r>
    <x v="8"/>
    <x v="8"/>
    <x v="0"/>
    <x v="3"/>
    <x v="9"/>
    <n v="769"/>
    <n v="0.50975292587776333"/>
    <s v="*"/>
    <s v="Y"/>
    <s v="Y"/>
    <s v="Y"/>
    <x v="0"/>
    <n v="1"/>
  </r>
  <r>
    <x v="8"/>
    <x v="8"/>
    <x v="0"/>
    <x v="3"/>
    <x v="10"/>
    <n v="379"/>
    <n v="0.31926121372031663"/>
    <s v="*"/>
    <s v="Y"/>
    <s v="Y"/>
    <s v="Y"/>
    <x v="0"/>
    <n v="1"/>
  </r>
  <r>
    <x v="8"/>
    <x v="8"/>
    <x v="0"/>
    <x v="3"/>
    <x v="11"/>
    <n v="17918"/>
    <n v="0.24667931688804554"/>
    <m/>
    <s v="Y"/>
    <s v="Y"/>
    <s v="Y"/>
    <x v="0"/>
    <n v="0"/>
  </r>
  <r>
    <x v="8"/>
    <x v="8"/>
    <x v="1"/>
    <x v="4"/>
    <x v="12"/>
    <n v="135"/>
    <n v="0.31851851851851853"/>
    <s v=" "/>
    <s v="Y"/>
    <s v="Y"/>
    <s v="Y"/>
    <x v="0"/>
    <n v="0"/>
  </r>
  <r>
    <x v="8"/>
    <x v="8"/>
    <x v="1"/>
    <x v="4"/>
    <x v="5"/>
    <n v="20652"/>
    <n v="0.27619601007166378"/>
    <m/>
    <s v="Y"/>
    <s v="Y"/>
    <s v="Y"/>
    <x v="1"/>
    <n v="0"/>
  </r>
  <r>
    <x v="8"/>
    <x v="8"/>
    <x v="1"/>
    <x v="5"/>
    <x v="13"/>
    <n v="406"/>
    <n v="0.26847290640394089"/>
    <s v=" "/>
    <s v="Y"/>
    <s v="Y"/>
    <s v="Y"/>
    <x v="0"/>
    <n v="0"/>
  </r>
  <r>
    <x v="8"/>
    <x v="8"/>
    <x v="1"/>
    <x v="5"/>
    <x v="5"/>
    <n v="20381"/>
    <n v="0.27663019478926454"/>
    <m/>
    <s v="Y"/>
    <s v="Y"/>
    <s v="Y"/>
    <x v="1"/>
    <n v="0"/>
  </r>
  <r>
    <x v="8"/>
    <x v="8"/>
    <x v="1"/>
    <x v="6"/>
    <x v="14"/>
    <n v="1562"/>
    <n v="0.27080665813060179"/>
    <m/>
    <s v="Y"/>
    <s v="Y"/>
    <s v="Y"/>
    <x v="0"/>
    <n v="0"/>
  </r>
  <r>
    <x v="8"/>
    <x v="8"/>
    <x v="1"/>
    <x v="6"/>
    <x v="15"/>
    <n v="19225"/>
    <n v="0.27693107932379712"/>
    <s v=" "/>
    <s v="Y"/>
    <s v="Y"/>
    <s v="Y"/>
    <x v="1"/>
    <n v="0"/>
  </r>
  <r>
    <x v="8"/>
    <x v="8"/>
    <x v="1"/>
    <x v="7"/>
    <x v="16"/>
    <n v="527"/>
    <n v="0.25237191650853891"/>
    <s v=" "/>
    <s v="Y"/>
    <s v="Y"/>
    <s v="Y"/>
    <x v="0"/>
    <n v="0"/>
  </r>
  <r>
    <x v="8"/>
    <x v="8"/>
    <x v="1"/>
    <x v="7"/>
    <x v="5"/>
    <n v="20260"/>
    <n v="0.27709772951628825"/>
    <m/>
    <s v="Y"/>
    <s v="Y"/>
    <s v="Y"/>
    <x v="1"/>
    <n v="0"/>
  </r>
  <r>
    <x v="8"/>
    <x v="8"/>
    <x v="1"/>
    <x v="8"/>
    <x v="17"/>
    <n v="413"/>
    <n v="0.24455205811138014"/>
    <s v=" "/>
    <s v="Y"/>
    <s v="Y"/>
    <s v="Y"/>
    <x v="0"/>
    <n v="0"/>
  </r>
  <r>
    <x v="8"/>
    <x v="8"/>
    <x v="1"/>
    <x v="8"/>
    <x v="5"/>
    <n v="20374"/>
    <n v="0.27711789535682735"/>
    <m/>
    <s v="Y"/>
    <s v="Y"/>
    <s v="Y"/>
    <x v="1"/>
    <n v="0"/>
  </r>
  <r>
    <x v="8"/>
    <x v="8"/>
    <x v="0"/>
    <x v="9"/>
    <x v="18"/>
    <n v="119"/>
    <n v="0.38655462184873951"/>
    <s v="*"/>
    <s v="Y"/>
    <s v="Y"/>
    <s v="Y"/>
    <x v="0"/>
    <n v="1"/>
  </r>
  <r>
    <x v="8"/>
    <x v="8"/>
    <x v="0"/>
    <x v="9"/>
    <x v="19"/>
    <n v="46"/>
    <n v="0.30434782608695654"/>
    <s v=" "/>
    <s v="Y"/>
    <s v="Y"/>
    <s v="Y"/>
    <x v="0"/>
    <n v="0"/>
  </r>
  <r>
    <x v="8"/>
    <x v="8"/>
    <x v="0"/>
    <x v="9"/>
    <x v="20"/>
    <n v="20377"/>
    <n v="0.26510281199391472"/>
    <m/>
    <s v="Y"/>
    <s v="Y"/>
    <s v="Y"/>
    <x v="0"/>
    <n v="0"/>
  </r>
  <r>
    <x v="8"/>
    <x v="8"/>
    <x v="0"/>
    <x v="9"/>
    <x v="21"/>
    <n v="87"/>
    <n v="0.71264367816091956"/>
    <s v="*"/>
    <s v="Y"/>
    <s v="Y"/>
    <s v="Y"/>
    <x v="0"/>
    <n v="1"/>
  </r>
  <r>
    <x v="9"/>
    <x v="9"/>
    <x v="0"/>
    <x v="0"/>
    <x v="0"/>
    <n v="2363"/>
    <n v="0.68260685569191704"/>
    <m/>
    <s v="Y"/>
    <s v="Y"/>
    <s v="Y"/>
    <x v="0"/>
    <n v="0"/>
  </r>
  <r>
    <x v="9"/>
    <x v="9"/>
    <x v="0"/>
    <x v="0"/>
    <x v="1"/>
    <n v="12769"/>
    <n v="0.73827237841647742"/>
    <s v="*"/>
    <s v="Y"/>
    <s v="Y"/>
    <s v="Y"/>
    <x v="0"/>
    <n v="1"/>
  </r>
  <r>
    <x v="9"/>
    <x v="9"/>
    <x v="0"/>
    <x v="0"/>
    <x v="2"/>
    <n v="6675"/>
    <n v="0.76314606741573032"/>
    <s v="*"/>
    <s v="Y"/>
    <s v="Y"/>
    <s v="Y"/>
    <x v="0"/>
    <n v="1"/>
  </r>
  <r>
    <x v="9"/>
    <x v="9"/>
    <x v="0"/>
    <x v="0"/>
    <x v="3"/>
    <n v="118"/>
    <n v="0.75423728813559321"/>
    <s v=" "/>
    <s v="Y"/>
    <s v="Y"/>
    <s v="Y"/>
    <x v="0"/>
    <n v="0"/>
  </r>
  <r>
    <x v="9"/>
    <x v="9"/>
    <x v="1"/>
    <x v="1"/>
    <x v="4"/>
    <n v="67"/>
    <n v="0.70149253731343286"/>
    <s v=" "/>
    <s v="Y"/>
    <s v="Y"/>
    <s v="Y"/>
    <x v="0"/>
    <n v="0"/>
  </r>
  <r>
    <x v="9"/>
    <x v="9"/>
    <x v="1"/>
    <x v="1"/>
    <x v="5"/>
    <n v="21133"/>
    <n v="0.7404533194529882"/>
    <m/>
    <s v="Y"/>
    <s v="Y"/>
    <s v="Y"/>
    <x v="1"/>
    <n v="0"/>
  </r>
  <r>
    <x v="9"/>
    <x v="9"/>
    <x v="1"/>
    <x v="2"/>
    <x v="6"/>
    <n v="140"/>
    <n v="0.63571428571428568"/>
    <s v="*"/>
    <s v="Y"/>
    <s v="Y"/>
    <s v="Y"/>
    <x v="0"/>
    <n v="1"/>
  </r>
  <r>
    <x v="9"/>
    <x v="9"/>
    <x v="1"/>
    <x v="2"/>
    <x v="5"/>
    <n v="21060"/>
    <n v="0.74102564102564106"/>
    <m/>
    <s v="Y"/>
    <s v="Y"/>
    <s v="Y"/>
    <x v="1"/>
    <n v="0"/>
  </r>
  <r>
    <x v="9"/>
    <x v="9"/>
    <x v="0"/>
    <x v="3"/>
    <x v="7"/>
    <n v="132"/>
    <n v="0.70454545454545459"/>
    <s v=" "/>
    <s v="Y"/>
    <s v="Y"/>
    <s v="Y"/>
    <x v="0"/>
    <n v="0"/>
  </r>
  <r>
    <x v="9"/>
    <x v="9"/>
    <x v="0"/>
    <x v="3"/>
    <x v="8"/>
    <n v="1762"/>
    <n v="0.70998864926220207"/>
    <s v="*"/>
    <s v="Y"/>
    <s v="Y"/>
    <s v="Y"/>
    <x v="0"/>
    <n v="1"/>
  </r>
  <r>
    <x v="9"/>
    <x v="9"/>
    <x v="0"/>
    <x v="3"/>
    <x v="9"/>
    <n v="774"/>
    <n v="0.74031007751937983"/>
    <s v=" "/>
    <s v="Y"/>
    <s v="Y"/>
    <s v="Y"/>
    <x v="0"/>
    <n v="0"/>
  </r>
  <r>
    <x v="9"/>
    <x v="9"/>
    <x v="0"/>
    <x v="3"/>
    <x v="10"/>
    <n v="390"/>
    <n v="0.71282051282051284"/>
    <s v=" "/>
    <s v="Y"/>
    <s v="Y"/>
    <s v="Y"/>
    <x v="0"/>
    <n v="0"/>
  </r>
  <r>
    <x v="9"/>
    <x v="9"/>
    <x v="0"/>
    <x v="3"/>
    <x v="11"/>
    <n v="18221"/>
    <n v="0.74364743976730141"/>
    <m/>
    <s v="Y"/>
    <s v="Y"/>
    <s v="Y"/>
    <x v="0"/>
    <n v="0"/>
  </r>
  <r>
    <x v="9"/>
    <x v="9"/>
    <x v="1"/>
    <x v="4"/>
    <x v="12"/>
    <n v="147"/>
    <n v="0.61224489795918369"/>
    <s v="*"/>
    <s v="Y"/>
    <s v="Y"/>
    <s v="Y"/>
    <x v="0"/>
    <n v="1"/>
  </r>
  <r>
    <x v="9"/>
    <x v="9"/>
    <x v="1"/>
    <x v="4"/>
    <x v="5"/>
    <n v="21053"/>
    <n v="0.74122452857075005"/>
    <m/>
    <s v="Y"/>
    <s v="Y"/>
    <s v="Y"/>
    <x v="1"/>
    <n v="0"/>
  </r>
  <r>
    <x v="9"/>
    <x v="9"/>
    <x v="1"/>
    <x v="5"/>
    <x v="13"/>
    <n v="413"/>
    <n v="0.61016949152542377"/>
    <s v="*"/>
    <s v="Y"/>
    <s v="Y"/>
    <s v="Y"/>
    <x v="0"/>
    <n v="1"/>
  </r>
  <r>
    <x v="9"/>
    <x v="9"/>
    <x v="1"/>
    <x v="5"/>
    <x v="5"/>
    <n v="20787"/>
    <n v="0.74291624573050463"/>
    <m/>
    <s v="Y"/>
    <s v="Y"/>
    <s v="Y"/>
    <x v="1"/>
    <n v="0"/>
  </r>
  <r>
    <x v="9"/>
    <x v="9"/>
    <x v="1"/>
    <x v="6"/>
    <x v="14"/>
    <n v="1588"/>
    <n v="0.6410579345088161"/>
    <m/>
    <s v="Y"/>
    <s v="Y"/>
    <s v="Y"/>
    <x v="0"/>
    <n v="0"/>
  </r>
  <r>
    <x v="9"/>
    <x v="9"/>
    <x v="1"/>
    <x v="6"/>
    <x v="15"/>
    <n v="19612"/>
    <n v="0.74836834591066692"/>
    <s v="*"/>
    <s v="Y"/>
    <s v="Y"/>
    <s v="Y"/>
    <x v="1"/>
    <n v="1"/>
  </r>
  <r>
    <x v="9"/>
    <x v="9"/>
    <x v="1"/>
    <x v="7"/>
    <x v="16"/>
    <n v="534"/>
    <n v="0.63670411985018727"/>
    <s v="*"/>
    <s v="Y"/>
    <s v="Y"/>
    <s v="Y"/>
    <x v="0"/>
    <n v="1"/>
  </r>
  <r>
    <x v="9"/>
    <x v="9"/>
    <x v="1"/>
    <x v="7"/>
    <x v="5"/>
    <n v="20666"/>
    <n v="0.74300783896254718"/>
    <m/>
    <s v="Y"/>
    <s v="Y"/>
    <s v="Y"/>
    <x v="1"/>
    <n v="0"/>
  </r>
  <r>
    <x v="9"/>
    <x v="9"/>
    <x v="1"/>
    <x v="8"/>
    <x v="17"/>
    <n v="418"/>
    <n v="0.64832535885167464"/>
    <s v="*"/>
    <s v="Y"/>
    <s v="Y"/>
    <s v="Y"/>
    <x v="0"/>
    <n v="1"/>
  </r>
  <r>
    <x v="9"/>
    <x v="9"/>
    <x v="1"/>
    <x v="8"/>
    <x v="5"/>
    <n v="20782"/>
    <n v="0.74218073332691747"/>
    <m/>
    <s v="Y"/>
    <s v="Y"/>
    <s v="Y"/>
    <x v="1"/>
    <n v="0"/>
  </r>
  <r>
    <x v="9"/>
    <x v="9"/>
    <x v="0"/>
    <x v="9"/>
    <x v="18"/>
    <n v="118"/>
    <n v="0.70338983050847459"/>
    <s v=" "/>
    <s v="Y"/>
    <s v="Y"/>
    <s v="Y"/>
    <x v="0"/>
    <n v="0"/>
  </r>
  <r>
    <x v="9"/>
    <x v="9"/>
    <x v="0"/>
    <x v="9"/>
    <x v="19"/>
    <n v="47"/>
    <n v="0.7021276595744681"/>
    <s v=" "/>
    <s v="Y"/>
    <s v="Y"/>
    <s v="Y"/>
    <x v="0"/>
    <n v="0"/>
  </r>
  <r>
    <x v="9"/>
    <x v="9"/>
    <x v="0"/>
    <x v="9"/>
    <x v="20"/>
    <n v="20783"/>
    <n v="0.74103834865033924"/>
    <m/>
    <s v="Y"/>
    <s v="Y"/>
    <s v="Y"/>
    <x v="0"/>
    <n v="0"/>
  </r>
  <r>
    <x v="9"/>
    <x v="9"/>
    <x v="0"/>
    <x v="9"/>
    <x v="21"/>
    <n v="99"/>
    <n v="0.73737373737373735"/>
    <s v=" "/>
    <s v="Y"/>
    <s v="Y"/>
    <s v="Y"/>
    <x v="0"/>
    <n v="0"/>
  </r>
  <r>
    <x v="10"/>
    <x v="10"/>
    <x v="0"/>
    <x v="0"/>
    <x v="0"/>
    <n v="2421"/>
    <n v="0.55431639818256917"/>
    <m/>
    <s v="Y"/>
    <s v="Y"/>
    <s v="Y"/>
    <x v="0"/>
    <n v="0"/>
  </r>
  <r>
    <x v="10"/>
    <x v="10"/>
    <x v="0"/>
    <x v="0"/>
    <x v="1"/>
    <n v="12889"/>
    <n v="0.57692606098223287"/>
    <s v="*"/>
    <s v="Y"/>
    <s v="Y"/>
    <s v="Y"/>
    <x v="0"/>
    <n v="1"/>
  </r>
  <r>
    <x v="10"/>
    <x v="10"/>
    <x v="0"/>
    <x v="0"/>
    <x v="2"/>
    <n v="6707"/>
    <n v="0.60638139257492174"/>
    <s v="*"/>
    <s v="Y"/>
    <s v="Y"/>
    <s v="Y"/>
    <x v="0"/>
    <n v="1"/>
  </r>
  <r>
    <x v="10"/>
    <x v="10"/>
    <x v="0"/>
    <x v="0"/>
    <x v="3"/>
    <n v="121"/>
    <n v="0.63636363636363635"/>
    <s v=" "/>
    <s v="Y"/>
    <s v="Y"/>
    <s v="Y"/>
    <x v="0"/>
    <n v="0"/>
  </r>
  <r>
    <x v="10"/>
    <x v="10"/>
    <x v="1"/>
    <x v="1"/>
    <x v="4"/>
    <n v="73"/>
    <n v="0.61643835616438358"/>
    <s v=" "/>
    <s v="Y"/>
    <s v="Y"/>
    <s v="Y"/>
    <x v="0"/>
    <n v="0"/>
  </r>
  <r>
    <x v="10"/>
    <x v="10"/>
    <x v="1"/>
    <x v="1"/>
    <x v="5"/>
    <n v="21330"/>
    <n v="0.58237224566338486"/>
    <m/>
    <s v="Y"/>
    <s v="Y"/>
    <s v="Y"/>
    <x v="1"/>
    <n v="0"/>
  </r>
  <r>
    <x v="10"/>
    <x v="10"/>
    <x v="1"/>
    <x v="2"/>
    <x v="6"/>
    <n v="142"/>
    <n v="0.54929577464788737"/>
    <s v=" "/>
    <s v="Y"/>
    <s v="Y"/>
    <s v="Y"/>
    <x v="0"/>
    <n v="0"/>
  </r>
  <r>
    <x v="10"/>
    <x v="10"/>
    <x v="1"/>
    <x v="2"/>
    <x v="5"/>
    <n v="21261"/>
    <n v="0.58271012652274112"/>
    <m/>
    <s v="Y"/>
    <s v="Y"/>
    <s v="Y"/>
    <x v="1"/>
    <n v="0"/>
  </r>
  <r>
    <x v="10"/>
    <x v="10"/>
    <x v="0"/>
    <x v="3"/>
    <x v="7"/>
    <n v="139"/>
    <n v="0.69064748201438853"/>
    <s v="*"/>
    <s v="Y"/>
    <s v="Y"/>
    <s v="Y"/>
    <x v="0"/>
    <n v="1"/>
  </r>
  <r>
    <x v="10"/>
    <x v="10"/>
    <x v="0"/>
    <x v="3"/>
    <x v="8"/>
    <n v="1837"/>
    <n v="0.62602068590092541"/>
    <s v="*"/>
    <s v="Y"/>
    <s v="Y"/>
    <s v="Y"/>
    <x v="0"/>
    <n v="1"/>
  </r>
  <r>
    <x v="10"/>
    <x v="10"/>
    <x v="0"/>
    <x v="3"/>
    <x v="9"/>
    <n v="805"/>
    <n v="0.66832298136645962"/>
    <s v="*"/>
    <s v="Y"/>
    <s v="Y"/>
    <s v="Y"/>
    <x v="0"/>
    <n v="1"/>
  </r>
  <r>
    <x v="10"/>
    <x v="10"/>
    <x v="0"/>
    <x v="3"/>
    <x v="10"/>
    <n v="401"/>
    <n v="0.56109725685785539"/>
    <s v=" "/>
    <s v="Y"/>
    <s v="Y"/>
    <s v="Y"/>
    <x v="0"/>
    <n v="0"/>
  </r>
  <r>
    <x v="10"/>
    <x v="10"/>
    <x v="0"/>
    <x v="3"/>
    <x v="11"/>
    <n v="18284"/>
    <n v="0.57137387880113766"/>
    <m/>
    <s v="Y"/>
    <s v="Y"/>
    <s v="Y"/>
    <x v="0"/>
    <n v="0"/>
  </r>
  <r>
    <x v="10"/>
    <x v="10"/>
    <x v="1"/>
    <x v="4"/>
    <x v="12"/>
    <n v="146"/>
    <n v="0.58904109589041098"/>
    <s v=" "/>
    <s v="Y"/>
    <s v="Y"/>
    <s v="Y"/>
    <x v="0"/>
    <n v="0"/>
  </r>
  <r>
    <x v="10"/>
    <x v="10"/>
    <x v="1"/>
    <x v="4"/>
    <x v="5"/>
    <n v="21257"/>
    <n v="0.58244343039939783"/>
    <m/>
    <s v="Y"/>
    <s v="Y"/>
    <s v="Y"/>
    <x v="1"/>
    <n v="0"/>
  </r>
  <r>
    <x v="10"/>
    <x v="10"/>
    <x v="1"/>
    <x v="5"/>
    <x v="13"/>
    <n v="420"/>
    <n v="0.51904761904761909"/>
    <s v="*"/>
    <s v="Y"/>
    <s v="Y"/>
    <s v="Y"/>
    <x v="0"/>
    <n v="1"/>
  </r>
  <r>
    <x v="10"/>
    <x v="10"/>
    <x v="1"/>
    <x v="5"/>
    <x v="5"/>
    <n v="20983"/>
    <n v="0.5837582805127961"/>
    <m/>
    <s v="Y"/>
    <s v="Y"/>
    <s v="Y"/>
    <x v="1"/>
    <n v="0"/>
  </r>
  <r>
    <x v="10"/>
    <x v="10"/>
    <x v="1"/>
    <x v="6"/>
    <x v="14"/>
    <n v="1624"/>
    <n v="0.50492610837438423"/>
    <m/>
    <s v="Y"/>
    <s v="Y"/>
    <s v="Y"/>
    <x v="0"/>
    <n v="0"/>
  </r>
  <r>
    <x v="10"/>
    <x v="10"/>
    <x v="1"/>
    <x v="6"/>
    <x v="15"/>
    <n v="19779"/>
    <n v="0.58885686839577334"/>
    <s v="*"/>
    <s v="Y"/>
    <s v="Y"/>
    <s v="Y"/>
    <x v="1"/>
    <n v="1"/>
  </r>
  <r>
    <x v="10"/>
    <x v="10"/>
    <x v="1"/>
    <x v="7"/>
    <x v="16"/>
    <n v="545"/>
    <n v="0.48623853211009177"/>
    <s v="*"/>
    <s v="Y"/>
    <s v="Y"/>
    <s v="Y"/>
    <x v="0"/>
    <n v="1"/>
  </r>
  <r>
    <x v="10"/>
    <x v="10"/>
    <x v="1"/>
    <x v="7"/>
    <x v="5"/>
    <n v="20858"/>
    <n v="0.58500335602646469"/>
    <m/>
    <s v="Y"/>
    <s v="Y"/>
    <s v="Y"/>
    <x v="1"/>
    <n v="0"/>
  </r>
  <r>
    <x v="10"/>
    <x v="10"/>
    <x v="1"/>
    <x v="8"/>
    <x v="17"/>
    <n v="431"/>
    <n v="0.45707656612529002"/>
    <s v="*"/>
    <s v="Y"/>
    <s v="Y"/>
    <s v="Y"/>
    <x v="0"/>
    <n v="1"/>
  </r>
  <r>
    <x v="10"/>
    <x v="10"/>
    <x v="1"/>
    <x v="8"/>
    <x v="5"/>
    <n v="20972"/>
    <n v="0.5850658020217433"/>
    <m/>
    <s v="Y"/>
    <s v="Y"/>
    <s v="Y"/>
    <x v="1"/>
    <n v="0"/>
  </r>
  <r>
    <x v="10"/>
    <x v="10"/>
    <x v="0"/>
    <x v="9"/>
    <x v="18"/>
    <n v="117"/>
    <n v="0.6495726495726496"/>
    <s v=" "/>
    <s v="Y"/>
    <s v="Y"/>
    <s v="Y"/>
    <x v="0"/>
    <n v="0"/>
  </r>
  <r>
    <x v="10"/>
    <x v="10"/>
    <x v="0"/>
    <x v="9"/>
    <x v="19"/>
    <n v="49"/>
    <n v="0.44897959183673469"/>
    <s v=" "/>
    <s v="Y"/>
    <s v="Y"/>
    <s v="Y"/>
    <x v="0"/>
    <n v="0"/>
  </r>
  <r>
    <x v="10"/>
    <x v="10"/>
    <x v="0"/>
    <x v="9"/>
    <x v="20"/>
    <n v="20927"/>
    <n v="0.57800927032063842"/>
    <m/>
    <s v="Y"/>
    <s v="Y"/>
    <s v="Y"/>
    <x v="0"/>
    <n v="0"/>
  </r>
  <r>
    <x v="10"/>
    <x v="10"/>
    <x v="0"/>
    <x v="9"/>
    <x v="21"/>
    <n v="106"/>
    <n v="0.73584905660377353"/>
    <s v="*"/>
    <s v="Y"/>
    <s v="Y"/>
    <s v="Y"/>
    <x v="0"/>
    <n v="1"/>
  </r>
  <r>
    <x v="11"/>
    <x v="11"/>
    <x v="0"/>
    <x v="0"/>
    <x v="0"/>
    <n v="2452"/>
    <n v="0.74469820554649269"/>
    <m/>
    <s v="Y"/>
    <s v="Y"/>
    <s v="Y"/>
    <x v="0"/>
    <n v="0"/>
  </r>
  <r>
    <x v="11"/>
    <x v="11"/>
    <x v="0"/>
    <x v="0"/>
    <x v="1"/>
    <n v="13050"/>
    <n v="0.80842911877394641"/>
    <s v="*"/>
    <s v="Y"/>
    <s v="Y"/>
    <s v="Y"/>
    <x v="0"/>
    <n v="1"/>
  </r>
  <r>
    <x v="11"/>
    <x v="11"/>
    <x v="0"/>
    <x v="0"/>
    <x v="2"/>
    <n v="6820"/>
    <n v="0.84266862170087975"/>
    <s v="*"/>
    <s v="Y"/>
    <s v="Y"/>
    <s v="Y"/>
    <x v="0"/>
    <n v="1"/>
  </r>
  <r>
    <x v="11"/>
    <x v="11"/>
    <x v="0"/>
    <x v="0"/>
    <x v="3"/>
    <n v="121"/>
    <n v="0.90082644628099173"/>
    <s v="*"/>
    <s v="Y"/>
    <s v="Y"/>
    <s v="Y"/>
    <x v="0"/>
    <n v="1"/>
  </r>
  <r>
    <x v="11"/>
    <x v="11"/>
    <x v="1"/>
    <x v="1"/>
    <x v="4"/>
    <n v="71"/>
    <n v="0.80281690140845074"/>
    <s v=" "/>
    <s v="Y"/>
    <s v="Y"/>
    <s v="Y"/>
    <x v="0"/>
    <n v="0"/>
  </r>
  <r>
    <x v="11"/>
    <x v="11"/>
    <x v="1"/>
    <x v="1"/>
    <x v="5"/>
    <n v="21625"/>
    <n v="0.81253179190751446"/>
    <m/>
    <s v="Y"/>
    <s v="Y"/>
    <s v="Y"/>
    <x v="1"/>
    <n v="0"/>
  </r>
  <r>
    <x v="11"/>
    <x v="11"/>
    <x v="1"/>
    <x v="2"/>
    <x v="6"/>
    <n v="143"/>
    <n v="0.75524475524475521"/>
    <s v=" "/>
    <s v="Y"/>
    <s v="Y"/>
    <s v="Y"/>
    <x v="0"/>
    <n v="0"/>
  </r>
  <r>
    <x v="11"/>
    <x v="11"/>
    <x v="1"/>
    <x v="2"/>
    <x v="5"/>
    <n v="21553"/>
    <n v="0.81287987751125135"/>
    <m/>
    <s v="Y"/>
    <s v="Y"/>
    <s v="Y"/>
    <x v="1"/>
    <n v="0"/>
  </r>
  <r>
    <x v="11"/>
    <x v="11"/>
    <x v="0"/>
    <x v="3"/>
    <x v="7"/>
    <n v="137"/>
    <n v="0.83941605839416056"/>
    <s v=" "/>
    <s v="Y"/>
    <s v="Y"/>
    <s v="Y"/>
    <x v="0"/>
    <n v="0"/>
  </r>
  <r>
    <x v="11"/>
    <x v="11"/>
    <x v="0"/>
    <x v="3"/>
    <x v="8"/>
    <n v="1814"/>
    <n v="0.80264608599779497"/>
    <s v=" "/>
    <s v="Y"/>
    <s v="Y"/>
    <s v="Y"/>
    <x v="0"/>
    <n v="0"/>
  </r>
  <r>
    <x v="11"/>
    <x v="11"/>
    <x v="0"/>
    <x v="3"/>
    <x v="9"/>
    <n v="803"/>
    <n v="0.86052303860523038"/>
    <s v="*"/>
    <s v="Y"/>
    <s v="Y"/>
    <s v="Y"/>
    <x v="0"/>
    <n v="1"/>
  </r>
  <r>
    <x v="11"/>
    <x v="11"/>
    <x v="0"/>
    <x v="3"/>
    <x v="10"/>
    <n v="404"/>
    <n v="0.81188118811881194"/>
    <s v=" "/>
    <s v="Y"/>
    <s v="Y"/>
    <s v="Y"/>
    <x v="0"/>
    <n v="0"/>
  </r>
  <r>
    <x v="11"/>
    <x v="11"/>
    <x v="0"/>
    <x v="3"/>
    <x v="11"/>
    <n v="18617"/>
    <n v="0.81108664124187568"/>
    <m/>
    <s v="Y"/>
    <s v="Y"/>
    <s v="Y"/>
    <x v="0"/>
    <n v="0"/>
  </r>
  <r>
    <x v="11"/>
    <x v="11"/>
    <x v="1"/>
    <x v="4"/>
    <x v="12"/>
    <n v="145"/>
    <n v="0.77931034482758621"/>
    <s v=" "/>
    <s v="Y"/>
    <s v="Y"/>
    <s v="Y"/>
    <x v="0"/>
    <n v="0"/>
  </r>
  <r>
    <x v="11"/>
    <x v="11"/>
    <x v="1"/>
    <x v="4"/>
    <x v="5"/>
    <n v="21551"/>
    <n v="0.81272330750313215"/>
    <m/>
    <s v="Y"/>
    <s v="Y"/>
    <s v="Y"/>
    <x v="1"/>
    <n v="0"/>
  </r>
  <r>
    <x v="11"/>
    <x v="11"/>
    <x v="1"/>
    <x v="5"/>
    <x v="13"/>
    <n v="417"/>
    <n v="0.73381294964028776"/>
    <s v="*"/>
    <s v="Y"/>
    <s v="Y"/>
    <s v="Y"/>
    <x v="0"/>
    <n v="1"/>
  </r>
  <r>
    <x v="11"/>
    <x v="11"/>
    <x v="1"/>
    <x v="5"/>
    <x v="5"/>
    <n v="21279"/>
    <n v="0.81404201325250247"/>
    <m/>
    <s v="Y"/>
    <s v="Y"/>
    <s v="Y"/>
    <x v="1"/>
    <n v="0"/>
  </r>
  <r>
    <x v="11"/>
    <x v="11"/>
    <x v="1"/>
    <x v="6"/>
    <x v="14"/>
    <n v="1618"/>
    <n v="0.74351050679851671"/>
    <m/>
    <s v="Y"/>
    <s v="Y"/>
    <s v="Y"/>
    <x v="0"/>
    <n v="0"/>
  </r>
  <r>
    <x v="11"/>
    <x v="11"/>
    <x v="1"/>
    <x v="6"/>
    <x v="15"/>
    <n v="20078"/>
    <n v="0.8180595676860245"/>
    <s v="*"/>
    <s v="Y"/>
    <s v="Y"/>
    <s v="Y"/>
    <x v="1"/>
    <n v="1"/>
  </r>
  <r>
    <x v="11"/>
    <x v="11"/>
    <x v="1"/>
    <x v="7"/>
    <x v="16"/>
    <n v="545"/>
    <n v="0.73577981651376145"/>
    <s v="*"/>
    <s v="Y"/>
    <s v="Y"/>
    <s v="Y"/>
    <x v="0"/>
    <n v="1"/>
  </r>
  <r>
    <x v="11"/>
    <x v="11"/>
    <x v="1"/>
    <x v="7"/>
    <x v="5"/>
    <n v="21151"/>
    <n v="0.8144768568861992"/>
    <m/>
    <s v="Y"/>
    <s v="Y"/>
    <s v="Y"/>
    <x v="1"/>
    <n v="0"/>
  </r>
  <r>
    <x v="11"/>
    <x v="11"/>
    <x v="1"/>
    <x v="8"/>
    <x v="17"/>
    <n v="428"/>
    <n v="0.74766355140186913"/>
    <s v="*"/>
    <s v="Y"/>
    <s v="Y"/>
    <s v="Y"/>
    <x v="0"/>
    <n v="1"/>
  </r>
  <r>
    <x v="11"/>
    <x v="11"/>
    <x v="1"/>
    <x v="8"/>
    <x v="5"/>
    <n v="21268"/>
    <n v="0.81380477712996047"/>
    <m/>
    <s v="Y"/>
    <s v="Y"/>
    <s v="Y"/>
    <x v="1"/>
    <n v="0"/>
  </r>
  <r>
    <x v="11"/>
    <x v="11"/>
    <x v="0"/>
    <x v="9"/>
    <x v="18"/>
    <n v="120"/>
    <n v="0.8"/>
    <s v=" "/>
    <s v="Y"/>
    <s v="Y"/>
    <s v="Y"/>
    <x v="0"/>
    <n v="0"/>
  </r>
  <r>
    <x v="11"/>
    <x v="11"/>
    <x v="0"/>
    <x v="9"/>
    <x v="19"/>
    <n v="48"/>
    <n v="0.79166666666666663"/>
    <s v=" "/>
    <s v="Y"/>
    <s v="Y"/>
    <s v="Y"/>
    <x v="0"/>
    <n v="0"/>
  </r>
  <r>
    <x v="11"/>
    <x v="11"/>
    <x v="0"/>
    <x v="9"/>
    <x v="20"/>
    <n v="21236"/>
    <n v="0.81291203616500285"/>
    <m/>
    <s v="Y"/>
    <s v="Y"/>
    <s v="Y"/>
    <x v="0"/>
    <n v="0"/>
  </r>
  <r>
    <x v="11"/>
    <x v="11"/>
    <x v="0"/>
    <x v="9"/>
    <x v="21"/>
    <n v="107"/>
    <n v="0.78504672897196259"/>
    <s v=" "/>
    <s v="Y"/>
    <s v="Y"/>
    <s v="Y"/>
    <x v="0"/>
    <n v="0"/>
  </r>
  <r>
    <x v="12"/>
    <x v="12"/>
    <x v="0"/>
    <x v="0"/>
    <x v="0"/>
    <n v="2420"/>
    <n v="0.71033057851239667"/>
    <m/>
    <s v="Y"/>
    <s v="Y"/>
    <s v="Y"/>
    <x v="0"/>
    <n v="0"/>
  </r>
  <r>
    <x v="12"/>
    <x v="12"/>
    <x v="0"/>
    <x v="0"/>
    <x v="1"/>
    <n v="12976"/>
    <n v="0.7596331689272503"/>
    <s v="*"/>
    <s v="Y"/>
    <s v="Y"/>
    <s v="Y"/>
    <x v="0"/>
    <n v="1"/>
  </r>
  <r>
    <x v="12"/>
    <x v="12"/>
    <x v="0"/>
    <x v="0"/>
    <x v="2"/>
    <n v="6773"/>
    <n v="0.7875387568285841"/>
    <s v="*"/>
    <s v="Y"/>
    <s v="Y"/>
    <s v="Y"/>
    <x v="0"/>
    <n v="1"/>
  </r>
  <r>
    <x v="12"/>
    <x v="12"/>
    <x v="0"/>
    <x v="0"/>
    <x v="3"/>
    <n v="117"/>
    <n v="0.79487179487179482"/>
    <s v="*"/>
    <s v="Y"/>
    <s v="Y"/>
    <s v="Y"/>
    <x v="0"/>
    <n v="1"/>
  </r>
  <r>
    <x v="12"/>
    <x v="12"/>
    <x v="1"/>
    <x v="1"/>
    <x v="4"/>
    <n v="73"/>
    <n v="0.79452054794520544"/>
    <s v=" "/>
    <s v="Y"/>
    <s v="Y"/>
    <s v="Y"/>
    <x v="0"/>
    <n v="0"/>
  </r>
  <r>
    <x v="12"/>
    <x v="12"/>
    <x v="1"/>
    <x v="1"/>
    <x v="5"/>
    <n v="21476"/>
    <n v="0.76210653753026636"/>
    <m/>
    <s v="Y"/>
    <s v="Y"/>
    <s v="Y"/>
    <x v="1"/>
    <n v="0"/>
  </r>
  <r>
    <x v="12"/>
    <x v="12"/>
    <x v="1"/>
    <x v="2"/>
    <x v="6"/>
    <n v="146"/>
    <n v="0.73287671232876717"/>
    <s v=" "/>
    <s v="Y"/>
    <s v="Y"/>
    <s v="Y"/>
    <x v="0"/>
    <n v="0"/>
  </r>
  <r>
    <x v="12"/>
    <x v="12"/>
    <x v="1"/>
    <x v="2"/>
    <x v="5"/>
    <n v="21403"/>
    <n v="0.76241648367051351"/>
    <m/>
    <s v="Y"/>
    <s v="Y"/>
    <s v="Y"/>
    <x v="1"/>
    <n v="0"/>
  </r>
  <r>
    <x v="12"/>
    <x v="12"/>
    <x v="0"/>
    <x v="3"/>
    <x v="7"/>
    <n v="142"/>
    <n v="0.8380281690140845"/>
    <s v="*"/>
    <s v="Y"/>
    <s v="Y"/>
    <s v="Y"/>
    <x v="0"/>
    <n v="1"/>
  </r>
  <r>
    <x v="12"/>
    <x v="12"/>
    <x v="0"/>
    <x v="3"/>
    <x v="8"/>
    <n v="1820"/>
    <n v="0.80714285714285716"/>
    <s v="*"/>
    <s v="Y"/>
    <s v="Y"/>
    <s v="Y"/>
    <x v="0"/>
    <n v="1"/>
  </r>
  <r>
    <x v="12"/>
    <x v="12"/>
    <x v="0"/>
    <x v="3"/>
    <x v="9"/>
    <n v="800"/>
    <n v="0.83750000000000002"/>
    <s v="*"/>
    <s v="Y"/>
    <s v="Y"/>
    <s v="Y"/>
    <x v="0"/>
    <n v="1"/>
  </r>
  <r>
    <x v="12"/>
    <x v="12"/>
    <x v="0"/>
    <x v="3"/>
    <x v="10"/>
    <n v="405"/>
    <n v="0.75308641975308643"/>
    <s v=" "/>
    <s v="Y"/>
    <s v="Y"/>
    <s v="Y"/>
    <x v="0"/>
    <n v="0"/>
  </r>
  <r>
    <x v="12"/>
    <x v="12"/>
    <x v="0"/>
    <x v="3"/>
    <x v="11"/>
    <n v="18447"/>
    <n v="0.75302217162682283"/>
    <m/>
    <s v="Y"/>
    <s v="Y"/>
    <s v="Y"/>
    <x v="0"/>
    <n v="0"/>
  </r>
  <r>
    <x v="12"/>
    <x v="12"/>
    <x v="1"/>
    <x v="4"/>
    <x v="12"/>
    <n v="149"/>
    <n v="0.65100671140939592"/>
    <s v="*"/>
    <s v="Y"/>
    <s v="Y"/>
    <s v="Y"/>
    <x v="0"/>
    <n v="1"/>
  </r>
  <r>
    <x v="12"/>
    <x v="12"/>
    <x v="1"/>
    <x v="4"/>
    <x v="5"/>
    <n v="21400"/>
    <n v="0.76299065420560752"/>
    <m/>
    <s v="Y"/>
    <s v="Y"/>
    <s v="Y"/>
    <x v="1"/>
    <n v="0"/>
  </r>
  <r>
    <x v="12"/>
    <x v="12"/>
    <x v="1"/>
    <x v="5"/>
    <x v="13"/>
    <n v="411"/>
    <n v="0.73236009732360097"/>
    <s v=" "/>
    <s v="Y"/>
    <s v="Y"/>
    <s v="Y"/>
    <x v="0"/>
    <n v="0"/>
  </r>
  <r>
    <x v="12"/>
    <x v="12"/>
    <x v="1"/>
    <x v="5"/>
    <x v="5"/>
    <n v="21138"/>
    <n v="0.76279685873781811"/>
    <m/>
    <s v="Y"/>
    <s v="Y"/>
    <s v="Y"/>
    <x v="1"/>
    <n v="0"/>
  </r>
  <r>
    <x v="12"/>
    <x v="12"/>
    <x v="1"/>
    <x v="6"/>
    <x v="14"/>
    <n v="1618"/>
    <n v="0.68974042027194071"/>
    <m/>
    <s v="Y"/>
    <s v="Y"/>
    <s v="Y"/>
    <x v="0"/>
    <n v="0"/>
  </r>
  <r>
    <x v="12"/>
    <x v="12"/>
    <x v="1"/>
    <x v="6"/>
    <x v="15"/>
    <n v="19931"/>
    <n v="0.76809994480959309"/>
    <s v="*"/>
    <s v="Y"/>
    <s v="Y"/>
    <s v="Y"/>
    <x v="1"/>
    <n v="1"/>
  </r>
  <r>
    <x v="12"/>
    <x v="12"/>
    <x v="1"/>
    <x v="7"/>
    <x v="16"/>
    <n v="544"/>
    <n v="0.66727941176470584"/>
    <s v="*"/>
    <s v="Y"/>
    <s v="Y"/>
    <s v="Y"/>
    <x v="0"/>
    <n v="1"/>
  </r>
  <r>
    <x v="12"/>
    <x v="12"/>
    <x v="1"/>
    <x v="7"/>
    <x v="5"/>
    <n v="21005"/>
    <n v="0.76467507736253271"/>
    <m/>
    <s v="Y"/>
    <s v="Y"/>
    <s v="Y"/>
    <x v="1"/>
    <n v="0"/>
  </r>
  <r>
    <x v="12"/>
    <x v="12"/>
    <x v="1"/>
    <x v="8"/>
    <x v="17"/>
    <n v="426"/>
    <n v="0.65258215962441313"/>
    <s v="*"/>
    <s v="Y"/>
    <s v="Y"/>
    <s v="Y"/>
    <x v="0"/>
    <n v="1"/>
  </r>
  <r>
    <x v="12"/>
    <x v="12"/>
    <x v="1"/>
    <x v="8"/>
    <x v="5"/>
    <n v="21123"/>
    <n v="0.76442740141078447"/>
    <m/>
    <s v="Y"/>
    <s v="Y"/>
    <s v="Y"/>
    <x v="1"/>
    <n v="0"/>
  </r>
  <r>
    <x v="12"/>
    <x v="12"/>
    <x v="0"/>
    <x v="9"/>
    <x v="18"/>
    <n v="122"/>
    <n v="0.73770491803278693"/>
    <s v=" "/>
    <s v="Y"/>
    <s v="Y"/>
    <s v="Y"/>
    <x v="0"/>
    <n v="0"/>
  </r>
  <r>
    <x v="12"/>
    <x v="12"/>
    <x v="0"/>
    <x v="9"/>
    <x v="19"/>
    <n v="47"/>
    <n v="0.74468085106382975"/>
    <s v=" "/>
    <s v="Y"/>
    <s v="Y"/>
    <s v="Y"/>
    <x v="0"/>
    <n v="0"/>
  </r>
  <r>
    <x v="12"/>
    <x v="12"/>
    <x v="0"/>
    <x v="9"/>
    <x v="20"/>
    <n v="21066"/>
    <n v="0.7604196335327067"/>
    <m/>
    <s v="Y"/>
    <s v="Y"/>
    <s v="Y"/>
    <x v="0"/>
    <n v="0"/>
  </r>
  <r>
    <x v="12"/>
    <x v="12"/>
    <x v="0"/>
    <x v="9"/>
    <x v="21"/>
    <n v="108"/>
    <n v="0.82407407407407407"/>
    <s v=" "/>
    <s v="Y"/>
    <s v="Y"/>
    <s v="Y"/>
    <x v="0"/>
    <n v="0"/>
  </r>
</pivotCacheRecords>
</file>

<file path=xl/pivotCache/pivotCacheRecords4.xml><?xml version="1.0" encoding="utf-8"?>
<pivotCacheRecords xmlns="http://schemas.openxmlformats.org/spreadsheetml/2006/main" xmlns:r="http://schemas.openxmlformats.org/officeDocument/2006/relationships" count="558">
  <r>
    <x v="0"/>
    <x v="0"/>
    <x v="0"/>
    <x v="0"/>
    <x v="0"/>
    <x v="0"/>
    <n v="793"/>
    <n v="0.50945775535939475"/>
    <s v="*"/>
    <s v="Y"/>
    <s v="Y"/>
    <s v="Y"/>
    <x v="0"/>
    <n v="1"/>
  </r>
  <r>
    <x v="1"/>
    <x v="0"/>
    <x v="0"/>
    <x v="0"/>
    <x v="0"/>
    <x v="0"/>
    <n v="781"/>
    <n v="0.47375160051216392"/>
    <s v="*"/>
    <s v="Y"/>
    <s v="Y"/>
    <s v="Y"/>
    <x v="0"/>
    <n v="1"/>
  </r>
  <r>
    <x v="0"/>
    <x v="0"/>
    <x v="0"/>
    <x v="0"/>
    <x v="0"/>
    <x v="1"/>
    <n v="49159"/>
    <n v="0.69647470453019789"/>
    <m/>
    <s v="Y"/>
    <s v="Y"/>
    <s v="Y"/>
    <x v="1"/>
    <n v="0"/>
  </r>
  <r>
    <x v="1"/>
    <x v="0"/>
    <x v="0"/>
    <x v="0"/>
    <x v="0"/>
    <x v="1"/>
    <n v="50570"/>
    <n v="0.6886098477358118"/>
    <m/>
    <s v="Y"/>
    <s v="Y"/>
    <s v="Y"/>
    <x v="1"/>
    <n v="0"/>
  </r>
  <r>
    <x v="0"/>
    <x v="0"/>
    <x v="0"/>
    <x v="0"/>
    <x v="1"/>
    <x v="2"/>
    <n v="16219"/>
    <n v="0.67124976878969111"/>
    <s v="*"/>
    <s v="Y"/>
    <s v="Y"/>
    <s v="Y"/>
    <x v="0"/>
    <n v="1"/>
  </r>
  <r>
    <x v="1"/>
    <x v="0"/>
    <x v="0"/>
    <x v="0"/>
    <x v="1"/>
    <x v="2"/>
    <n v="16193"/>
    <n v="0.67047489656024206"/>
    <s v="*"/>
    <s v="Y"/>
    <s v="Y"/>
    <s v="Y"/>
    <x v="0"/>
    <n v="1"/>
  </r>
  <r>
    <x v="0"/>
    <x v="0"/>
    <x v="0"/>
    <x v="0"/>
    <x v="1"/>
    <x v="1"/>
    <n v="33733"/>
    <n v="0.70420656330596154"/>
    <m/>
    <s v="Y"/>
    <s v="Y"/>
    <s v="Y"/>
    <x v="1"/>
    <n v="0"/>
  </r>
  <r>
    <x v="1"/>
    <x v="0"/>
    <x v="0"/>
    <x v="0"/>
    <x v="1"/>
    <x v="1"/>
    <n v="35158"/>
    <n v="0.69218954434268165"/>
    <m/>
    <s v="Y"/>
    <s v="Y"/>
    <s v="Y"/>
    <x v="1"/>
    <n v="0"/>
  </r>
  <r>
    <x v="0"/>
    <x v="0"/>
    <x v="0"/>
    <x v="0"/>
    <x v="2"/>
    <x v="3"/>
    <n v="13962"/>
    <n v="0.62619968485890276"/>
    <s v="*"/>
    <s v="Y"/>
    <s v="Y"/>
    <s v="Y"/>
    <x v="0"/>
    <n v="1"/>
  </r>
  <r>
    <x v="1"/>
    <x v="0"/>
    <x v="0"/>
    <x v="0"/>
    <x v="2"/>
    <x v="3"/>
    <n v="14166"/>
    <n v="0.62360581674431736"/>
    <s v="*"/>
    <s v="Y"/>
    <s v="Y"/>
    <s v="Y"/>
    <x v="0"/>
    <n v="1"/>
  </r>
  <r>
    <x v="0"/>
    <x v="0"/>
    <x v="0"/>
    <x v="0"/>
    <x v="2"/>
    <x v="1"/>
    <n v="35990"/>
    <n v="0.71961656015559883"/>
    <m/>
    <s v="Y"/>
    <s v="Y"/>
    <s v="Y"/>
    <x v="1"/>
    <n v="0"/>
  </r>
  <r>
    <x v="1"/>
    <x v="0"/>
    <x v="0"/>
    <x v="0"/>
    <x v="2"/>
    <x v="1"/>
    <n v="37185"/>
    <n v="0.70886109990587598"/>
    <m/>
    <s v="Y"/>
    <s v="Y"/>
    <s v="Y"/>
    <x v="1"/>
    <n v="0"/>
  </r>
  <r>
    <x v="0"/>
    <x v="0"/>
    <x v="0"/>
    <x v="0"/>
    <x v="3"/>
    <x v="4"/>
    <n v="2651"/>
    <n v="0.50471520181063745"/>
    <s v="*"/>
    <s v="Y"/>
    <s v="Y"/>
    <s v="Y"/>
    <x v="0"/>
    <n v="1"/>
  </r>
  <r>
    <x v="1"/>
    <x v="0"/>
    <x v="0"/>
    <x v="0"/>
    <x v="3"/>
    <x v="4"/>
    <n v="2554"/>
    <n v="0.49804228660924038"/>
    <s v="*"/>
    <s v="Y"/>
    <s v="Y"/>
    <s v="Y"/>
    <x v="0"/>
    <n v="1"/>
  </r>
  <r>
    <x v="0"/>
    <x v="0"/>
    <x v="0"/>
    <x v="0"/>
    <x v="3"/>
    <x v="1"/>
    <n v="47301"/>
    <n v="0.70408659436375554"/>
    <m/>
    <s v="Y"/>
    <s v="Y"/>
    <s v="Y"/>
    <x v="1"/>
    <n v="0"/>
  </r>
  <r>
    <x v="1"/>
    <x v="0"/>
    <x v="0"/>
    <x v="0"/>
    <x v="3"/>
    <x v="1"/>
    <n v="48797"/>
    <n v="0.69514519335205038"/>
    <m/>
    <s v="Y"/>
    <s v="Y"/>
    <s v="Y"/>
    <x v="1"/>
    <n v="0"/>
  </r>
  <r>
    <x v="2"/>
    <x v="0"/>
    <x v="0"/>
    <x v="1"/>
    <x v="4"/>
    <x v="5"/>
    <n v="1052"/>
    <n v="0.53326996197718635"/>
    <m/>
    <s v="Y"/>
    <s v="Y"/>
    <s v="Y"/>
    <x v="0"/>
    <n v="0"/>
  </r>
  <r>
    <x v="0"/>
    <x v="0"/>
    <x v="0"/>
    <x v="1"/>
    <x v="4"/>
    <x v="5"/>
    <n v="1257"/>
    <n v="0.51949085123309469"/>
    <m/>
    <s v="Y"/>
    <s v="Y"/>
    <s v="Y"/>
    <x v="0"/>
    <n v="0"/>
  </r>
  <r>
    <x v="1"/>
    <x v="0"/>
    <x v="0"/>
    <x v="1"/>
    <x v="4"/>
    <x v="5"/>
    <n v="1341"/>
    <n v="0.50857568978374346"/>
    <m/>
    <s v="Y"/>
    <s v="Y"/>
    <s v="Y"/>
    <x v="0"/>
    <n v="0"/>
  </r>
  <r>
    <x v="2"/>
    <x v="0"/>
    <x v="0"/>
    <x v="1"/>
    <x v="4"/>
    <x v="6"/>
    <n v="1960"/>
    <n v="0.55000000000000004"/>
    <s v=" "/>
    <s v="Y"/>
    <s v="Y"/>
    <s v="Y"/>
    <x v="0"/>
    <n v="0"/>
  </r>
  <r>
    <x v="0"/>
    <x v="0"/>
    <x v="0"/>
    <x v="1"/>
    <x v="4"/>
    <x v="6"/>
    <n v="2281"/>
    <n v="0.56115738711091623"/>
    <s v="*"/>
    <s v="Y"/>
    <s v="Y"/>
    <s v="Y"/>
    <x v="0"/>
    <n v="1"/>
  </r>
  <r>
    <x v="1"/>
    <x v="0"/>
    <x v="0"/>
    <x v="1"/>
    <x v="4"/>
    <x v="6"/>
    <n v="2467"/>
    <n v="0.56019456830158088"/>
    <s v="*"/>
    <s v="Y"/>
    <s v="Y"/>
    <s v="Y"/>
    <x v="0"/>
    <n v="1"/>
  </r>
  <r>
    <x v="2"/>
    <x v="0"/>
    <x v="0"/>
    <x v="1"/>
    <x v="4"/>
    <x v="7"/>
    <n v="3134"/>
    <n v="0.61518825781748565"/>
    <s v="*"/>
    <s v="Y"/>
    <s v="Y"/>
    <s v="Y"/>
    <x v="0"/>
    <n v="1"/>
  </r>
  <r>
    <x v="0"/>
    <x v="0"/>
    <x v="0"/>
    <x v="1"/>
    <x v="4"/>
    <x v="7"/>
    <n v="3590"/>
    <n v="0.63091922005571033"/>
    <s v="*"/>
    <s v="Y"/>
    <s v="Y"/>
    <s v="Y"/>
    <x v="0"/>
    <n v="1"/>
  </r>
  <r>
    <x v="1"/>
    <x v="0"/>
    <x v="0"/>
    <x v="1"/>
    <x v="4"/>
    <x v="7"/>
    <n v="3938"/>
    <n v="0.62290502793296088"/>
    <s v="*"/>
    <s v="Y"/>
    <s v="Y"/>
    <s v="Y"/>
    <x v="0"/>
    <n v="1"/>
  </r>
  <r>
    <x v="2"/>
    <x v="0"/>
    <x v="0"/>
    <x v="1"/>
    <x v="4"/>
    <x v="8"/>
    <n v="5833"/>
    <n v="0.67032401851534373"/>
    <s v="*"/>
    <s v="Y"/>
    <s v="Y"/>
    <s v="Y"/>
    <x v="0"/>
    <n v="1"/>
  </r>
  <r>
    <x v="0"/>
    <x v="0"/>
    <x v="0"/>
    <x v="1"/>
    <x v="4"/>
    <x v="8"/>
    <n v="6776"/>
    <n v="0.68388429752066116"/>
    <s v="*"/>
    <s v="Y"/>
    <s v="Y"/>
    <s v="Y"/>
    <x v="0"/>
    <n v="1"/>
  </r>
  <r>
    <x v="1"/>
    <x v="0"/>
    <x v="0"/>
    <x v="1"/>
    <x v="4"/>
    <x v="8"/>
    <n v="6835"/>
    <n v="0.67783467446964152"/>
    <s v="*"/>
    <s v="Y"/>
    <s v="Y"/>
    <s v="Y"/>
    <x v="0"/>
    <n v="1"/>
  </r>
  <r>
    <x v="2"/>
    <x v="0"/>
    <x v="0"/>
    <x v="1"/>
    <x v="4"/>
    <x v="9"/>
    <n v="8808"/>
    <n v="0.71991371480472299"/>
    <s v="*"/>
    <s v="Y"/>
    <s v="Y"/>
    <s v="Y"/>
    <x v="0"/>
    <n v="1"/>
  </r>
  <r>
    <x v="0"/>
    <x v="0"/>
    <x v="0"/>
    <x v="1"/>
    <x v="4"/>
    <x v="9"/>
    <n v="9701"/>
    <n v="0.73610967941449335"/>
    <s v="*"/>
    <s v="Y"/>
    <s v="Y"/>
    <s v="Y"/>
    <x v="0"/>
    <n v="1"/>
  </r>
  <r>
    <x v="1"/>
    <x v="0"/>
    <x v="0"/>
    <x v="1"/>
    <x v="4"/>
    <x v="9"/>
    <n v="10278"/>
    <n v="0.7204709087371084"/>
    <s v="*"/>
    <s v="Y"/>
    <s v="Y"/>
    <s v="Y"/>
    <x v="0"/>
    <n v="1"/>
  </r>
  <r>
    <x v="2"/>
    <x v="0"/>
    <x v="0"/>
    <x v="1"/>
    <x v="4"/>
    <x v="10"/>
    <n v="13505"/>
    <n v="0.74579785264716769"/>
    <s v="*"/>
    <s v="Y"/>
    <s v="Y"/>
    <s v="Y"/>
    <x v="0"/>
    <n v="1"/>
  </r>
  <r>
    <x v="0"/>
    <x v="0"/>
    <x v="0"/>
    <x v="1"/>
    <x v="4"/>
    <x v="10"/>
    <n v="13771"/>
    <n v="0.75368528066226126"/>
    <s v="*"/>
    <s v="Y"/>
    <s v="Y"/>
    <s v="Y"/>
    <x v="0"/>
    <n v="1"/>
  </r>
  <r>
    <x v="1"/>
    <x v="0"/>
    <x v="0"/>
    <x v="1"/>
    <x v="4"/>
    <x v="10"/>
    <n v="14009"/>
    <n v="0.75187379541723176"/>
    <s v="*"/>
    <s v="Y"/>
    <s v="Y"/>
    <s v="Y"/>
    <x v="0"/>
    <n v="1"/>
  </r>
  <r>
    <x v="2"/>
    <x v="0"/>
    <x v="0"/>
    <x v="1"/>
    <x v="4"/>
    <x v="11"/>
    <n v="11985"/>
    <n v="0.69703796412181895"/>
    <s v="*"/>
    <s v="Y"/>
    <s v="Y"/>
    <s v="Y"/>
    <x v="0"/>
    <n v="1"/>
  </r>
  <r>
    <x v="0"/>
    <x v="0"/>
    <x v="0"/>
    <x v="1"/>
    <x v="4"/>
    <x v="11"/>
    <n v="12180"/>
    <n v="0.70492610837438419"/>
    <s v="*"/>
    <s v="Y"/>
    <s v="Y"/>
    <s v="Y"/>
    <x v="0"/>
    <n v="1"/>
  </r>
  <r>
    <x v="1"/>
    <x v="0"/>
    <x v="0"/>
    <x v="1"/>
    <x v="4"/>
    <x v="11"/>
    <n v="12182"/>
    <n v="0.69200459694631422"/>
    <s v="*"/>
    <s v="Y"/>
    <s v="Y"/>
    <s v="Y"/>
    <x v="0"/>
    <n v="1"/>
  </r>
  <r>
    <x v="2"/>
    <x v="0"/>
    <x v="0"/>
    <x v="1"/>
    <x v="4"/>
    <x v="12"/>
    <n v="5207"/>
    <n v="0.59496831188784327"/>
    <s v="*"/>
    <s v="Y"/>
    <s v="Y"/>
    <s v="Y"/>
    <x v="0"/>
    <n v="1"/>
  </r>
  <r>
    <x v="0"/>
    <x v="0"/>
    <x v="0"/>
    <x v="1"/>
    <x v="4"/>
    <x v="12"/>
    <n v="5112"/>
    <n v="0.59487480438184659"/>
    <s v="*"/>
    <s v="Y"/>
    <s v="Y"/>
    <s v="Y"/>
    <x v="0"/>
    <n v="1"/>
  </r>
  <r>
    <x v="1"/>
    <x v="0"/>
    <x v="0"/>
    <x v="1"/>
    <x v="4"/>
    <x v="12"/>
    <n v="5077"/>
    <n v="0.5928698050029545"/>
    <s v="*"/>
    <s v="Y"/>
    <s v="Y"/>
    <s v="Y"/>
    <x v="0"/>
    <n v="1"/>
  </r>
  <r>
    <x v="2"/>
    <x v="0"/>
    <x v="0"/>
    <x v="0"/>
    <x v="5"/>
    <x v="13"/>
    <n v="2230"/>
    <n v="0.57802690582959637"/>
    <s v="*"/>
    <s v="Y"/>
    <s v="Y"/>
    <s v="Y"/>
    <x v="0"/>
    <n v="1"/>
  </r>
  <r>
    <x v="0"/>
    <x v="0"/>
    <x v="0"/>
    <x v="0"/>
    <x v="5"/>
    <x v="13"/>
    <n v="2228"/>
    <n v="0.57809694793536803"/>
    <s v="*"/>
    <s v="Y"/>
    <s v="Y"/>
    <s v="Y"/>
    <x v="0"/>
    <n v="1"/>
  </r>
  <r>
    <x v="1"/>
    <x v="0"/>
    <x v="0"/>
    <x v="0"/>
    <x v="5"/>
    <x v="13"/>
    <n v="2449"/>
    <n v="0.5773785218456513"/>
    <s v="*"/>
    <s v="Y"/>
    <s v="Y"/>
    <s v="Y"/>
    <x v="0"/>
    <n v="1"/>
  </r>
  <r>
    <x v="2"/>
    <x v="0"/>
    <x v="0"/>
    <x v="0"/>
    <x v="5"/>
    <x v="1"/>
    <n v="44263"/>
    <n v="0.69168379910986599"/>
    <m/>
    <s v="Y"/>
    <s v="Y"/>
    <s v="Y"/>
    <x v="1"/>
    <n v="0"/>
  </r>
  <r>
    <x v="0"/>
    <x v="0"/>
    <x v="0"/>
    <x v="0"/>
    <x v="5"/>
    <x v="1"/>
    <n v="47724"/>
    <n v="0.69889363842092034"/>
    <m/>
    <s v="Y"/>
    <s v="Y"/>
    <s v="Y"/>
    <x v="1"/>
    <n v="0"/>
  </r>
  <r>
    <x v="1"/>
    <x v="0"/>
    <x v="0"/>
    <x v="0"/>
    <x v="5"/>
    <x v="1"/>
    <n v="48902"/>
    <n v="0.69074884462803154"/>
    <m/>
    <s v="Y"/>
    <s v="Y"/>
    <s v="Y"/>
    <x v="1"/>
    <n v="0"/>
  </r>
  <r>
    <x v="2"/>
    <x v="0"/>
    <x v="0"/>
    <x v="0"/>
    <x v="6"/>
    <x v="14"/>
    <n v="6721"/>
    <n v="0.6292218419877994"/>
    <s v="*"/>
    <s v="Y"/>
    <s v="Y"/>
    <s v="Y"/>
    <x v="0"/>
    <n v="1"/>
  </r>
  <r>
    <x v="0"/>
    <x v="0"/>
    <x v="0"/>
    <x v="0"/>
    <x v="6"/>
    <x v="14"/>
    <n v="6590"/>
    <n v="0.62640364188163888"/>
    <s v="*"/>
    <s v="Y"/>
    <s v="Y"/>
    <s v="Y"/>
    <x v="0"/>
    <n v="1"/>
  </r>
  <r>
    <x v="1"/>
    <x v="0"/>
    <x v="0"/>
    <x v="0"/>
    <x v="6"/>
    <x v="14"/>
    <n v="6740"/>
    <n v="0.63100890207715132"/>
    <s v="*"/>
    <s v="Y"/>
    <s v="Y"/>
    <s v="Y"/>
    <x v="0"/>
    <n v="1"/>
  </r>
  <r>
    <x v="2"/>
    <x v="0"/>
    <x v="0"/>
    <x v="0"/>
    <x v="6"/>
    <x v="1"/>
    <n v="39772"/>
    <n v="0.69586643870059339"/>
    <m/>
    <s v="Y"/>
    <s v="Y"/>
    <s v="Y"/>
    <x v="1"/>
    <n v="0"/>
  </r>
  <r>
    <x v="0"/>
    <x v="0"/>
    <x v="0"/>
    <x v="0"/>
    <x v="6"/>
    <x v="1"/>
    <n v="43362"/>
    <n v="0.70370370370370372"/>
    <m/>
    <s v="Y"/>
    <s v="Y"/>
    <s v="Y"/>
    <x v="1"/>
    <n v="0"/>
  </r>
  <r>
    <x v="1"/>
    <x v="0"/>
    <x v="0"/>
    <x v="0"/>
    <x v="6"/>
    <x v="1"/>
    <n v="44611"/>
    <n v="0.69355091793503842"/>
    <m/>
    <s v="Y"/>
    <s v="Y"/>
    <s v="Y"/>
    <x v="1"/>
    <n v="0"/>
  </r>
  <r>
    <x v="2"/>
    <x v="0"/>
    <x v="0"/>
    <x v="1"/>
    <x v="7"/>
    <x v="15"/>
    <n v="106"/>
    <n v="0.56603773584905659"/>
    <s v="*"/>
    <s v="Y"/>
    <s v="Y"/>
    <s v="Y"/>
    <x v="0"/>
    <n v="1"/>
  </r>
  <r>
    <x v="0"/>
    <x v="0"/>
    <x v="0"/>
    <x v="1"/>
    <x v="7"/>
    <x v="15"/>
    <n v="95"/>
    <n v="0.64210526315789473"/>
    <s v=" "/>
    <s v="Y"/>
    <s v="Y"/>
    <s v="Y"/>
    <x v="0"/>
    <n v="0"/>
  </r>
  <r>
    <x v="1"/>
    <x v="0"/>
    <x v="0"/>
    <x v="1"/>
    <x v="7"/>
    <x v="15"/>
    <n v="146"/>
    <n v="0.58904109589041098"/>
    <s v="*"/>
    <s v="Y"/>
    <s v="Y"/>
    <s v="Y"/>
    <x v="0"/>
    <n v="1"/>
  </r>
  <r>
    <x v="2"/>
    <x v="0"/>
    <x v="0"/>
    <x v="1"/>
    <x v="7"/>
    <x v="16"/>
    <n v="1482"/>
    <n v="0.61268556005398112"/>
    <s v="*"/>
    <s v="Y"/>
    <s v="Y"/>
    <s v="Y"/>
    <x v="0"/>
    <n v="1"/>
  </r>
  <r>
    <x v="0"/>
    <x v="0"/>
    <x v="0"/>
    <x v="1"/>
    <x v="7"/>
    <x v="16"/>
    <n v="1596"/>
    <n v="0.60588972431077692"/>
    <s v="*"/>
    <s v="Y"/>
    <s v="Y"/>
    <s v="Y"/>
    <x v="0"/>
    <n v="1"/>
  </r>
  <r>
    <x v="1"/>
    <x v="0"/>
    <x v="0"/>
    <x v="1"/>
    <x v="7"/>
    <x v="16"/>
    <n v="1703"/>
    <n v="0.61303581914268934"/>
    <s v="*"/>
    <s v="Y"/>
    <s v="Y"/>
    <s v="Y"/>
    <x v="0"/>
    <n v="1"/>
  </r>
  <r>
    <x v="2"/>
    <x v="0"/>
    <x v="0"/>
    <x v="1"/>
    <x v="7"/>
    <x v="17"/>
    <n v="709"/>
    <n v="0.64456981664315938"/>
    <s v="*"/>
    <s v="Y"/>
    <s v="Y"/>
    <s v="Y"/>
    <x v="0"/>
    <n v="1"/>
  </r>
  <r>
    <x v="0"/>
    <x v="0"/>
    <x v="0"/>
    <x v="1"/>
    <x v="7"/>
    <x v="17"/>
    <n v="799"/>
    <n v="0.62578222778473092"/>
    <s v="*"/>
    <s v="Y"/>
    <s v="Y"/>
    <s v="Y"/>
    <x v="0"/>
    <n v="1"/>
  </r>
  <r>
    <x v="1"/>
    <x v="0"/>
    <x v="0"/>
    <x v="1"/>
    <x v="7"/>
    <x v="17"/>
    <n v="866"/>
    <n v="0.60854503464203236"/>
    <s v="*"/>
    <s v="Y"/>
    <s v="Y"/>
    <s v="Y"/>
    <x v="0"/>
    <n v="1"/>
  </r>
  <r>
    <x v="2"/>
    <x v="0"/>
    <x v="0"/>
    <x v="1"/>
    <x v="7"/>
    <x v="18"/>
    <n v="322"/>
    <n v="0.63354037267080743"/>
    <s v="*"/>
    <s v="Y"/>
    <s v="Y"/>
    <s v="Y"/>
    <x v="0"/>
    <n v="1"/>
  </r>
  <r>
    <x v="0"/>
    <x v="0"/>
    <x v="0"/>
    <x v="1"/>
    <x v="7"/>
    <x v="18"/>
    <n v="359"/>
    <n v="0.62952646239554322"/>
    <s v="*"/>
    <s v="Y"/>
    <s v="Y"/>
    <s v="Y"/>
    <x v="0"/>
    <n v="1"/>
  </r>
  <r>
    <x v="1"/>
    <x v="0"/>
    <x v="0"/>
    <x v="1"/>
    <x v="7"/>
    <x v="18"/>
    <n v="385"/>
    <n v="0.64415584415584415"/>
    <s v="*"/>
    <s v="Y"/>
    <s v="Y"/>
    <s v="Y"/>
    <x v="0"/>
    <n v="1"/>
  </r>
  <r>
    <x v="2"/>
    <x v="0"/>
    <x v="0"/>
    <x v="1"/>
    <x v="7"/>
    <x v="19"/>
    <n v="46215"/>
    <n v="0.69072811857621985"/>
    <m/>
    <s v="Y"/>
    <s v="Y"/>
    <s v="Y"/>
    <x v="0"/>
    <n v="0"/>
  </r>
  <r>
    <x v="0"/>
    <x v="0"/>
    <x v="0"/>
    <x v="1"/>
    <x v="7"/>
    <x v="19"/>
    <n v="49074"/>
    <n v="0.69920935729714306"/>
    <m/>
    <s v="Y"/>
    <s v="Y"/>
    <s v="Y"/>
    <x v="0"/>
    <n v="0"/>
  </r>
  <r>
    <x v="1"/>
    <x v="0"/>
    <x v="0"/>
    <x v="1"/>
    <x v="7"/>
    <x v="19"/>
    <n v="50689"/>
    <n v="0.69139260983645368"/>
    <m/>
    <s v="Y"/>
    <s v="Y"/>
    <s v="Y"/>
    <x v="0"/>
    <n v="0"/>
  </r>
  <r>
    <x v="2"/>
    <x v="0"/>
    <x v="0"/>
    <x v="0"/>
    <x v="0"/>
    <x v="0"/>
    <n v="837"/>
    <n v="0.51851851851851849"/>
    <s v="*"/>
    <s v="Y"/>
    <s v="Y"/>
    <s v="Y"/>
    <x v="0"/>
    <n v="1"/>
  </r>
  <r>
    <x v="2"/>
    <x v="0"/>
    <x v="0"/>
    <x v="0"/>
    <x v="0"/>
    <x v="1"/>
    <n v="45656"/>
    <n v="0.68930699141405294"/>
    <m/>
    <s v="Y"/>
    <s v="Y"/>
    <s v="Y"/>
    <x v="1"/>
    <n v="0"/>
  </r>
  <r>
    <x v="2"/>
    <x v="0"/>
    <x v="0"/>
    <x v="0"/>
    <x v="1"/>
    <x v="2"/>
    <n v="15457"/>
    <n v="0.66947014297729179"/>
    <s v="*"/>
    <s v="Y"/>
    <s v="Y"/>
    <s v="Y"/>
    <x v="0"/>
    <n v="1"/>
  </r>
  <r>
    <x v="2"/>
    <x v="0"/>
    <x v="0"/>
    <x v="0"/>
    <x v="1"/>
    <x v="1"/>
    <n v="31036"/>
    <n v="0.69458048717618248"/>
    <m/>
    <s v="Y"/>
    <s v="Y"/>
    <s v="Y"/>
    <x v="1"/>
    <n v="0"/>
  </r>
  <r>
    <x v="2"/>
    <x v="0"/>
    <x v="0"/>
    <x v="0"/>
    <x v="8"/>
    <x v="20"/>
    <n v="29022"/>
    <n v="0.65436565364206467"/>
    <m/>
    <s v="Y"/>
    <s v="Y"/>
    <s v="Y"/>
    <x v="0"/>
    <n v="0"/>
  </r>
  <r>
    <x v="0"/>
    <x v="0"/>
    <x v="0"/>
    <x v="0"/>
    <x v="8"/>
    <x v="20"/>
    <n v="30073"/>
    <n v="0.65673527749143745"/>
    <m/>
    <s v="Y"/>
    <s v="Y"/>
    <s v="Y"/>
    <x v="0"/>
    <n v="0"/>
  </r>
  <r>
    <x v="1"/>
    <x v="0"/>
    <x v="0"/>
    <x v="0"/>
    <x v="8"/>
    <x v="20"/>
    <n v="30429"/>
    <n v="0.65424430641821951"/>
    <m/>
    <s v="Y"/>
    <s v="Y"/>
    <s v="Y"/>
    <x v="0"/>
    <n v="0"/>
  </r>
  <r>
    <x v="2"/>
    <x v="0"/>
    <x v="0"/>
    <x v="0"/>
    <x v="8"/>
    <x v="21"/>
    <n v="17471"/>
    <n v="0.73916776372274051"/>
    <s v="*"/>
    <s v="Y"/>
    <s v="Y"/>
    <s v="Y"/>
    <x v="1"/>
    <n v="1"/>
  </r>
  <r>
    <x v="0"/>
    <x v="0"/>
    <x v="0"/>
    <x v="0"/>
    <x v="8"/>
    <x v="21"/>
    <n v="19879"/>
    <n v="0.74913225011318474"/>
    <s v="*"/>
    <s v="Y"/>
    <s v="Y"/>
    <s v="Y"/>
    <x v="1"/>
    <n v="1"/>
  </r>
  <r>
    <x v="1"/>
    <x v="0"/>
    <x v="0"/>
    <x v="0"/>
    <x v="8"/>
    <x v="21"/>
    <n v="20922"/>
    <n v="0.73057069113851447"/>
    <s v="*"/>
    <s v="Y"/>
    <s v="Y"/>
    <s v="Y"/>
    <x v="1"/>
    <n v="1"/>
  </r>
  <r>
    <x v="2"/>
    <x v="0"/>
    <x v="0"/>
    <x v="0"/>
    <x v="3"/>
    <x v="4"/>
    <n v="2646"/>
    <n v="0.48752834467120182"/>
    <s v="*"/>
    <s v="Y"/>
    <s v="Y"/>
    <s v="Y"/>
    <x v="0"/>
    <n v="1"/>
  </r>
  <r>
    <x v="2"/>
    <x v="0"/>
    <x v="0"/>
    <x v="0"/>
    <x v="3"/>
    <x v="1"/>
    <n v="43847"/>
    <n v="0.69822336761922144"/>
    <m/>
    <s v="Y"/>
    <s v="Y"/>
    <s v="Y"/>
    <x v="1"/>
    <n v="0"/>
  </r>
  <r>
    <x v="2"/>
    <x v="0"/>
    <x v="0"/>
    <x v="0"/>
    <x v="2"/>
    <x v="3"/>
    <n v="13565"/>
    <n v="0.62167342425359384"/>
    <s v="*"/>
    <s v="Y"/>
    <s v="Y"/>
    <s v="Y"/>
    <x v="0"/>
    <n v="1"/>
  </r>
  <r>
    <x v="2"/>
    <x v="0"/>
    <x v="0"/>
    <x v="0"/>
    <x v="2"/>
    <x v="1"/>
    <n v="32928"/>
    <n v="0.71282798833819239"/>
    <m/>
    <s v="Y"/>
    <s v="Y"/>
    <s v="Y"/>
    <x v="1"/>
    <n v="0"/>
  </r>
  <r>
    <x v="2"/>
    <x v="0"/>
    <x v="0"/>
    <x v="1"/>
    <x v="9"/>
    <x v="22"/>
    <n v="168"/>
    <n v="0.63690476190476186"/>
    <s v=" "/>
    <s v="Y"/>
    <s v="Y"/>
    <s v="Y"/>
    <x v="0"/>
    <n v="0"/>
  </r>
  <r>
    <x v="0"/>
    <x v="0"/>
    <x v="0"/>
    <x v="1"/>
    <x v="9"/>
    <x v="22"/>
    <n v="228"/>
    <n v="0.58333333333333337"/>
    <s v="*"/>
    <s v="Y"/>
    <s v="Y"/>
    <s v="Y"/>
    <x v="0"/>
    <n v="1"/>
  </r>
  <r>
    <x v="1"/>
    <x v="0"/>
    <x v="0"/>
    <x v="1"/>
    <x v="9"/>
    <x v="22"/>
    <n v="192"/>
    <n v="0.58333333333333337"/>
    <s v="*"/>
    <s v="Y"/>
    <s v="Y"/>
    <s v="Y"/>
    <x v="0"/>
    <n v="1"/>
  </r>
  <r>
    <x v="2"/>
    <x v="0"/>
    <x v="0"/>
    <x v="1"/>
    <x v="9"/>
    <x v="23"/>
    <n v="423"/>
    <n v="0.6572104018912529"/>
    <s v=" "/>
    <s v="Y"/>
    <s v="Y"/>
    <s v="Y"/>
    <x v="0"/>
    <n v="0"/>
  </r>
  <r>
    <x v="0"/>
    <x v="0"/>
    <x v="0"/>
    <x v="1"/>
    <x v="9"/>
    <x v="23"/>
    <n v="437"/>
    <n v="0.67276887871853552"/>
    <s v=" "/>
    <s v="Y"/>
    <s v="Y"/>
    <s v="Y"/>
    <x v="0"/>
    <n v="0"/>
  </r>
  <r>
    <x v="1"/>
    <x v="0"/>
    <x v="0"/>
    <x v="1"/>
    <x v="9"/>
    <x v="23"/>
    <n v="400"/>
    <n v="0.66249999999999998"/>
    <s v=" "/>
    <s v="Y"/>
    <s v="Y"/>
    <s v="Y"/>
    <x v="0"/>
    <n v="0"/>
  </r>
  <r>
    <x v="2"/>
    <x v="0"/>
    <x v="0"/>
    <x v="1"/>
    <x v="9"/>
    <x v="24"/>
    <n v="43928"/>
    <n v="0.69304316153706069"/>
    <m/>
    <s v="Y"/>
    <s v="Y"/>
    <s v="Y"/>
    <x v="0"/>
    <n v="0"/>
  </r>
  <r>
    <x v="0"/>
    <x v="0"/>
    <x v="0"/>
    <x v="1"/>
    <x v="9"/>
    <x v="24"/>
    <n v="46634"/>
    <n v="0.70302783376935285"/>
    <m/>
    <s v="Y"/>
    <s v="Y"/>
    <s v="Y"/>
    <x v="0"/>
    <n v="0"/>
  </r>
  <r>
    <x v="1"/>
    <x v="0"/>
    <x v="0"/>
    <x v="1"/>
    <x v="9"/>
    <x v="24"/>
    <n v="48031"/>
    <n v="0.69380191959359583"/>
    <m/>
    <s v="Y"/>
    <s v="Y"/>
    <s v="Y"/>
    <x v="0"/>
    <n v="0"/>
  </r>
  <r>
    <x v="2"/>
    <x v="0"/>
    <x v="0"/>
    <x v="1"/>
    <x v="9"/>
    <x v="25"/>
    <n v="249"/>
    <n v="0.63453815261044177"/>
    <s v="*"/>
    <s v="Y"/>
    <s v="Y"/>
    <s v="Y"/>
    <x v="0"/>
    <n v="1"/>
  </r>
  <r>
    <x v="0"/>
    <x v="0"/>
    <x v="0"/>
    <x v="1"/>
    <x v="9"/>
    <x v="25"/>
    <n v="283"/>
    <n v="0.59717314487632511"/>
    <s v="*"/>
    <s v="Y"/>
    <s v="Y"/>
    <s v="Y"/>
    <x v="0"/>
    <n v="1"/>
  </r>
  <r>
    <x v="1"/>
    <x v="0"/>
    <x v="0"/>
    <x v="1"/>
    <x v="9"/>
    <x v="25"/>
    <n v="290"/>
    <n v="0.61724137931034484"/>
    <s v="*"/>
    <s v="Y"/>
    <s v="Y"/>
    <s v="Y"/>
    <x v="0"/>
    <n v="1"/>
  </r>
  <r>
    <x v="0"/>
    <x v="1"/>
    <x v="1"/>
    <x v="0"/>
    <x v="0"/>
    <x v="0"/>
    <n v="460"/>
    <n v="0.64347826086956517"/>
    <s v="*"/>
    <s v="Y"/>
    <s v="Y"/>
    <s v="Y"/>
    <x v="0"/>
    <n v="1"/>
  </r>
  <r>
    <x v="1"/>
    <x v="1"/>
    <x v="1"/>
    <x v="0"/>
    <x v="0"/>
    <x v="0"/>
    <n v="440"/>
    <n v="0.6"/>
    <s v="*"/>
    <s v="Y"/>
    <s v="Y"/>
    <s v="Y"/>
    <x v="0"/>
    <n v="1"/>
  </r>
  <r>
    <x v="0"/>
    <x v="1"/>
    <x v="1"/>
    <x v="0"/>
    <x v="0"/>
    <x v="1"/>
    <n v="25496"/>
    <n v="0.74262629432067773"/>
    <m/>
    <s v="Y"/>
    <s v="Y"/>
    <s v="Y"/>
    <x v="1"/>
    <n v="0"/>
  </r>
  <r>
    <x v="1"/>
    <x v="1"/>
    <x v="1"/>
    <x v="0"/>
    <x v="0"/>
    <x v="1"/>
    <n v="26744"/>
    <n v="0.73152856715524972"/>
    <m/>
    <s v="Y"/>
    <s v="Y"/>
    <s v="Y"/>
    <x v="1"/>
    <n v="0"/>
  </r>
  <r>
    <x v="0"/>
    <x v="1"/>
    <x v="1"/>
    <x v="0"/>
    <x v="1"/>
    <x v="2"/>
    <n v="8648"/>
    <n v="0.73311748381128583"/>
    <s v="*"/>
    <s v="Y"/>
    <s v="Y"/>
    <s v="Y"/>
    <x v="0"/>
    <n v="1"/>
  </r>
  <r>
    <x v="1"/>
    <x v="1"/>
    <x v="1"/>
    <x v="0"/>
    <x v="1"/>
    <x v="2"/>
    <n v="8745"/>
    <n v="0.71823899371069178"/>
    <s v="*"/>
    <s v="Y"/>
    <s v="Y"/>
    <s v="Y"/>
    <x v="0"/>
    <n v="1"/>
  </r>
  <r>
    <x v="0"/>
    <x v="1"/>
    <x v="1"/>
    <x v="0"/>
    <x v="1"/>
    <x v="1"/>
    <n v="17308"/>
    <n v="0.74474231569216542"/>
    <m/>
    <s v="Y"/>
    <s v="Y"/>
    <s v="Y"/>
    <x v="1"/>
    <n v="0"/>
  </r>
  <r>
    <x v="1"/>
    <x v="1"/>
    <x v="1"/>
    <x v="0"/>
    <x v="1"/>
    <x v="1"/>
    <n v="18439"/>
    <n v="0.73469277075763328"/>
    <m/>
    <s v="Y"/>
    <s v="Y"/>
    <s v="Y"/>
    <x v="1"/>
    <n v="0"/>
  </r>
  <r>
    <x v="0"/>
    <x v="1"/>
    <x v="1"/>
    <x v="0"/>
    <x v="2"/>
    <x v="3"/>
    <n v="7486"/>
    <n v="0.69636655089500399"/>
    <s v="*"/>
    <s v="Y"/>
    <s v="Y"/>
    <s v="Y"/>
    <x v="0"/>
    <n v="1"/>
  </r>
  <r>
    <x v="1"/>
    <x v="1"/>
    <x v="1"/>
    <x v="0"/>
    <x v="2"/>
    <x v="3"/>
    <n v="7697"/>
    <n v="0.68208392880342994"/>
    <s v="*"/>
    <s v="Y"/>
    <s v="Y"/>
    <s v="Y"/>
    <x v="0"/>
    <n v="1"/>
  </r>
  <r>
    <x v="0"/>
    <x v="1"/>
    <x v="1"/>
    <x v="0"/>
    <x v="2"/>
    <x v="1"/>
    <n v="18470"/>
    <n v="0.75890633459664325"/>
    <m/>
    <s v="Y"/>
    <s v="Y"/>
    <s v="Y"/>
    <x v="1"/>
    <n v="0"/>
  </r>
  <r>
    <x v="1"/>
    <x v="1"/>
    <x v="1"/>
    <x v="0"/>
    <x v="2"/>
    <x v="1"/>
    <n v="19487"/>
    <n v="0.74808846923590089"/>
    <m/>
    <s v="Y"/>
    <s v="Y"/>
    <s v="Y"/>
    <x v="1"/>
    <n v="0"/>
  </r>
  <r>
    <x v="0"/>
    <x v="1"/>
    <x v="1"/>
    <x v="0"/>
    <x v="3"/>
    <x v="4"/>
    <n v="1647"/>
    <n v="0.64541590771098967"/>
    <s v="*"/>
    <s v="Y"/>
    <s v="Y"/>
    <s v="Y"/>
    <x v="0"/>
    <n v="1"/>
  </r>
  <r>
    <x v="1"/>
    <x v="1"/>
    <x v="1"/>
    <x v="0"/>
    <x v="3"/>
    <x v="4"/>
    <n v="1597"/>
    <n v="0.6418284283030683"/>
    <s v="*"/>
    <s v="Y"/>
    <s v="Y"/>
    <s v="Y"/>
    <x v="0"/>
    <n v="1"/>
  </r>
  <r>
    <x v="0"/>
    <x v="1"/>
    <x v="1"/>
    <x v="0"/>
    <x v="3"/>
    <x v="1"/>
    <n v="24309"/>
    <n v="0.74733637747336379"/>
    <m/>
    <s v="Y"/>
    <s v="Y"/>
    <s v="Y"/>
    <x v="1"/>
    <n v="0"/>
  </r>
  <r>
    <x v="1"/>
    <x v="1"/>
    <x v="1"/>
    <x v="0"/>
    <x v="3"/>
    <x v="1"/>
    <n v="25587"/>
    <n v="0.73486536131629343"/>
    <m/>
    <s v="Y"/>
    <s v="Y"/>
    <s v="Y"/>
    <x v="1"/>
    <n v="0"/>
  </r>
  <r>
    <x v="2"/>
    <x v="1"/>
    <x v="1"/>
    <x v="1"/>
    <x v="4"/>
    <x v="5"/>
    <n v="586"/>
    <n v="0.60238907849829348"/>
    <m/>
    <s v="Y"/>
    <s v="Y"/>
    <s v="Y"/>
    <x v="0"/>
    <n v="0"/>
  </r>
  <r>
    <x v="0"/>
    <x v="1"/>
    <x v="1"/>
    <x v="1"/>
    <x v="4"/>
    <x v="5"/>
    <n v="727"/>
    <n v="0.62035763411279232"/>
    <m/>
    <s v="Y"/>
    <s v="Y"/>
    <s v="Y"/>
    <x v="0"/>
    <n v="0"/>
  </r>
  <r>
    <x v="1"/>
    <x v="1"/>
    <x v="1"/>
    <x v="1"/>
    <x v="4"/>
    <x v="5"/>
    <n v="815"/>
    <n v="0.58404907975460119"/>
    <m/>
    <s v="Y"/>
    <s v="Y"/>
    <s v="Y"/>
    <x v="0"/>
    <n v="0"/>
  </r>
  <r>
    <x v="2"/>
    <x v="1"/>
    <x v="1"/>
    <x v="1"/>
    <x v="4"/>
    <x v="6"/>
    <n v="1042"/>
    <n v="0.66506717850287911"/>
    <s v="*"/>
    <s v="Y"/>
    <s v="Y"/>
    <s v="Y"/>
    <x v="0"/>
    <n v="1"/>
  </r>
  <r>
    <x v="0"/>
    <x v="1"/>
    <x v="1"/>
    <x v="1"/>
    <x v="4"/>
    <x v="6"/>
    <n v="1220"/>
    <n v="0.65737704918032791"/>
    <s v=" "/>
    <s v="Y"/>
    <s v="Y"/>
    <s v="Y"/>
    <x v="0"/>
    <n v="0"/>
  </r>
  <r>
    <x v="1"/>
    <x v="1"/>
    <x v="1"/>
    <x v="1"/>
    <x v="4"/>
    <x v="6"/>
    <n v="1382"/>
    <n v="0.64978292329956588"/>
    <s v="*"/>
    <s v="Y"/>
    <s v="Y"/>
    <s v="Y"/>
    <x v="0"/>
    <n v="1"/>
  </r>
  <r>
    <x v="2"/>
    <x v="1"/>
    <x v="1"/>
    <x v="1"/>
    <x v="4"/>
    <x v="7"/>
    <n v="1534"/>
    <n v="0.70338983050847459"/>
    <s v="*"/>
    <s v="Y"/>
    <s v="Y"/>
    <s v="Y"/>
    <x v="0"/>
    <n v="1"/>
  </r>
  <r>
    <x v="0"/>
    <x v="1"/>
    <x v="1"/>
    <x v="1"/>
    <x v="4"/>
    <x v="7"/>
    <n v="1774"/>
    <n v="0.70518602029312294"/>
    <s v="*"/>
    <s v="Y"/>
    <s v="Y"/>
    <s v="Y"/>
    <x v="0"/>
    <n v="1"/>
  </r>
  <r>
    <x v="1"/>
    <x v="1"/>
    <x v="1"/>
    <x v="1"/>
    <x v="4"/>
    <x v="7"/>
    <n v="1965"/>
    <n v="0.69516539440203562"/>
    <s v="*"/>
    <s v="Y"/>
    <s v="Y"/>
    <s v="Y"/>
    <x v="0"/>
    <n v="1"/>
  </r>
  <r>
    <x v="2"/>
    <x v="1"/>
    <x v="1"/>
    <x v="1"/>
    <x v="4"/>
    <x v="8"/>
    <n v="2684"/>
    <n v="0.72764530551415796"/>
    <s v="*"/>
    <s v="Y"/>
    <s v="Y"/>
    <s v="Y"/>
    <x v="0"/>
    <n v="1"/>
  </r>
  <r>
    <x v="0"/>
    <x v="1"/>
    <x v="1"/>
    <x v="1"/>
    <x v="4"/>
    <x v="8"/>
    <n v="3080"/>
    <n v="0.73603896103896105"/>
    <s v="*"/>
    <s v="Y"/>
    <s v="Y"/>
    <s v="Y"/>
    <x v="0"/>
    <n v="1"/>
  </r>
  <r>
    <x v="1"/>
    <x v="1"/>
    <x v="1"/>
    <x v="1"/>
    <x v="4"/>
    <x v="8"/>
    <n v="3208"/>
    <n v="0.73441396508728185"/>
    <s v="*"/>
    <s v="Y"/>
    <s v="Y"/>
    <s v="Y"/>
    <x v="0"/>
    <n v="1"/>
  </r>
  <r>
    <x v="2"/>
    <x v="1"/>
    <x v="1"/>
    <x v="1"/>
    <x v="4"/>
    <x v="9"/>
    <n v="4060"/>
    <n v="0.77266009852216744"/>
    <s v="*"/>
    <s v="Y"/>
    <s v="Y"/>
    <s v="Y"/>
    <x v="0"/>
    <n v="1"/>
  </r>
  <r>
    <x v="0"/>
    <x v="1"/>
    <x v="1"/>
    <x v="1"/>
    <x v="4"/>
    <x v="9"/>
    <n v="4399"/>
    <n v="0.77926801545805868"/>
    <s v="*"/>
    <s v="Y"/>
    <s v="Y"/>
    <s v="Y"/>
    <x v="0"/>
    <n v="1"/>
  </r>
  <r>
    <x v="1"/>
    <x v="1"/>
    <x v="1"/>
    <x v="1"/>
    <x v="4"/>
    <x v="9"/>
    <n v="4837"/>
    <n v="0.76514368410171596"/>
    <s v="*"/>
    <s v="Y"/>
    <s v="Y"/>
    <s v="Y"/>
    <x v="0"/>
    <n v="1"/>
  </r>
  <r>
    <x v="2"/>
    <x v="1"/>
    <x v="1"/>
    <x v="1"/>
    <x v="4"/>
    <x v="10"/>
    <n v="6400"/>
    <n v="0.77187499999999998"/>
    <s v="*"/>
    <s v="Y"/>
    <s v="Y"/>
    <s v="Y"/>
    <x v="0"/>
    <n v="1"/>
  </r>
  <r>
    <x v="0"/>
    <x v="1"/>
    <x v="1"/>
    <x v="1"/>
    <x v="4"/>
    <x v="10"/>
    <n v="6567"/>
    <n v="0.77813308969087869"/>
    <s v="*"/>
    <s v="Y"/>
    <s v="Y"/>
    <s v="Y"/>
    <x v="0"/>
    <n v="1"/>
  </r>
  <r>
    <x v="1"/>
    <x v="1"/>
    <x v="1"/>
    <x v="1"/>
    <x v="4"/>
    <x v="10"/>
    <n v="6665"/>
    <n v="0.77194298574643661"/>
    <s v="*"/>
    <s v="Y"/>
    <s v="Y"/>
    <s v="Y"/>
    <x v="0"/>
    <n v="1"/>
  </r>
  <r>
    <x v="2"/>
    <x v="1"/>
    <x v="1"/>
    <x v="1"/>
    <x v="4"/>
    <x v="11"/>
    <n v="6916"/>
    <n v="0.73105841526894155"/>
    <s v="*"/>
    <s v="Y"/>
    <s v="Y"/>
    <s v="Y"/>
    <x v="0"/>
    <n v="1"/>
  </r>
  <r>
    <x v="0"/>
    <x v="1"/>
    <x v="1"/>
    <x v="1"/>
    <x v="4"/>
    <x v="11"/>
    <n v="7093"/>
    <n v="0.75243197518680394"/>
    <s v="*"/>
    <s v="Y"/>
    <s v="Y"/>
    <s v="Y"/>
    <x v="0"/>
    <n v="1"/>
  </r>
  <r>
    <x v="1"/>
    <x v="1"/>
    <x v="1"/>
    <x v="1"/>
    <x v="4"/>
    <x v="11"/>
    <n v="7270"/>
    <n v="0.72916093535075654"/>
    <s v="*"/>
    <s v="Y"/>
    <s v="Y"/>
    <s v="Y"/>
    <x v="0"/>
    <n v="1"/>
  </r>
  <r>
    <x v="2"/>
    <x v="1"/>
    <x v="1"/>
    <x v="1"/>
    <x v="4"/>
    <x v="12"/>
    <n v="3792"/>
    <n v="0.69092827004219415"/>
    <s v="*"/>
    <s v="Y"/>
    <s v="Y"/>
    <s v="Y"/>
    <x v="0"/>
    <n v="1"/>
  </r>
  <r>
    <x v="0"/>
    <x v="1"/>
    <x v="1"/>
    <x v="1"/>
    <x v="4"/>
    <x v="12"/>
    <n v="3765"/>
    <n v="0.68738379814077022"/>
    <s v="*"/>
    <s v="Y"/>
    <s v="Y"/>
    <s v="Y"/>
    <x v="0"/>
    <n v="1"/>
  </r>
  <r>
    <x v="1"/>
    <x v="1"/>
    <x v="1"/>
    <x v="1"/>
    <x v="4"/>
    <x v="12"/>
    <n v="3813"/>
    <n v="0.69000786782061374"/>
    <s v="*"/>
    <s v="Y"/>
    <s v="Y"/>
    <s v="Y"/>
    <x v="0"/>
    <n v="1"/>
  </r>
  <r>
    <x v="2"/>
    <x v="1"/>
    <x v="1"/>
    <x v="0"/>
    <x v="5"/>
    <x v="13"/>
    <n v="1347"/>
    <n v="0.66518188567186343"/>
    <s v="*"/>
    <s v="Y"/>
    <s v="Y"/>
    <s v="Y"/>
    <x v="0"/>
    <n v="1"/>
  </r>
  <r>
    <x v="0"/>
    <x v="1"/>
    <x v="1"/>
    <x v="0"/>
    <x v="5"/>
    <x v="13"/>
    <n v="1417"/>
    <n v="0.68807339449541283"/>
    <s v="*"/>
    <s v="Y"/>
    <s v="Y"/>
    <s v="Y"/>
    <x v="0"/>
    <n v="1"/>
  </r>
  <r>
    <x v="1"/>
    <x v="1"/>
    <x v="1"/>
    <x v="0"/>
    <x v="5"/>
    <x v="13"/>
    <n v="1503"/>
    <n v="0.67265469061876249"/>
    <s v="*"/>
    <s v="Y"/>
    <s v="Y"/>
    <s v="Y"/>
    <x v="0"/>
    <n v="1"/>
  </r>
  <r>
    <x v="2"/>
    <x v="1"/>
    <x v="1"/>
    <x v="0"/>
    <x v="5"/>
    <x v="1"/>
    <n v="22848"/>
    <n v="0.73975840336134457"/>
    <m/>
    <s v="Y"/>
    <s v="Y"/>
    <s v="Y"/>
    <x v="1"/>
    <n v="0"/>
  </r>
  <r>
    <x v="0"/>
    <x v="1"/>
    <x v="1"/>
    <x v="0"/>
    <x v="5"/>
    <x v="1"/>
    <n v="24539"/>
    <n v="0.74391784506296099"/>
    <m/>
    <s v="Y"/>
    <s v="Y"/>
    <s v="Y"/>
    <x v="1"/>
    <n v="0"/>
  </r>
  <r>
    <x v="1"/>
    <x v="1"/>
    <x v="1"/>
    <x v="0"/>
    <x v="5"/>
    <x v="1"/>
    <n v="25681"/>
    <n v="0.73272068844671157"/>
    <m/>
    <s v="Y"/>
    <s v="Y"/>
    <s v="Y"/>
    <x v="1"/>
    <n v="0"/>
  </r>
  <r>
    <x v="2"/>
    <x v="1"/>
    <x v="1"/>
    <x v="0"/>
    <x v="6"/>
    <x v="14"/>
    <n v="3990"/>
    <n v="0.70526315789473681"/>
    <s v="*"/>
    <s v="Y"/>
    <s v="Y"/>
    <s v="Y"/>
    <x v="0"/>
    <n v="1"/>
  </r>
  <r>
    <x v="0"/>
    <x v="1"/>
    <x v="1"/>
    <x v="0"/>
    <x v="6"/>
    <x v="14"/>
    <n v="4022"/>
    <n v="0.71282943809050225"/>
    <s v="*"/>
    <s v="Y"/>
    <s v="Y"/>
    <s v="Y"/>
    <x v="0"/>
    <n v="1"/>
  </r>
  <r>
    <x v="1"/>
    <x v="1"/>
    <x v="1"/>
    <x v="0"/>
    <x v="6"/>
    <x v="14"/>
    <n v="4068"/>
    <n v="0.70673549655850543"/>
    <s v="*"/>
    <s v="Y"/>
    <s v="Y"/>
    <s v="Y"/>
    <x v="0"/>
    <n v="1"/>
  </r>
  <r>
    <x v="2"/>
    <x v="1"/>
    <x v="1"/>
    <x v="0"/>
    <x v="6"/>
    <x v="1"/>
    <n v="20205"/>
    <n v="0.74159861420440487"/>
    <m/>
    <s v="Y"/>
    <s v="Y"/>
    <s v="Y"/>
    <x v="1"/>
    <n v="0"/>
  </r>
  <r>
    <x v="0"/>
    <x v="1"/>
    <x v="1"/>
    <x v="0"/>
    <x v="6"/>
    <x v="1"/>
    <n v="21934"/>
    <n v="0.74601075955138141"/>
    <m/>
    <s v="Y"/>
    <s v="Y"/>
    <s v="Y"/>
    <x v="1"/>
    <n v="0"/>
  </r>
  <r>
    <x v="1"/>
    <x v="1"/>
    <x v="1"/>
    <x v="0"/>
    <x v="6"/>
    <x v="1"/>
    <n v="23116"/>
    <n v="0.73338812943415821"/>
    <m/>
    <s v="Y"/>
    <s v="Y"/>
    <s v="Y"/>
    <x v="1"/>
    <n v="0"/>
  </r>
  <r>
    <x v="2"/>
    <x v="1"/>
    <x v="1"/>
    <x v="1"/>
    <x v="7"/>
    <x v="15"/>
    <n v="57"/>
    <n v="0.63157894736842102"/>
    <s v=" "/>
    <s v="Y"/>
    <s v="Y"/>
    <s v="Y"/>
    <x v="0"/>
    <n v="0"/>
  </r>
  <r>
    <x v="0"/>
    <x v="1"/>
    <x v="1"/>
    <x v="1"/>
    <x v="7"/>
    <x v="15"/>
    <n v="58"/>
    <n v="0.77586206896551724"/>
    <s v=" "/>
    <s v="Y"/>
    <s v="Y"/>
    <s v="Y"/>
    <x v="0"/>
    <n v="0"/>
  </r>
  <r>
    <x v="1"/>
    <x v="1"/>
    <x v="1"/>
    <x v="1"/>
    <x v="7"/>
    <x v="15"/>
    <n v="84"/>
    <n v="0.79761904761904767"/>
    <s v=" "/>
    <s v="Y"/>
    <s v="Y"/>
    <s v="Y"/>
    <x v="0"/>
    <n v="0"/>
  </r>
  <r>
    <x v="2"/>
    <x v="1"/>
    <x v="1"/>
    <x v="1"/>
    <x v="7"/>
    <x v="16"/>
    <n v="812"/>
    <n v="0.71551724137931039"/>
    <s v=" "/>
    <s v="Y"/>
    <s v="Y"/>
    <s v="Y"/>
    <x v="0"/>
    <n v="0"/>
  </r>
  <r>
    <x v="0"/>
    <x v="1"/>
    <x v="1"/>
    <x v="1"/>
    <x v="7"/>
    <x v="16"/>
    <n v="868"/>
    <n v="0.72235023041474655"/>
    <s v=" "/>
    <s v="Y"/>
    <s v="Y"/>
    <s v="Y"/>
    <x v="0"/>
    <n v="0"/>
  </r>
  <r>
    <x v="1"/>
    <x v="1"/>
    <x v="1"/>
    <x v="1"/>
    <x v="7"/>
    <x v="16"/>
    <n v="975"/>
    <n v="0.70666666666666667"/>
    <s v=" "/>
    <s v="Y"/>
    <s v="Y"/>
    <s v="Y"/>
    <x v="0"/>
    <n v="0"/>
  </r>
  <r>
    <x v="2"/>
    <x v="1"/>
    <x v="1"/>
    <x v="1"/>
    <x v="7"/>
    <x v="17"/>
    <n v="351"/>
    <n v="0.69230769230769229"/>
    <s v=" "/>
    <s v="Y"/>
    <s v="Y"/>
    <s v="Y"/>
    <x v="0"/>
    <n v="0"/>
  </r>
  <r>
    <x v="0"/>
    <x v="1"/>
    <x v="1"/>
    <x v="1"/>
    <x v="7"/>
    <x v="17"/>
    <n v="435"/>
    <n v="0.74022988505747123"/>
    <s v=" "/>
    <s v="Y"/>
    <s v="Y"/>
    <s v="Y"/>
    <x v="0"/>
    <n v="0"/>
  </r>
  <r>
    <x v="1"/>
    <x v="1"/>
    <x v="1"/>
    <x v="1"/>
    <x v="7"/>
    <x v="17"/>
    <n v="474"/>
    <n v="0.71097046413502107"/>
    <s v=" "/>
    <s v="Y"/>
    <s v="Y"/>
    <s v="Y"/>
    <x v="0"/>
    <n v="0"/>
  </r>
  <r>
    <x v="2"/>
    <x v="1"/>
    <x v="1"/>
    <x v="1"/>
    <x v="7"/>
    <x v="18"/>
    <n v="158"/>
    <n v="0.68354430379746833"/>
    <s v=" "/>
    <s v="Y"/>
    <s v="Y"/>
    <s v="Y"/>
    <x v="0"/>
    <n v="0"/>
  </r>
  <r>
    <x v="0"/>
    <x v="1"/>
    <x v="1"/>
    <x v="1"/>
    <x v="7"/>
    <x v="18"/>
    <n v="193"/>
    <n v="0.69430051813471505"/>
    <s v=" "/>
    <s v="Y"/>
    <s v="Y"/>
    <s v="Y"/>
    <x v="0"/>
    <n v="0"/>
  </r>
  <r>
    <x v="1"/>
    <x v="1"/>
    <x v="1"/>
    <x v="1"/>
    <x v="7"/>
    <x v="18"/>
    <n v="223"/>
    <n v="0.62780269058295968"/>
    <s v="*"/>
    <s v="Y"/>
    <s v="Y"/>
    <s v="Y"/>
    <x v="0"/>
    <n v="1"/>
  </r>
  <r>
    <x v="2"/>
    <x v="1"/>
    <x v="1"/>
    <x v="1"/>
    <x v="7"/>
    <x v="19"/>
    <n v="24076"/>
    <n v="0.73741485296560894"/>
    <m/>
    <s v="Y"/>
    <s v="Y"/>
    <s v="Y"/>
    <x v="0"/>
    <n v="0"/>
  </r>
  <r>
    <x v="0"/>
    <x v="1"/>
    <x v="1"/>
    <x v="1"/>
    <x v="7"/>
    <x v="19"/>
    <n v="25481"/>
    <n v="0.7428672344099525"/>
    <m/>
    <s v="Y"/>
    <s v="Y"/>
    <s v="Y"/>
    <x v="0"/>
    <n v="0"/>
  </r>
  <r>
    <x v="1"/>
    <x v="1"/>
    <x v="1"/>
    <x v="1"/>
    <x v="7"/>
    <x v="19"/>
    <n v="26752"/>
    <n v="0.73299192583732053"/>
    <m/>
    <s v="Y"/>
    <s v="Y"/>
    <s v="Y"/>
    <x v="0"/>
    <n v="0"/>
  </r>
  <r>
    <x v="2"/>
    <x v="1"/>
    <x v="1"/>
    <x v="0"/>
    <x v="0"/>
    <x v="0"/>
    <n v="468"/>
    <n v="0.63888888888888884"/>
    <s v="*"/>
    <s v="Y"/>
    <s v="Y"/>
    <s v="Y"/>
    <x v="0"/>
    <n v="1"/>
  </r>
  <r>
    <x v="2"/>
    <x v="1"/>
    <x v="1"/>
    <x v="0"/>
    <x v="0"/>
    <x v="1"/>
    <n v="23727"/>
    <n v="0.73751422430142877"/>
    <m/>
    <s v="Y"/>
    <s v="Y"/>
    <s v="Y"/>
    <x v="1"/>
    <n v="0"/>
  </r>
  <r>
    <x v="2"/>
    <x v="1"/>
    <x v="1"/>
    <x v="0"/>
    <x v="1"/>
    <x v="2"/>
    <n v="8204"/>
    <n v="0.73049731838127741"/>
    <s v=" "/>
    <s v="Y"/>
    <s v="Y"/>
    <s v="Y"/>
    <x v="0"/>
    <n v="0"/>
  </r>
  <r>
    <x v="2"/>
    <x v="1"/>
    <x v="1"/>
    <x v="0"/>
    <x v="1"/>
    <x v="1"/>
    <n v="15991"/>
    <n v="0.73822775311112498"/>
    <m/>
    <s v="Y"/>
    <s v="Y"/>
    <s v="Y"/>
    <x v="1"/>
    <n v="0"/>
  </r>
  <r>
    <x v="2"/>
    <x v="1"/>
    <x v="1"/>
    <x v="0"/>
    <x v="8"/>
    <x v="20"/>
    <n v="15695"/>
    <n v="0.7167887862376553"/>
    <m/>
    <s v="Y"/>
    <s v="Y"/>
    <s v="Y"/>
    <x v="0"/>
    <n v="0"/>
  </r>
  <r>
    <x v="0"/>
    <x v="1"/>
    <x v="1"/>
    <x v="0"/>
    <x v="8"/>
    <x v="20"/>
    <n v="16067"/>
    <n v="0.72129208937573908"/>
    <m/>
    <s v="Y"/>
    <s v="Y"/>
    <s v="Y"/>
    <x v="0"/>
    <n v="0"/>
  </r>
  <r>
    <x v="1"/>
    <x v="1"/>
    <x v="1"/>
    <x v="0"/>
    <x v="8"/>
    <x v="20"/>
    <n v="16443"/>
    <n v="0.70862981207808795"/>
    <m/>
    <s v="Y"/>
    <s v="Y"/>
    <s v="Y"/>
    <x v="0"/>
    <n v="0"/>
  </r>
  <r>
    <x v="2"/>
    <x v="1"/>
    <x v="1"/>
    <x v="0"/>
    <x v="8"/>
    <x v="21"/>
    <n v="8500"/>
    <n v="0.77035294117647057"/>
    <s v="*"/>
    <s v="Y"/>
    <s v="Y"/>
    <s v="Y"/>
    <x v="1"/>
    <n v="1"/>
  </r>
  <r>
    <x v="0"/>
    <x v="1"/>
    <x v="1"/>
    <x v="0"/>
    <x v="8"/>
    <x v="21"/>
    <n v="9889"/>
    <n v="0.77267671149762363"/>
    <s v="*"/>
    <s v="Y"/>
    <s v="Y"/>
    <s v="Y"/>
    <x v="1"/>
    <n v="1"/>
  </r>
  <r>
    <x v="1"/>
    <x v="1"/>
    <x v="1"/>
    <x v="0"/>
    <x v="8"/>
    <x v="21"/>
    <n v="10741"/>
    <n v="0.76119541942091051"/>
    <s v="*"/>
    <s v="Y"/>
    <s v="Y"/>
    <s v="Y"/>
    <x v="1"/>
    <n v="1"/>
  </r>
  <r>
    <x v="2"/>
    <x v="1"/>
    <x v="1"/>
    <x v="0"/>
    <x v="3"/>
    <x v="4"/>
    <n v="1656"/>
    <n v="0.62560386473429952"/>
    <s v="*"/>
    <s v="Y"/>
    <s v="Y"/>
    <s v="Y"/>
    <x v="0"/>
    <n v="1"/>
  </r>
  <r>
    <x v="2"/>
    <x v="1"/>
    <x v="1"/>
    <x v="0"/>
    <x v="3"/>
    <x v="1"/>
    <n v="22539"/>
    <n v="0.74368871733439812"/>
    <m/>
    <s v="Y"/>
    <s v="Y"/>
    <s v="Y"/>
    <x v="1"/>
    <n v="0"/>
  </r>
  <r>
    <x v="2"/>
    <x v="1"/>
    <x v="1"/>
    <x v="0"/>
    <x v="2"/>
    <x v="3"/>
    <n v="7493"/>
    <n v="0.68450553850260243"/>
    <s v="*"/>
    <s v="Y"/>
    <s v="Y"/>
    <s v="Y"/>
    <x v="0"/>
    <n v="1"/>
  </r>
  <r>
    <x v="2"/>
    <x v="1"/>
    <x v="1"/>
    <x v="0"/>
    <x v="2"/>
    <x v="1"/>
    <n v="16702"/>
    <n v="0.75853191234582684"/>
    <m/>
    <s v="Y"/>
    <s v="Y"/>
    <s v="Y"/>
    <x v="1"/>
    <n v="0"/>
  </r>
  <r>
    <x v="2"/>
    <x v="1"/>
    <x v="1"/>
    <x v="1"/>
    <x v="9"/>
    <x v="22"/>
    <n v="84"/>
    <n v="0.7142857142857143"/>
    <s v=" "/>
    <s v="Y"/>
    <s v="Y"/>
    <s v="Y"/>
    <x v="0"/>
    <n v="0"/>
  </r>
  <r>
    <x v="0"/>
    <x v="1"/>
    <x v="1"/>
    <x v="1"/>
    <x v="9"/>
    <x v="22"/>
    <n v="141"/>
    <n v="0.61702127659574468"/>
    <s v="*"/>
    <s v="Y"/>
    <s v="Y"/>
    <s v="Y"/>
    <x v="0"/>
    <n v="1"/>
  </r>
  <r>
    <x v="1"/>
    <x v="1"/>
    <x v="1"/>
    <x v="1"/>
    <x v="9"/>
    <x v="22"/>
    <n v="108"/>
    <n v="0.7592592592592593"/>
    <s v=" "/>
    <s v="Y"/>
    <s v="Y"/>
    <s v="Y"/>
    <x v="0"/>
    <n v="0"/>
  </r>
  <r>
    <x v="2"/>
    <x v="1"/>
    <x v="1"/>
    <x v="1"/>
    <x v="9"/>
    <x v="23"/>
    <n v="227"/>
    <n v="0.76211453744493396"/>
    <s v=" "/>
    <s v="Y"/>
    <s v="Y"/>
    <s v="Y"/>
    <x v="0"/>
    <n v="0"/>
  </r>
  <r>
    <x v="0"/>
    <x v="1"/>
    <x v="1"/>
    <x v="1"/>
    <x v="9"/>
    <x v="23"/>
    <n v="211"/>
    <n v="0.7345971563981043"/>
    <s v=" "/>
    <s v="Y"/>
    <s v="Y"/>
    <s v="Y"/>
    <x v="0"/>
    <n v="0"/>
  </r>
  <r>
    <x v="1"/>
    <x v="1"/>
    <x v="1"/>
    <x v="1"/>
    <x v="9"/>
    <x v="23"/>
    <n v="220"/>
    <n v="0.72272727272727277"/>
    <s v=" "/>
    <s v="Y"/>
    <s v="Y"/>
    <s v="Y"/>
    <x v="0"/>
    <n v="0"/>
  </r>
  <r>
    <x v="2"/>
    <x v="1"/>
    <x v="1"/>
    <x v="1"/>
    <x v="9"/>
    <x v="24"/>
    <n v="22640"/>
    <n v="0.74107773851590109"/>
    <m/>
    <s v="Y"/>
    <s v="Y"/>
    <s v="Y"/>
    <x v="0"/>
    <n v="0"/>
  </r>
  <r>
    <x v="0"/>
    <x v="1"/>
    <x v="1"/>
    <x v="1"/>
    <x v="9"/>
    <x v="24"/>
    <n v="23973"/>
    <n v="0.74638134568055725"/>
    <m/>
    <s v="Y"/>
    <s v="Y"/>
    <s v="Y"/>
    <x v="0"/>
    <n v="0"/>
  </r>
  <r>
    <x v="1"/>
    <x v="1"/>
    <x v="1"/>
    <x v="1"/>
    <x v="9"/>
    <x v="24"/>
    <n v="25309"/>
    <n v="0.73448180489154058"/>
    <m/>
    <s v="Y"/>
    <s v="Y"/>
    <s v="Y"/>
    <x v="0"/>
    <n v="0"/>
  </r>
  <r>
    <x v="2"/>
    <x v="1"/>
    <x v="1"/>
    <x v="1"/>
    <x v="9"/>
    <x v="25"/>
    <n v="135"/>
    <n v="0.65925925925925921"/>
    <s v="*"/>
    <s v="Y"/>
    <s v="Y"/>
    <s v="Y"/>
    <x v="0"/>
    <n v="1"/>
  </r>
  <r>
    <x v="0"/>
    <x v="1"/>
    <x v="1"/>
    <x v="1"/>
    <x v="9"/>
    <x v="25"/>
    <n v="166"/>
    <n v="0.64457831325301207"/>
    <s v="*"/>
    <s v="Y"/>
    <s v="Y"/>
    <s v="Y"/>
    <x v="0"/>
    <n v="1"/>
  </r>
  <r>
    <x v="1"/>
    <x v="1"/>
    <x v="1"/>
    <x v="1"/>
    <x v="9"/>
    <x v="25"/>
    <n v="160"/>
    <n v="0.67500000000000004"/>
    <s v=" "/>
    <s v="Y"/>
    <s v="Y"/>
    <s v="Y"/>
    <x v="0"/>
    <n v="0"/>
  </r>
  <r>
    <x v="0"/>
    <x v="2"/>
    <x v="2"/>
    <x v="0"/>
    <x v="0"/>
    <x v="0"/>
    <n v="861"/>
    <n v="0.43089430894308944"/>
    <s v="*"/>
    <s v="Y"/>
    <s v="Y"/>
    <s v="Y"/>
    <x v="0"/>
    <n v="1"/>
  </r>
  <r>
    <x v="1"/>
    <x v="2"/>
    <x v="2"/>
    <x v="0"/>
    <x v="0"/>
    <x v="0"/>
    <n v="878"/>
    <n v="0.3929384965831435"/>
    <s v="*"/>
    <s v="Y"/>
    <s v="Y"/>
    <s v="Y"/>
    <x v="0"/>
    <n v="1"/>
  </r>
  <r>
    <x v="0"/>
    <x v="2"/>
    <x v="2"/>
    <x v="0"/>
    <x v="0"/>
    <x v="1"/>
    <n v="54432"/>
    <n v="0.56804820693709579"/>
    <m/>
    <s v="Y"/>
    <s v="Y"/>
    <s v="Y"/>
    <x v="1"/>
    <n v="0"/>
  </r>
  <r>
    <x v="1"/>
    <x v="2"/>
    <x v="2"/>
    <x v="0"/>
    <x v="0"/>
    <x v="1"/>
    <n v="56252"/>
    <n v="0.55646021474792007"/>
    <m/>
    <s v="Y"/>
    <s v="Y"/>
    <s v="Y"/>
    <x v="1"/>
    <n v="0"/>
  </r>
  <r>
    <x v="0"/>
    <x v="2"/>
    <x v="2"/>
    <x v="0"/>
    <x v="1"/>
    <x v="2"/>
    <n v="17742"/>
    <n v="0.54091985120054109"/>
    <s v="*"/>
    <s v="Y"/>
    <s v="Y"/>
    <s v="Y"/>
    <x v="0"/>
    <n v="1"/>
  </r>
  <r>
    <x v="1"/>
    <x v="2"/>
    <x v="2"/>
    <x v="0"/>
    <x v="1"/>
    <x v="2"/>
    <n v="17771"/>
    <n v="0.52867030555399241"/>
    <s v="*"/>
    <s v="Y"/>
    <s v="Y"/>
    <s v="Y"/>
    <x v="0"/>
    <n v="1"/>
  </r>
  <r>
    <x v="0"/>
    <x v="2"/>
    <x v="2"/>
    <x v="0"/>
    <x v="1"/>
    <x v="1"/>
    <n v="37551"/>
    <n v="0.57772096615269897"/>
    <m/>
    <s v="Y"/>
    <s v="Y"/>
    <s v="Y"/>
    <x v="1"/>
    <n v="0"/>
  </r>
  <r>
    <x v="1"/>
    <x v="2"/>
    <x v="2"/>
    <x v="0"/>
    <x v="1"/>
    <x v="1"/>
    <n v="39359"/>
    <n v="0.56535989227368577"/>
    <m/>
    <s v="Y"/>
    <s v="Y"/>
    <s v="Y"/>
    <x v="1"/>
    <n v="0"/>
  </r>
  <r>
    <x v="0"/>
    <x v="2"/>
    <x v="2"/>
    <x v="0"/>
    <x v="2"/>
    <x v="3"/>
    <n v="15356"/>
    <n v="0.50240948163584265"/>
    <s v="*"/>
    <s v="Y"/>
    <s v="Y"/>
    <s v="Y"/>
    <x v="0"/>
    <n v="1"/>
  </r>
  <r>
    <x v="1"/>
    <x v="2"/>
    <x v="2"/>
    <x v="0"/>
    <x v="2"/>
    <x v="3"/>
    <n v="15657"/>
    <n v="0.48994060164782527"/>
    <s v="*"/>
    <s v="Y"/>
    <s v="Y"/>
    <s v="Y"/>
    <x v="0"/>
    <n v="1"/>
  </r>
  <r>
    <x v="0"/>
    <x v="2"/>
    <x v="2"/>
    <x v="0"/>
    <x v="2"/>
    <x v="1"/>
    <n v="39937"/>
    <n v="0.59032976938678416"/>
    <m/>
    <s v="Y"/>
    <s v="Y"/>
    <s v="Y"/>
    <x v="1"/>
    <n v="0"/>
  </r>
  <r>
    <x v="1"/>
    <x v="2"/>
    <x v="2"/>
    <x v="0"/>
    <x v="2"/>
    <x v="1"/>
    <n v="41473"/>
    <n v="0.57811106020784608"/>
    <m/>
    <s v="Y"/>
    <s v="Y"/>
    <s v="Y"/>
    <x v="1"/>
    <n v="0"/>
  </r>
  <r>
    <x v="0"/>
    <x v="2"/>
    <x v="2"/>
    <x v="0"/>
    <x v="3"/>
    <x v="4"/>
    <n v="2952"/>
    <n v="0.40176151761517614"/>
    <s v="*"/>
    <s v="Y"/>
    <s v="Y"/>
    <s v="Y"/>
    <x v="0"/>
    <n v="1"/>
  </r>
  <r>
    <x v="1"/>
    <x v="2"/>
    <x v="2"/>
    <x v="0"/>
    <x v="3"/>
    <x v="4"/>
    <n v="2889"/>
    <n v="0.39944617514710973"/>
    <s v="*"/>
    <s v="Y"/>
    <s v="Y"/>
    <s v="Y"/>
    <x v="0"/>
    <n v="1"/>
  </r>
  <r>
    <x v="0"/>
    <x v="2"/>
    <x v="2"/>
    <x v="0"/>
    <x v="3"/>
    <x v="1"/>
    <n v="52341"/>
    <n v="0.57517051642116124"/>
    <m/>
    <s v="Y"/>
    <s v="Y"/>
    <s v="Y"/>
    <x v="1"/>
    <n v="0"/>
  </r>
  <r>
    <x v="1"/>
    <x v="2"/>
    <x v="2"/>
    <x v="0"/>
    <x v="3"/>
    <x v="1"/>
    <n v="54241"/>
    <n v="0.56217621356538416"/>
    <m/>
    <s v="Y"/>
    <s v="Y"/>
    <s v="Y"/>
    <x v="1"/>
    <n v="0"/>
  </r>
  <r>
    <x v="2"/>
    <x v="2"/>
    <x v="2"/>
    <x v="1"/>
    <x v="4"/>
    <x v="5"/>
    <n v="1114"/>
    <n v="0.48473967684021546"/>
    <m/>
    <s v="Y"/>
    <s v="Y"/>
    <s v="Y"/>
    <x v="0"/>
    <n v="0"/>
  </r>
  <r>
    <x v="0"/>
    <x v="2"/>
    <x v="2"/>
    <x v="1"/>
    <x v="4"/>
    <x v="5"/>
    <n v="1318"/>
    <n v="0.47268588770864944"/>
    <m/>
    <s v="Y"/>
    <s v="Y"/>
    <s v="Y"/>
    <x v="0"/>
    <n v="0"/>
  </r>
  <r>
    <x v="1"/>
    <x v="2"/>
    <x v="2"/>
    <x v="1"/>
    <x v="4"/>
    <x v="5"/>
    <n v="1416"/>
    <n v="0.46115819209039549"/>
    <m/>
    <s v="Y"/>
    <s v="Y"/>
    <s v="Y"/>
    <x v="0"/>
    <n v="0"/>
  </r>
  <r>
    <x v="2"/>
    <x v="2"/>
    <x v="2"/>
    <x v="1"/>
    <x v="4"/>
    <x v="6"/>
    <n v="2047"/>
    <n v="0.50903761602344899"/>
    <s v=" "/>
    <s v="Y"/>
    <s v="Y"/>
    <s v="Y"/>
    <x v="0"/>
    <n v="0"/>
  </r>
  <r>
    <x v="0"/>
    <x v="2"/>
    <x v="2"/>
    <x v="1"/>
    <x v="4"/>
    <x v="6"/>
    <n v="2361"/>
    <n v="0.51122405760271072"/>
    <s v="*"/>
    <s v="Y"/>
    <s v="Y"/>
    <s v="Y"/>
    <x v="0"/>
    <n v="1"/>
  </r>
  <r>
    <x v="1"/>
    <x v="2"/>
    <x v="2"/>
    <x v="1"/>
    <x v="4"/>
    <x v="6"/>
    <n v="2588"/>
    <n v="0.48261205564142196"/>
    <s v=" "/>
    <s v="Y"/>
    <s v="Y"/>
    <s v="Y"/>
    <x v="0"/>
    <n v="0"/>
  </r>
  <r>
    <x v="2"/>
    <x v="2"/>
    <x v="2"/>
    <x v="1"/>
    <x v="4"/>
    <x v="7"/>
    <n v="3291"/>
    <n v="0.52202977818292318"/>
    <s v="*"/>
    <s v="Y"/>
    <s v="Y"/>
    <s v="Y"/>
    <x v="0"/>
    <n v="1"/>
  </r>
  <r>
    <x v="0"/>
    <x v="2"/>
    <x v="2"/>
    <x v="1"/>
    <x v="4"/>
    <x v="7"/>
    <n v="3757"/>
    <n v="0.52941176470588236"/>
    <s v="*"/>
    <s v="Y"/>
    <s v="Y"/>
    <s v="Y"/>
    <x v="0"/>
    <n v="1"/>
  </r>
  <r>
    <x v="1"/>
    <x v="2"/>
    <x v="2"/>
    <x v="1"/>
    <x v="4"/>
    <x v="7"/>
    <n v="4170"/>
    <n v="0.51462829736211035"/>
    <s v="*"/>
    <s v="Y"/>
    <s v="Y"/>
    <s v="Y"/>
    <x v="0"/>
    <n v="1"/>
  </r>
  <r>
    <x v="2"/>
    <x v="2"/>
    <x v="2"/>
    <x v="1"/>
    <x v="4"/>
    <x v="8"/>
    <n v="6205"/>
    <n v="0.57179693795326347"/>
    <s v="*"/>
    <s v="Y"/>
    <s v="Y"/>
    <s v="Y"/>
    <x v="0"/>
    <n v="1"/>
  </r>
  <r>
    <x v="0"/>
    <x v="2"/>
    <x v="2"/>
    <x v="1"/>
    <x v="4"/>
    <x v="8"/>
    <n v="7161"/>
    <n v="0.56723921240050268"/>
    <s v="*"/>
    <s v="Y"/>
    <s v="Y"/>
    <s v="Y"/>
    <x v="0"/>
    <n v="1"/>
  </r>
  <r>
    <x v="1"/>
    <x v="2"/>
    <x v="2"/>
    <x v="1"/>
    <x v="4"/>
    <x v="8"/>
    <n v="7282"/>
    <n v="0.55410601483109034"/>
    <s v="*"/>
    <s v="Y"/>
    <s v="Y"/>
    <s v="Y"/>
    <x v="0"/>
    <n v="1"/>
  </r>
  <r>
    <x v="2"/>
    <x v="2"/>
    <x v="2"/>
    <x v="1"/>
    <x v="4"/>
    <x v="9"/>
    <n v="9452"/>
    <n v="0.59627592044011846"/>
    <s v="*"/>
    <s v="Y"/>
    <s v="Y"/>
    <s v="Y"/>
    <x v="0"/>
    <n v="1"/>
  </r>
  <r>
    <x v="0"/>
    <x v="2"/>
    <x v="2"/>
    <x v="1"/>
    <x v="4"/>
    <x v="9"/>
    <n v="10394"/>
    <n v="0.60111602847796808"/>
    <s v="*"/>
    <s v="Y"/>
    <s v="Y"/>
    <s v="Y"/>
    <x v="0"/>
    <n v="1"/>
  </r>
  <r>
    <x v="1"/>
    <x v="2"/>
    <x v="2"/>
    <x v="1"/>
    <x v="4"/>
    <x v="9"/>
    <n v="11066"/>
    <n v="0.58657148020965122"/>
    <s v="*"/>
    <s v="Y"/>
    <s v="Y"/>
    <s v="Y"/>
    <x v="0"/>
    <n v="1"/>
  </r>
  <r>
    <x v="2"/>
    <x v="2"/>
    <x v="2"/>
    <x v="1"/>
    <x v="4"/>
    <x v="10"/>
    <n v="14823"/>
    <n v="0.62315320785266137"/>
    <s v="*"/>
    <s v="Y"/>
    <s v="Y"/>
    <s v="Y"/>
    <x v="0"/>
    <n v="1"/>
  </r>
  <r>
    <x v="0"/>
    <x v="2"/>
    <x v="2"/>
    <x v="1"/>
    <x v="4"/>
    <x v="10"/>
    <n v="15179"/>
    <n v="0.61822254430463142"/>
    <s v="*"/>
    <s v="Y"/>
    <s v="Y"/>
    <s v="Y"/>
    <x v="0"/>
    <n v="1"/>
  </r>
  <r>
    <x v="1"/>
    <x v="2"/>
    <x v="2"/>
    <x v="1"/>
    <x v="4"/>
    <x v="10"/>
    <n v="15550"/>
    <n v="0.61395498392282954"/>
    <s v="*"/>
    <s v="Y"/>
    <s v="Y"/>
    <s v="Y"/>
    <x v="0"/>
    <n v="1"/>
  </r>
  <r>
    <x v="2"/>
    <x v="2"/>
    <x v="2"/>
    <x v="1"/>
    <x v="4"/>
    <x v="11"/>
    <n v="13954"/>
    <n v="0.56098609717643688"/>
    <s v="*"/>
    <s v="Y"/>
    <s v="Y"/>
    <s v="Y"/>
    <x v="0"/>
    <n v="1"/>
  </r>
  <r>
    <x v="0"/>
    <x v="2"/>
    <x v="2"/>
    <x v="1"/>
    <x v="4"/>
    <x v="11"/>
    <n v="14146"/>
    <n v="0.55994627456524815"/>
    <s v="*"/>
    <s v="Y"/>
    <s v="Y"/>
    <s v="Y"/>
    <x v="0"/>
    <n v="1"/>
  </r>
  <r>
    <x v="1"/>
    <x v="2"/>
    <x v="2"/>
    <x v="1"/>
    <x v="4"/>
    <x v="11"/>
    <n v="14264"/>
    <n v="0.54220415030846891"/>
    <s v="*"/>
    <s v="Y"/>
    <s v="Y"/>
    <s v="Y"/>
    <x v="0"/>
    <n v="1"/>
  </r>
  <r>
    <x v="2"/>
    <x v="2"/>
    <x v="2"/>
    <x v="1"/>
    <x v="4"/>
    <x v="12"/>
    <n v="6313"/>
    <n v="0.47235862505940124"/>
    <s v=" "/>
    <s v="Y"/>
    <s v="Y"/>
    <s v="Y"/>
    <x v="0"/>
    <n v="0"/>
  </r>
  <r>
    <x v="0"/>
    <x v="2"/>
    <x v="2"/>
    <x v="1"/>
    <x v="4"/>
    <x v="12"/>
    <n v="6244"/>
    <n v="0.45339525944907111"/>
    <s v=" "/>
    <s v="Y"/>
    <s v="Y"/>
    <s v="Y"/>
    <x v="0"/>
    <n v="0"/>
  </r>
  <r>
    <x v="1"/>
    <x v="2"/>
    <x v="2"/>
    <x v="1"/>
    <x v="4"/>
    <x v="12"/>
    <n v="6216"/>
    <n v="0.45286357786357784"/>
    <s v=" "/>
    <s v="Y"/>
    <s v="Y"/>
    <s v="Y"/>
    <x v="0"/>
    <n v="0"/>
  </r>
  <r>
    <x v="2"/>
    <x v="2"/>
    <x v="2"/>
    <x v="0"/>
    <x v="5"/>
    <x v="13"/>
    <n v="2526"/>
    <n v="0.4651623119556611"/>
    <s v="*"/>
    <s v="Y"/>
    <s v="Y"/>
    <s v="Y"/>
    <x v="0"/>
    <n v="1"/>
  </r>
  <r>
    <x v="0"/>
    <x v="2"/>
    <x v="2"/>
    <x v="0"/>
    <x v="5"/>
    <x v="13"/>
    <n v="2526"/>
    <n v="0.47307996832937449"/>
    <s v="*"/>
    <s v="Y"/>
    <s v="Y"/>
    <s v="Y"/>
    <x v="0"/>
    <n v="1"/>
  </r>
  <r>
    <x v="1"/>
    <x v="2"/>
    <x v="2"/>
    <x v="0"/>
    <x v="5"/>
    <x v="13"/>
    <n v="2777"/>
    <n v="0.45696795102628734"/>
    <s v="*"/>
    <s v="Y"/>
    <s v="Y"/>
    <s v="Y"/>
    <x v="0"/>
    <n v="1"/>
  </r>
  <r>
    <x v="2"/>
    <x v="2"/>
    <x v="2"/>
    <x v="0"/>
    <x v="5"/>
    <x v="1"/>
    <n v="49027"/>
    <n v="0.5742142084973586"/>
    <m/>
    <s v="Y"/>
    <s v="Y"/>
    <s v="Y"/>
    <x v="1"/>
    <n v="0"/>
  </r>
  <r>
    <x v="0"/>
    <x v="2"/>
    <x v="2"/>
    <x v="0"/>
    <x v="5"/>
    <x v="1"/>
    <n v="52767"/>
    <n v="0.57035647279549717"/>
    <m/>
    <s v="Y"/>
    <s v="Y"/>
    <s v="Y"/>
    <x v="1"/>
    <n v="0"/>
  </r>
  <r>
    <x v="1"/>
    <x v="2"/>
    <x v="2"/>
    <x v="0"/>
    <x v="5"/>
    <x v="1"/>
    <n v="54353"/>
    <n v="0.55890199253031114"/>
    <m/>
    <s v="Y"/>
    <s v="Y"/>
    <s v="Y"/>
    <x v="1"/>
    <n v="0"/>
  </r>
  <r>
    <x v="2"/>
    <x v="2"/>
    <x v="2"/>
    <x v="0"/>
    <x v="6"/>
    <x v="14"/>
    <n v="7661"/>
    <n v="0.51847017360657877"/>
    <s v="*"/>
    <s v="Y"/>
    <s v="Y"/>
    <s v="Y"/>
    <x v="0"/>
    <n v="1"/>
  </r>
  <r>
    <x v="0"/>
    <x v="2"/>
    <x v="2"/>
    <x v="0"/>
    <x v="6"/>
    <x v="14"/>
    <n v="7549"/>
    <n v="0.50907404954298585"/>
    <s v="*"/>
    <s v="Y"/>
    <s v="Y"/>
    <s v="Y"/>
    <x v="0"/>
    <n v="1"/>
  </r>
  <r>
    <x v="1"/>
    <x v="2"/>
    <x v="2"/>
    <x v="0"/>
    <x v="6"/>
    <x v="14"/>
    <n v="7779"/>
    <n v="0.50430646612675156"/>
    <s v="*"/>
    <s v="Y"/>
    <s v="Y"/>
    <s v="Y"/>
    <x v="0"/>
    <n v="1"/>
  </r>
  <r>
    <x v="2"/>
    <x v="2"/>
    <x v="2"/>
    <x v="0"/>
    <x v="6"/>
    <x v="1"/>
    <n v="43892"/>
    <n v="0.57766791214799962"/>
    <m/>
    <s v="Y"/>
    <s v="Y"/>
    <s v="Y"/>
    <x v="1"/>
    <n v="0"/>
  </r>
  <r>
    <x v="0"/>
    <x v="2"/>
    <x v="2"/>
    <x v="0"/>
    <x v="6"/>
    <x v="1"/>
    <n v="47744"/>
    <n v="0.57489946380697055"/>
    <m/>
    <s v="Y"/>
    <s v="Y"/>
    <s v="Y"/>
    <x v="1"/>
    <n v="0"/>
  </r>
  <r>
    <x v="1"/>
    <x v="2"/>
    <x v="2"/>
    <x v="0"/>
    <x v="6"/>
    <x v="1"/>
    <n v="49351"/>
    <n v="0.5617717979372252"/>
    <m/>
    <s v="Y"/>
    <s v="Y"/>
    <s v="Y"/>
    <x v="1"/>
    <n v="0"/>
  </r>
  <r>
    <x v="2"/>
    <x v="2"/>
    <x v="2"/>
    <x v="1"/>
    <x v="7"/>
    <x v="15"/>
    <n v="107"/>
    <n v="0.51401869158878499"/>
    <s v=" "/>
    <s v="Y"/>
    <s v="Y"/>
    <s v="Y"/>
    <x v="0"/>
    <n v="0"/>
  </r>
  <r>
    <x v="0"/>
    <x v="2"/>
    <x v="2"/>
    <x v="1"/>
    <x v="7"/>
    <x v="15"/>
    <n v="102"/>
    <n v="0.5"/>
    <s v=" "/>
    <s v="Y"/>
    <s v="Y"/>
    <s v="Y"/>
    <x v="0"/>
    <n v="0"/>
  </r>
  <r>
    <x v="1"/>
    <x v="2"/>
    <x v="2"/>
    <x v="1"/>
    <x v="7"/>
    <x v="15"/>
    <n v="147"/>
    <n v="0.44897959183673469"/>
    <s v="*"/>
    <s v="Y"/>
    <s v="Y"/>
    <s v="Y"/>
    <x v="0"/>
    <n v="1"/>
  </r>
  <r>
    <x v="2"/>
    <x v="2"/>
    <x v="2"/>
    <x v="1"/>
    <x v="7"/>
    <x v="16"/>
    <n v="1535"/>
    <n v="0.47752442996742672"/>
    <s v="*"/>
    <s v="Y"/>
    <s v="Y"/>
    <s v="Y"/>
    <x v="0"/>
    <n v="1"/>
  </r>
  <r>
    <x v="0"/>
    <x v="2"/>
    <x v="2"/>
    <x v="1"/>
    <x v="7"/>
    <x v="16"/>
    <n v="1650"/>
    <n v="0.44969696969696971"/>
    <s v="*"/>
    <s v="Y"/>
    <s v="Y"/>
    <s v="Y"/>
    <x v="0"/>
    <n v="1"/>
  </r>
  <r>
    <x v="1"/>
    <x v="2"/>
    <x v="2"/>
    <x v="1"/>
    <x v="7"/>
    <x v="16"/>
    <n v="1770"/>
    <n v="0.43954802259887005"/>
    <s v="*"/>
    <s v="Y"/>
    <s v="Y"/>
    <s v="Y"/>
    <x v="0"/>
    <n v="1"/>
  </r>
  <r>
    <x v="2"/>
    <x v="2"/>
    <x v="2"/>
    <x v="1"/>
    <x v="7"/>
    <x v="17"/>
    <n v="769"/>
    <n v="0.49024707412223667"/>
    <s v="*"/>
    <s v="Y"/>
    <s v="Y"/>
    <s v="Y"/>
    <x v="0"/>
    <n v="1"/>
  </r>
  <r>
    <x v="0"/>
    <x v="2"/>
    <x v="2"/>
    <x v="1"/>
    <x v="7"/>
    <x v="17"/>
    <n v="862"/>
    <n v="0.45591647331786544"/>
    <s v="*"/>
    <s v="Y"/>
    <s v="Y"/>
    <s v="Y"/>
    <x v="0"/>
    <n v="1"/>
  </r>
  <r>
    <x v="1"/>
    <x v="2"/>
    <x v="2"/>
    <x v="1"/>
    <x v="7"/>
    <x v="17"/>
    <n v="939"/>
    <n v="0.47071352502662406"/>
    <s v="*"/>
    <s v="Y"/>
    <s v="Y"/>
    <s v="Y"/>
    <x v="0"/>
    <n v="1"/>
  </r>
  <r>
    <x v="2"/>
    <x v="2"/>
    <x v="2"/>
    <x v="1"/>
    <x v="7"/>
    <x v="18"/>
    <n v="350"/>
    <n v="0.53714285714285714"/>
    <s v=" "/>
    <s v="Y"/>
    <s v="Y"/>
    <s v="Y"/>
    <x v="0"/>
    <n v="0"/>
  </r>
  <r>
    <x v="0"/>
    <x v="2"/>
    <x v="2"/>
    <x v="1"/>
    <x v="7"/>
    <x v="18"/>
    <n v="374"/>
    <n v="0.50802139037433158"/>
    <s v="*"/>
    <s v="Y"/>
    <s v="Y"/>
    <s v="Y"/>
    <x v="0"/>
    <n v="1"/>
  </r>
  <r>
    <x v="1"/>
    <x v="2"/>
    <x v="2"/>
    <x v="1"/>
    <x v="7"/>
    <x v="18"/>
    <n v="409"/>
    <n v="0.47432762836185821"/>
    <s v="*"/>
    <s v="Y"/>
    <s v="Y"/>
    <s v="Y"/>
    <x v="0"/>
    <n v="1"/>
  </r>
  <r>
    <x v="2"/>
    <x v="2"/>
    <x v="2"/>
    <x v="1"/>
    <x v="7"/>
    <x v="19"/>
    <n v="51489"/>
    <n v="0.57441395249470761"/>
    <m/>
    <s v="Y"/>
    <s v="Y"/>
    <s v="Y"/>
    <x v="0"/>
    <n v="0"/>
  </r>
  <r>
    <x v="0"/>
    <x v="2"/>
    <x v="2"/>
    <x v="1"/>
    <x v="7"/>
    <x v="19"/>
    <n v="54574"/>
    <n v="0.57340491809286476"/>
    <m/>
    <s v="Y"/>
    <s v="Y"/>
    <s v="Y"/>
    <x v="0"/>
    <n v="0"/>
  </r>
  <r>
    <x v="1"/>
    <x v="2"/>
    <x v="2"/>
    <x v="1"/>
    <x v="7"/>
    <x v="19"/>
    <n v="56673"/>
    <n v="0.56144901452190632"/>
    <m/>
    <s v="Y"/>
    <s v="Y"/>
    <s v="Y"/>
    <x v="0"/>
    <n v="0"/>
  </r>
  <r>
    <x v="2"/>
    <x v="2"/>
    <x v="2"/>
    <x v="0"/>
    <x v="0"/>
    <x v="0"/>
    <n v="929"/>
    <n v="0.46824542518837459"/>
    <s v="*"/>
    <s v="Y"/>
    <s v="Y"/>
    <s v="Y"/>
    <x v="0"/>
    <n v="1"/>
  </r>
  <r>
    <x v="2"/>
    <x v="2"/>
    <x v="2"/>
    <x v="0"/>
    <x v="0"/>
    <x v="1"/>
    <n v="50624"/>
    <n v="0.57071744627054366"/>
    <m/>
    <s v="Y"/>
    <s v="Y"/>
    <s v="Y"/>
    <x v="1"/>
    <n v="0"/>
  </r>
  <r>
    <x v="2"/>
    <x v="2"/>
    <x v="2"/>
    <x v="0"/>
    <x v="1"/>
    <x v="2"/>
    <n v="16963"/>
    <n v="0.55497258739609734"/>
    <s v="*"/>
    <s v="Y"/>
    <s v="Y"/>
    <s v="Y"/>
    <x v="0"/>
    <n v="1"/>
  </r>
  <r>
    <x v="2"/>
    <x v="2"/>
    <x v="2"/>
    <x v="0"/>
    <x v="1"/>
    <x v="1"/>
    <n v="34590"/>
    <n v="0.57568661462850534"/>
    <m/>
    <s v="Y"/>
    <s v="Y"/>
    <s v="Y"/>
    <x v="1"/>
    <n v="0"/>
  </r>
  <r>
    <x v="2"/>
    <x v="2"/>
    <x v="2"/>
    <x v="0"/>
    <x v="8"/>
    <x v="20"/>
    <n v="32148"/>
    <n v="0.53735846708971013"/>
    <m/>
    <s v="Y"/>
    <s v="Y"/>
    <s v="Y"/>
    <x v="0"/>
    <n v="0"/>
  </r>
  <r>
    <x v="0"/>
    <x v="2"/>
    <x v="2"/>
    <x v="0"/>
    <x v="8"/>
    <x v="20"/>
    <n v="33232"/>
    <n v="0.52976047183437647"/>
    <m/>
    <s v="Y"/>
    <s v="Y"/>
    <s v="Y"/>
    <x v="0"/>
    <n v="0"/>
  </r>
  <r>
    <x v="1"/>
    <x v="2"/>
    <x v="2"/>
    <x v="0"/>
    <x v="8"/>
    <x v="20"/>
    <n v="33771"/>
    <n v="0.51955820082319149"/>
    <m/>
    <s v="Y"/>
    <s v="Y"/>
    <s v="Y"/>
    <x v="0"/>
    <n v="0"/>
  </r>
  <r>
    <x v="2"/>
    <x v="2"/>
    <x v="2"/>
    <x v="0"/>
    <x v="8"/>
    <x v="21"/>
    <n v="19405"/>
    <n v="0.62107704199948466"/>
    <s v="*"/>
    <s v="Y"/>
    <s v="Y"/>
    <s v="Y"/>
    <x v="1"/>
    <n v="1"/>
  </r>
  <r>
    <x v="0"/>
    <x v="2"/>
    <x v="2"/>
    <x v="0"/>
    <x v="8"/>
    <x v="21"/>
    <n v="22061"/>
    <n v="0.62037079008204521"/>
    <s v="*"/>
    <s v="Y"/>
    <s v="Y"/>
    <s v="Y"/>
    <x v="1"/>
    <n v="1"/>
  </r>
  <r>
    <x v="1"/>
    <x v="2"/>
    <x v="2"/>
    <x v="0"/>
    <x v="8"/>
    <x v="21"/>
    <n v="23359"/>
    <n v="0.6036645404340939"/>
    <s v="*"/>
    <s v="Y"/>
    <s v="Y"/>
    <s v="Y"/>
    <x v="1"/>
    <n v="1"/>
  </r>
  <r>
    <x v="2"/>
    <x v="2"/>
    <x v="2"/>
    <x v="0"/>
    <x v="3"/>
    <x v="4"/>
    <n v="2950"/>
    <n v="0.40779661016949154"/>
    <s v="*"/>
    <s v="Y"/>
    <s v="Y"/>
    <s v="Y"/>
    <x v="0"/>
    <n v="1"/>
  </r>
  <r>
    <x v="2"/>
    <x v="2"/>
    <x v="2"/>
    <x v="0"/>
    <x v="3"/>
    <x v="1"/>
    <n v="48603"/>
    <n v="0.57864740859617714"/>
    <m/>
    <s v="Y"/>
    <s v="Y"/>
    <s v="Y"/>
    <x v="1"/>
    <n v="0"/>
  </r>
  <r>
    <x v="2"/>
    <x v="2"/>
    <x v="2"/>
    <x v="0"/>
    <x v="2"/>
    <x v="3"/>
    <n v="14923"/>
    <n v="0.50110567580245258"/>
    <s v="*"/>
    <s v="Y"/>
    <s v="Y"/>
    <s v="Y"/>
    <x v="0"/>
    <n v="1"/>
  </r>
  <r>
    <x v="2"/>
    <x v="2"/>
    <x v="2"/>
    <x v="0"/>
    <x v="2"/>
    <x v="1"/>
    <n v="36630"/>
    <n v="0.59647829647829653"/>
    <m/>
    <s v="Y"/>
    <s v="Y"/>
    <s v="Y"/>
    <x v="1"/>
    <n v="0"/>
  </r>
  <r>
    <x v="2"/>
    <x v="2"/>
    <x v="2"/>
    <x v="1"/>
    <x v="9"/>
    <x v="22"/>
    <n v="188"/>
    <n v="0.45744680851063829"/>
    <s v="*"/>
    <s v="Y"/>
    <s v="Y"/>
    <s v="Y"/>
    <x v="0"/>
    <n v="1"/>
  </r>
  <r>
    <x v="0"/>
    <x v="2"/>
    <x v="2"/>
    <x v="1"/>
    <x v="9"/>
    <x v="22"/>
    <n v="236"/>
    <n v="0.4576271186440678"/>
    <s v="*"/>
    <s v="Y"/>
    <s v="Y"/>
    <s v="Y"/>
    <x v="0"/>
    <n v="1"/>
  </r>
  <r>
    <x v="1"/>
    <x v="2"/>
    <x v="2"/>
    <x v="1"/>
    <x v="9"/>
    <x v="22"/>
    <n v="205"/>
    <n v="0.47804878048780486"/>
    <s v="*"/>
    <s v="Y"/>
    <s v="Y"/>
    <s v="Y"/>
    <x v="0"/>
    <n v="1"/>
  </r>
  <r>
    <x v="2"/>
    <x v="2"/>
    <x v="2"/>
    <x v="1"/>
    <x v="9"/>
    <x v="23"/>
    <n v="455"/>
    <n v="0.58241758241758246"/>
    <s v=" "/>
    <s v="Y"/>
    <s v="Y"/>
    <s v="Y"/>
    <x v="0"/>
    <n v="0"/>
  </r>
  <r>
    <x v="0"/>
    <x v="2"/>
    <x v="2"/>
    <x v="1"/>
    <x v="9"/>
    <x v="23"/>
    <n v="463"/>
    <n v="0.53779697624190059"/>
    <s v=" "/>
    <s v="Y"/>
    <s v="Y"/>
    <s v="Y"/>
    <x v="0"/>
    <n v="0"/>
  </r>
  <r>
    <x v="1"/>
    <x v="2"/>
    <x v="2"/>
    <x v="1"/>
    <x v="9"/>
    <x v="23"/>
    <n v="435"/>
    <n v="0.51954022988505744"/>
    <s v=" "/>
    <s v="Y"/>
    <s v="Y"/>
    <s v="Y"/>
    <x v="0"/>
    <n v="0"/>
  </r>
  <r>
    <x v="2"/>
    <x v="2"/>
    <x v="2"/>
    <x v="1"/>
    <x v="9"/>
    <x v="24"/>
    <n v="48709"/>
    <n v="0.57490402184401235"/>
    <m/>
    <s v="Y"/>
    <s v="Y"/>
    <s v="Y"/>
    <x v="0"/>
    <n v="0"/>
  </r>
  <r>
    <x v="0"/>
    <x v="2"/>
    <x v="2"/>
    <x v="1"/>
    <x v="9"/>
    <x v="24"/>
    <n v="51648"/>
    <n v="0.57485285006195785"/>
    <m/>
    <s v="Y"/>
    <s v="Y"/>
    <s v="Y"/>
    <x v="0"/>
    <n v="0"/>
  </r>
  <r>
    <x v="1"/>
    <x v="2"/>
    <x v="2"/>
    <x v="1"/>
    <x v="9"/>
    <x v="24"/>
    <n v="53451"/>
    <n v="0.56137396868159628"/>
    <m/>
    <s v="Y"/>
    <s v="Y"/>
    <s v="Y"/>
    <x v="0"/>
    <n v="0"/>
  </r>
  <r>
    <x v="2"/>
    <x v="2"/>
    <x v="2"/>
    <x v="1"/>
    <x v="9"/>
    <x v="25"/>
    <n v="280"/>
    <n v="0.52857142857142858"/>
    <s v=" "/>
    <s v="Y"/>
    <s v="Y"/>
    <s v="Y"/>
    <x v="0"/>
    <n v="0"/>
  </r>
  <r>
    <x v="0"/>
    <x v="2"/>
    <x v="2"/>
    <x v="1"/>
    <x v="9"/>
    <x v="25"/>
    <n v="318"/>
    <n v="0.49056603773584906"/>
    <s v="*"/>
    <s v="Y"/>
    <s v="Y"/>
    <s v="Y"/>
    <x v="0"/>
    <n v="1"/>
  </r>
  <r>
    <x v="1"/>
    <x v="2"/>
    <x v="2"/>
    <x v="1"/>
    <x v="9"/>
    <x v="25"/>
    <n v="323"/>
    <n v="0.51083591331269351"/>
    <s v=" "/>
    <s v="Y"/>
    <s v="Y"/>
    <s v="Y"/>
    <x v="0"/>
    <n v="0"/>
  </r>
  <r>
    <x v="0"/>
    <x v="3"/>
    <x v="3"/>
    <x v="0"/>
    <x v="0"/>
    <x v="0"/>
    <n v="863"/>
    <n v="0.68018539976825032"/>
    <s v="*"/>
    <s v="Y"/>
    <s v="Y"/>
    <s v="Y"/>
    <x v="0"/>
    <n v="1"/>
  </r>
  <r>
    <x v="1"/>
    <x v="3"/>
    <x v="3"/>
    <x v="0"/>
    <x v="0"/>
    <x v="0"/>
    <n v="878"/>
    <n v="0.67539863325740324"/>
    <s v="*"/>
    <s v="Y"/>
    <s v="Y"/>
    <s v="Y"/>
    <x v="0"/>
    <n v="1"/>
  </r>
  <r>
    <x v="0"/>
    <x v="3"/>
    <x v="3"/>
    <x v="0"/>
    <x v="0"/>
    <x v="1"/>
    <n v="54571"/>
    <n v="0.80068168074618384"/>
    <m/>
    <s v="Y"/>
    <s v="Y"/>
    <s v="Y"/>
    <x v="1"/>
    <n v="0"/>
  </r>
  <r>
    <x v="1"/>
    <x v="3"/>
    <x v="3"/>
    <x v="0"/>
    <x v="0"/>
    <x v="1"/>
    <n v="56374"/>
    <n v="0.79357505232908787"/>
    <m/>
    <s v="Y"/>
    <s v="Y"/>
    <s v="Y"/>
    <x v="1"/>
    <n v="0"/>
  </r>
  <r>
    <x v="0"/>
    <x v="3"/>
    <x v="3"/>
    <x v="0"/>
    <x v="1"/>
    <x v="2"/>
    <n v="17782"/>
    <n v="0.78973118884264992"/>
    <s v="*"/>
    <s v="Y"/>
    <s v="Y"/>
    <s v="Y"/>
    <x v="0"/>
    <n v="1"/>
  </r>
  <r>
    <x v="1"/>
    <x v="3"/>
    <x v="3"/>
    <x v="0"/>
    <x v="1"/>
    <x v="2"/>
    <n v="17813"/>
    <n v="0.78336046707460838"/>
    <s v="*"/>
    <s v="Y"/>
    <s v="Y"/>
    <s v="Y"/>
    <x v="0"/>
    <n v="1"/>
  </r>
  <r>
    <x v="0"/>
    <x v="3"/>
    <x v="3"/>
    <x v="0"/>
    <x v="1"/>
    <x v="1"/>
    <n v="37652"/>
    <n v="0.80309146924466168"/>
    <m/>
    <s v="Y"/>
    <s v="Y"/>
    <s v="Y"/>
    <x v="1"/>
    <n v="0"/>
  </r>
  <r>
    <x v="1"/>
    <x v="3"/>
    <x v="3"/>
    <x v="0"/>
    <x v="1"/>
    <x v="1"/>
    <n v="39439"/>
    <n v="0.79555769669616372"/>
    <m/>
    <s v="Y"/>
    <s v="Y"/>
    <s v="Y"/>
    <x v="1"/>
    <n v="0"/>
  </r>
  <r>
    <x v="0"/>
    <x v="3"/>
    <x v="3"/>
    <x v="0"/>
    <x v="2"/>
    <x v="3"/>
    <n v="15381"/>
    <n v="0.74143423704570577"/>
    <s v="*"/>
    <s v="Y"/>
    <s v="Y"/>
    <s v="Y"/>
    <x v="0"/>
    <n v="1"/>
  </r>
  <r>
    <x v="1"/>
    <x v="3"/>
    <x v="3"/>
    <x v="0"/>
    <x v="2"/>
    <x v="3"/>
    <n v="15672"/>
    <n v="0.73519652884124553"/>
    <s v="*"/>
    <s v="Y"/>
    <s v="Y"/>
    <s v="Y"/>
    <x v="0"/>
    <n v="1"/>
  </r>
  <r>
    <x v="0"/>
    <x v="3"/>
    <x v="3"/>
    <x v="0"/>
    <x v="2"/>
    <x v="1"/>
    <n v="40053"/>
    <n v="0.82083739045764359"/>
    <m/>
    <s v="Y"/>
    <s v="Y"/>
    <s v="Y"/>
    <x v="1"/>
    <n v="0"/>
  </r>
  <r>
    <x v="1"/>
    <x v="3"/>
    <x v="3"/>
    <x v="0"/>
    <x v="2"/>
    <x v="1"/>
    <n v="41580"/>
    <n v="0.81308321308321307"/>
    <m/>
    <s v="Y"/>
    <s v="Y"/>
    <s v="Y"/>
    <x v="1"/>
    <n v="0"/>
  </r>
  <r>
    <x v="0"/>
    <x v="3"/>
    <x v="3"/>
    <x v="0"/>
    <x v="3"/>
    <x v="4"/>
    <n v="2959"/>
    <n v="0.65292328489354512"/>
    <s v="*"/>
    <s v="Y"/>
    <s v="Y"/>
    <s v="Y"/>
    <x v="0"/>
    <n v="1"/>
  </r>
  <r>
    <x v="1"/>
    <x v="3"/>
    <x v="3"/>
    <x v="0"/>
    <x v="3"/>
    <x v="4"/>
    <n v="2876"/>
    <n v="0.65333796940194711"/>
    <s v="*"/>
    <s v="Y"/>
    <s v="Y"/>
    <s v="Y"/>
    <x v="0"/>
    <n v="1"/>
  </r>
  <r>
    <x v="0"/>
    <x v="3"/>
    <x v="3"/>
    <x v="0"/>
    <x v="3"/>
    <x v="1"/>
    <n v="52475"/>
    <n v="0.80703191996188661"/>
    <m/>
    <s v="Y"/>
    <s v="Y"/>
    <s v="Y"/>
    <x v="1"/>
    <n v="0"/>
  </r>
  <r>
    <x v="1"/>
    <x v="3"/>
    <x v="3"/>
    <x v="0"/>
    <x v="3"/>
    <x v="1"/>
    <n v="54376"/>
    <n v="0.79908415477416506"/>
    <m/>
    <s v="Y"/>
    <s v="Y"/>
    <s v="Y"/>
    <x v="1"/>
    <n v="0"/>
  </r>
  <r>
    <x v="2"/>
    <x v="3"/>
    <x v="3"/>
    <x v="1"/>
    <x v="4"/>
    <x v="5"/>
    <n v="1113"/>
    <n v="0.70440251572327039"/>
    <m/>
    <s v="Y"/>
    <s v="Y"/>
    <s v="Y"/>
    <x v="0"/>
    <n v="0"/>
  </r>
  <r>
    <x v="0"/>
    <x v="3"/>
    <x v="3"/>
    <x v="1"/>
    <x v="4"/>
    <x v="5"/>
    <n v="1318"/>
    <n v="0.67526555386949927"/>
    <m/>
    <s v="Y"/>
    <s v="Y"/>
    <s v="Y"/>
    <x v="0"/>
    <n v="0"/>
  </r>
  <r>
    <x v="1"/>
    <x v="3"/>
    <x v="3"/>
    <x v="1"/>
    <x v="4"/>
    <x v="5"/>
    <n v="1418"/>
    <n v="0.67983074753173489"/>
    <m/>
    <s v="Y"/>
    <s v="Y"/>
    <s v="Y"/>
    <x v="0"/>
    <n v="0"/>
  </r>
  <r>
    <x v="2"/>
    <x v="3"/>
    <x v="3"/>
    <x v="1"/>
    <x v="4"/>
    <x v="6"/>
    <n v="2042"/>
    <n v="0.69441723800195887"/>
    <s v=" "/>
    <s v="Y"/>
    <s v="Y"/>
    <s v="Y"/>
    <x v="0"/>
    <n v="0"/>
  </r>
  <r>
    <x v="0"/>
    <x v="3"/>
    <x v="3"/>
    <x v="1"/>
    <x v="4"/>
    <x v="6"/>
    <n v="2364"/>
    <n v="0.70642978003384094"/>
    <s v="*"/>
    <s v="Y"/>
    <s v="Y"/>
    <s v="Y"/>
    <x v="0"/>
    <n v="1"/>
  </r>
  <r>
    <x v="1"/>
    <x v="3"/>
    <x v="3"/>
    <x v="1"/>
    <x v="4"/>
    <x v="6"/>
    <n v="2594"/>
    <n v="0.70855821125674634"/>
    <s v=" "/>
    <s v="Y"/>
    <s v="Y"/>
    <s v="Y"/>
    <x v="0"/>
    <n v="0"/>
  </r>
  <r>
    <x v="2"/>
    <x v="3"/>
    <x v="3"/>
    <x v="1"/>
    <x v="4"/>
    <x v="7"/>
    <n v="3297"/>
    <n v="0.73582044282681225"/>
    <s v="*"/>
    <s v="Y"/>
    <s v="Y"/>
    <s v="Y"/>
    <x v="0"/>
    <n v="1"/>
  </r>
  <r>
    <x v="0"/>
    <x v="3"/>
    <x v="3"/>
    <x v="1"/>
    <x v="4"/>
    <x v="7"/>
    <n v="3757"/>
    <n v="0.75272824061751398"/>
    <s v="*"/>
    <s v="Y"/>
    <s v="Y"/>
    <s v="Y"/>
    <x v="0"/>
    <n v="1"/>
  </r>
  <r>
    <x v="1"/>
    <x v="3"/>
    <x v="3"/>
    <x v="1"/>
    <x v="4"/>
    <x v="7"/>
    <n v="4171"/>
    <n v="0.73915128266602736"/>
    <s v="*"/>
    <s v="Y"/>
    <s v="Y"/>
    <s v="Y"/>
    <x v="0"/>
    <n v="1"/>
  </r>
  <r>
    <x v="2"/>
    <x v="3"/>
    <x v="3"/>
    <x v="1"/>
    <x v="4"/>
    <x v="8"/>
    <n v="6203"/>
    <n v="0.77236820893116231"/>
    <s v="*"/>
    <s v="Y"/>
    <s v="Y"/>
    <s v="Y"/>
    <x v="0"/>
    <n v="1"/>
  </r>
  <r>
    <x v="0"/>
    <x v="3"/>
    <x v="3"/>
    <x v="1"/>
    <x v="4"/>
    <x v="8"/>
    <n v="7172"/>
    <n v="0.77816508644729498"/>
    <s v="*"/>
    <s v="Y"/>
    <s v="Y"/>
    <s v="Y"/>
    <x v="0"/>
    <n v="1"/>
  </r>
  <r>
    <x v="1"/>
    <x v="3"/>
    <x v="3"/>
    <x v="1"/>
    <x v="4"/>
    <x v="8"/>
    <n v="7294"/>
    <n v="0.76857691253084726"/>
    <s v="*"/>
    <s v="Y"/>
    <s v="Y"/>
    <s v="Y"/>
    <x v="0"/>
    <n v="1"/>
  </r>
  <r>
    <x v="2"/>
    <x v="3"/>
    <x v="3"/>
    <x v="1"/>
    <x v="4"/>
    <x v="9"/>
    <n v="9444"/>
    <n v="0.81257941550190593"/>
    <s v="*"/>
    <s v="Y"/>
    <s v="Y"/>
    <s v="Y"/>
    <x v="0"/>
    <n v="1"/>
  </r>
  <r>
    <x v="0"/>
    <x v="3"/>
    <x v="3"/>
    <x v="1"/>
    <x v="4"/>
    <x v="9"/>
    <n v="10415"/>
    <n v="0.82016322611617853"/>
    <s v="*"/>
    <s v="Y"/>
    <s v="Y"/>
    <s v="Y"/>
    <x v="0"/>
    <n v="1"/>
  </r>
  <r>
    <x v="1"/>
    <x v="3"/>
    <x v="3"/>
    <x v="1"/>
    <x v="4"/>
    <x v="9"/>
    <n v="11078"/>
    <n v="0.81124751760245528"/>
    <s v="*"/>
    <s v="Y"/>
    <s v="Y"/>
    <s v="Y"/>
    <x v="0"/>
    <n v="1"/>
  </r>
  <r>
    <x v="2"/>
    <x v="3"/>
    <x v="3"/>
    <x v="1"/>
    <x v="4"/>
    <x v="10"/>
    <n v="14860"/>
    <n v="0.83250336473755049"/>
    <s v="*"/>
    <s v="Y"/>
    <s v="Y"/>
    <s v="Y"/>
    <x v="0"/>
    <n v="1"/>
  </r>
  <r>
    <x v="0"/>
    <x v="3"/>
    <x v="3"/>
    <x v="1"/>
    <x v="4"/>
    <x v="10"/>
    <n v="15218"/>
    <n v="0.84005782625837822"/>
    <s v="*"/>
    <s v="Y"/>
    <s v="Y"/>
    <s v="Y"/>
    <x v="0"/>
    <n v="1"/>
  </r>
  <r>
    <x v="1"/>
    <x v="3"/>
    <x v="3"/>
    <x v="1"/>
    <x v="4"/>
    <x v="10"/>
    <n v="15608"/>
    <n v="0.8380317785750897"/>
    <s v="*"/>
    <s v="Y"/>
    <s v="Y"/>
    <s v="Y"/>
    <x v="0"/>
    <n v="1"/>
  </r>
  <r>
    <x v="2"/>
    <x v="3"/>
    <x v="3"/>
    <x v="1"/>
    <x v="4"/>
    <x v="11"/>
    <n v="14050"/>
    <n v="0.80362989323843415"/>
    <s v="*"/>
    <s v="Y"/>
    <s v="Y"/>
    <s v="Y"/>
    <x v="0"/>
    <n v="1"/>
  </r>
  <r>
    <x v="0"/>
    <x v="3"/>
    <x v="3"/>
    <x v="1"/>
    <x v="4"/>
    <x v="11"/>
    <n v="14245"/>
    <n v="0.81221481221481218"/>
    <s v="*"/>
    <s v="Y"/>
    <s v="Y"/>
    <s v="Y"/>
    <x v="0"/>
    <n v="1"/>
  </r>
  <r>
    <x v="1"/>
    <x v="3"/>
    <x v="3"/>
    <x v="1"/>
    <x v="4"/>
    <x v="11"/>
    <n v="14320"/>
    <n v="0.80377094972067042"/>
    <s v="*"/>
    <s v="Y"/>
    <s v="Y"/>
    <s v="Y"/>
    <x v="0"/>
    <n v="1"/>
  </r>
  <r>
    <x v="2"/>
    <x v="3"/>
    <x v="3"/>
    <x v="1"/>
    <x v="4"/>
    <x v="12"/>
    <n v="6335"/>
    <n v="0.76179952644041038"/>
    <s v="*"/>
    <s v="Y"/>
    <s v="Y"/>
    <s v="Y"/>
    <x v="0"/>
    <n v="1"/>
  </r>
  <r>
    <x v="0"/>
    <x v="3"/>
    <x v="3"/>
    <x v="1"/>
    <x v="4"/>
    <x v="12"/>
    <n v="6276"/>
    <n v="0.74649458253664758"/>
    <s v="*"/>
    <s v="Y"/>
    <s v="Y"/>
    <s v="Y"/>
    <x v="0"/>
    <n v="1"/>
  </r>
  <r>
    <x v="1"/>
    <x v="3"/>
    <x v="3"/>
    <x v="1"/>
    <x v="4"/>
    <x v="12"/>
    <n v="6254"/>
    <n v="0.74720179085385352"/>
    <s v="*"/>
    <s v="Y"/>
    <s v="Y"/>
    <s v="Y"/>
    <x v="0"/>
    <n v="1"/>
  </r>
  <r>
    <x v="2"/>
    <x v="3"/>
    <x v="3"/>
    <x v="0"/>
    <x v="5"/>
    <x v="13"/>
    <n v="2529"/>
    <n v="0.71134835903519178"/>
    <s v="*"/>
    <s v="Y"/>
    <s v="Y"/>
    <s v="Y"/>
    <x v="0"/>
    <n v="1"/>
  </r>
  <r>
    <x v="0"/>
    <x v="3"/>
    <x v="3"/>
    <x v="0"/>
    <x v="5"/>
    <x v="13"/>
    <n v="2519"/>
    <n v="0.7181421198888448"/>
    <s v="*"/>
    <s v="Y"/>
    <s v="Y"/>
    <s v="Y"/>
    <x v="0"/>
    <n v="1"/>
  </r>
  <r>
    <x v="1"/>
    <x v="3"/>
    <x v="3"/>
    <x v="0"/>
    <x v="5"/>
    <x v="13"/>
    <n v="2773"/>
    <n v="0.71979805265055896"/>
    <s v="*"/>
    <s v="Y"/>
    <s v="Y"/>
    <s v="Y"/>
    <x v="0"/>
    <n v="1"/>
  </r>
  <r>
    <x v="2"/>
    <x v="3"/>
    <x v="3"/>
    <x v="0"/>
    <x v="5"/>
    <x v="1"/>
    <n v="49123"/>
    <n v="0.79950328766565559"/>
    <m/>
    <s v="Y"/>
    <s v="Y"/>
    <s v="Y"/>
    <x v="1"/>
    <n v="0"/>
  </r>
  <r>
    <x v="0"/>
    <x v="3"/>
    <x v="3"/>
    <x v="0"/>
    <x v="5"/>
    <x v="1"/>
    <n v="52915"/>
    <n v="0.80264575262212978"/>
    <m/>
    <s v="Y"/>
    <s v="Y"/>
    <s v="Y"/>
    <x v="1"/>
    <n v="0"/>
  </r>
  <r>
    <x v="1"/>
    <x v="3"/>
    <x v="3"/>
    <x v="0"/>
    <x v="5"/>
    <x v="1"/>
    <n v="54479"/>
    <n v="0.79542576038473545"/>
    <m/>
    <s v="Y"/>
    <s v="Y"/>
    <s v="Y"/>
    <x v="1"/>
    <n v="0"/>
  </r>
  <r>
    <x v="2"/>
    <x v="3"/>
    <x v="3"/>
    <x v="0"/>
    <x v="6"/>
    <x v="14"/>
    <n v="7684"/>
    <n v="0.75871941697032796"/>
    <s v="*"/>
    <s v="Y"/>
    <s v="Y"/>
    <s v="Y"/>
    <x v="0"/>
    <n v="1"/>
  </r>
  <r>
    <x v="0"/>
    <x v="3"/>
    <x v="3"/>
    <x v="0"/>
    <x v="6"/>
    <x v="14"/>
    <n v="7555"/>
    <n v="0.7650562541363336"/>
    <s v="*"/>
    <s v="Y"/>
    <s v="Y"/>
    <s v="Y"/>
    <x v="0"/>
    <n v="1"/>
  </r>
  <r>
    <x v="1"/>
    <x v="3"/>
    <x v="3"/>
    <x v="0"/>
    <x v="6"/>
    <x v="14"/>
    <n v="7812"/>
    <n v="0.76254480286738346"/>
    <s v="*"/>
    <s v="Y"/>
    <s v="Y"/>
    <s v="Y"/>
    <x v="0"/>
    <n v="1"/>
  </r>
  <r>
    <x v="2"/>
    <x v="3"/>
    <x v="3"/>
    <x v="0"/>
    <x v="6"/>
    <x v="1"/>
    <n v="43968"/>
    <n v="0.80156022561863172"/>
    <m/>
    <s v="Y"/>
    <s v="Y"/>
    <s v="Y"/>
    <x v="1"/>
    <n v="0"/>
  </r>
  <r>
    <x v="0"/>
    <x v="3"/>
    <x v="3"/>
    <x v="0"/>
    <x v="6"/>
    <x v="1"/>
    <n v="47879"/>
    <n v="0.80413124751978948"/>
    <m/>
    <s v="Y"/>
    <s v="Y"/>
    <s v="Y"/>
    <x v="1"/>
    <n v="0"/>
  </r>
  <r>
    <x v="1"/>
    <x v="3"/>
    <x v="3"/>
    <x v="0"/>
    <x v="6"/>
    <x v="1"/>
    <n v="49440"/>
    <n v="0.79637944983818765"/>
    <m/>
    <s v="Y"/>
    <s v="Y"/>
    <s v="Y"/>
    <x v="1"/>
    <n v="0"/>
  </r>
  <r>
    <x v="2"/>
    <x v="3"/>
    <x v="3"/>
    <x v="1"/>
    <x v="7"/>
    <x v="15"/>
    <n v="108"/>
    <n v="0.72222222222222221"/>
    <s v=" "/>
    <s v="Y"/>
    <s v="Y"/>
    <s v="Y"/>
    <x v="0"/>
    <n v="0"/>
  </r>
  <r>
    <x v="0"/>
    <x v="3"/>
    <x v="3"/>
    <x v="1"/>
    <x v="7"/>
    <x v="15"/>
    <n v="103"/>
    <n v="0.79611650485436891"/>
    <s v=" "/>
    <s v="Y"/>
    <s v="Y"/>
    <s v="Y"/>
    <x v="0"/>
    <n v="0"/>
  </r>
  <r>
    <x v="1"/>
    <x v="3"/>
    <x v="3"/>
    <x v="1"/>
    <x v="7"/>
    <x v="15"/>
    <n v="149"/>
    <n v="0.79194630872483218"/>
    <s v=" "/>
    <s v="Y"/>
    <s v="Y"/>
    <s v="Y"/>
    <x v="0"/>
    <n v="0"/>
  </r>
  <r>
    <x v="2"/>
    <x v="3"/>
    <x v="3"/>
    <x v="1"/>
    <x v="7"/>
    <x v="16"/>
    <n v="1542"/>
    <n v="0.79312581063553822"/>
    <s v=" "/>
    <s v="Y"/>
    <s v="Y"/>
    <s v="Y"/>
    <x v="0"/>
    <n v="0"/>
  </r>
  <r>
    <x v="0"/>
    <x v="3"/>
    <x v="3"/>
    <x v="1"/>
    <x v="7"/>
    <x v="16"/>
    <n v="1660"/>
    <n v="0.7939759036144578"/>
    <s v=" "/>
    <s v="Y"/>
    <s v="Y"/>
    <s v="Y"/>
    <x v="0"/>
    <n v="0"/>
  </r>
  <r>
    <x v="1"/>
    <x v="3"/>
    <x v="3"/>
    <x v="1"/>
    <x v="7"/>
    <x v="16"/>
    <n v="1793"/>
    <n v="0.77189068600111543"/>
    <s v="*"/>
    <s v="Y"/>
    <s v="Y"/>
    <s v="Y"/>
    <x v="0"/>
    <n v="1"/>
  </r>
  <r>
    <x v="2"/>
    <x v="3"/>
    <x v="3"/>
    <x v="1"/>
    <x v="7"/>
    <x v="17"/>
    <n v="772"/>
    <n v="0.77849740932642486"/>
    <s v=" "/>
    <s v="Y"/>
    <s v="Y"/>
    <s v="Y"/>
    <x v="0"/>
    <n v="0"/>
  </r>
  <r>
    <x v="0"/>
    <x v="3"/>
    <x v="3"/>
    <x v="1"/>
    <x v="7"/>
    <x v="17"/>
    <n v="865"/>
    <n v="0.76994219653179186"/>
    <s v="*"/>
    <s v="Y"/>
    <s v="Y"/>
    <s v="Y"/>
    <x v="0"/>
    <n v="1"/>
  </r>
  <r>
    <x v="1"/>
    <x v="3"/>
    <x v="3"/>
    <x v="1"/>
    <x v="7"/>
    <x v="17"/>
    <n v="938"/>
    <n v="0.78464818763326227"/>
    <s v=" "/>
    <s v="Y"/>
    <s v="Y"/>
    <s v="Y"/>
    <x v="0"/>
    <n v="0"/>
  </r>
  <r>
    <x v="2"/>
    <x v="3"/>
    <x v="3"/>
    <x v="1"/>
    <x v="7"/>
    <x v="18"/>
    <n v="350"/>
    <n v="0.77714285714285714"/>
    <s v=" "/>
    <s v="Y"/>
    <s v="Y"/>
    <s v="Y"/>
    <x v="0"/>
    <n v="0"/>
  </r>
  <r>
    <x v="0"/>
    <x v="3"/>
    <x v="3"/>
    <x v="1"/>
    <x v="7"/>
    <x v="18"/>
    <n v="376"/>
    <n v="0.71542553191489366"/>
    <s v="*"/>
    <s v="Y"/>
    <s v="Y"/>
    <s v="Y"/>
    <x v="0"/>
    <n v="1"/>
  </r>
  <r>
    <x v="1"/>
    <x v="3"/>
    <x v="3"/>
    <x v="1"/>
    <x v="7"/>
    <x v="18"/>
    <n v="412"/>
    <n v="0.72572815533980584"/>
    <s v="*"/>
    <s v="Y"/>
    <s v="Y"/>
    <s v="Y"/>
    <x v="0"/>
    <n v="1"/>
  </r>
  <r>
    <x v="2"/>
    <x v="3"/>
    <x v="3"/>
    <x v="1"/>
    <x v="7"/>
    <x v="19"/>
    <n v="51606"/>
    <n v="0.79562453978219583"/>
    <m/>
    <s v="Y"/>
    <s v="Y"/>
    <s v="Y"/>
    <x v="0"/>
    <n v="0"/>
  </r>
  <r>
    <x v="0"/>
    <x v="3"/>
    <x v="3"/>
    <x v="1"/>
    <x v="7"/>
    <x v="19"/>
    <n v="54734"/>
    <n v="0.80125698834362558"/>
    <m/>
    <s v="Y"/>
    <s v="Y"/>
    <s v="Y"/>
    <x v="0"/>
    <n v="0"/>
  </r>
  <r>
    <x v="1"/>
    <x v="3"/>
    <x v="3"/>
    <x v="1"/>
    <x v="7"/>
    <x v="19"/>
    <n v="56816"/>
    <n v="0.79532174035482961"/>
    <m/>
    <s v="Y"/>
    <s v="Y"/>
    <s v="Y"/>
    <x v="0"/>
    <n v="0"/>
  </r>
  <r>
    <x v="2"/>
    <x v="3"/>
    <x v="3"/>
    <x v="0"/>
    <x v="0"/>
    <x v="0"/>
    <n v="921"/>
    <n v="0.71009771986970682"/>
    <s v="*"/>
    <s v="Y"/>
    <s v="Y"/>
    <s v="Y"/>
    <x v="0"/>
    <n v="1"/>
  </r>
  <r>
    <x v="2"/>
    <x v="3"/>
    <x v="3"/>
    <x v="0"/>
    <x v="0"/>
    <x v="1"/>
    <n v="50731"/>
    <n v="0.79673178135656697"/>
    <m/>
    <s v="Y"/>
    <s v="Y"/>
    <s v="Y"/>
    <x v="1"/>
    <n v="0"/>
  </r>
  <r>
    <x v="2"/>
    <x v="3"/>
    <x v="3"/>
    <x v="0"/>
    <x v="1"/>
    <x v="2"/>
    <n v="16981"/>
    <n v="0.78646722807844061"/>
    <s v="*"/>
    <s v="Y"/>
    <s v="Y"/>
    <s v="Y"/>
    <x v="0"/>
    <n v="1"/>
  </r>
  <r>
    <x v="2"/>
    <x v="3"/>
    <x v="3"/>
    <x v="0"/>
    <x v="1"/>
    <x v="1"/>
    <n v="34671"/>
    <n v="0.79945776008768132"/>
    <m/>
    <s v="Y"/>
    <s v="Y"/>
    <s v="Y"/>
    <x v="1"/>
    <n v="0"/>
  </r>
  <r>
    <x v="2"/>
    <x v="3"/>
    <x v="3"/>
    <x v="0"/>
    <x v="8"/>
    <x v="20"/>
    <n v="32189"/>
    <n v="0.77433284662462332"/>
    <m/>
    <s v="Y"/>
    <s v="Y"/>
    <s v="Y"/>
    <x v="0"/>
    <n v="0"/>
  </r>
  <r>
    <x v="0"/>
    <x v="3"/>
    <x v="3"/>
    <x v="0"/>
    <x v="8"/>
    <x v="20"/>
    <n v="33280"/>
    <n v="0.77515024038461533"/>
    <m/>
    <s v="Y"/>
    <s v="Y"/>
    <s v="Y"/>
    <x v="0"/>
    <n v="0"/>
  </r>
  <r>
    <x v="1"/>
    <x v="3"/>
    <x v="3"/>
    <x v="0"/>
    <x v="8"/>
    <x v="20"/>
    <n v="33822"/>
    <n v="0.76985394122169004"/>
    <m/>
    <s v="Y"/>
    <s v="Y"/>
    <s v="Y"/>
    <x v="0"/>
    <n v="0"/>
  </r>
  <r>
    <x v="2"/>
    <x v="3"/>
    <x v="3"/>
    <x v="0"/>
    <x v="8"/>
    <x v="21"/>
    <n v="19463"/>
    <n v="0.82967682268920517"/>
    <s v="*"/>
    <s v="Y"/>
    <s v="Y"/>
    <s v="Y"/>
    <x v="1"/>
    <n v="1"/>
  </r>
  <r>
    <x v="0"/>
    <x v="3"/>
    <x v="3"/>
    <x v="0"/>
    <x v="8"/>
    <x v="21"/>
    <n v="22154"/>
    <n v="0.8343414281845265"/>
    <s v="*"/>
    <s v="Y"/>
    <s v="Y"/>
    <s v="Y"/>
    <x v="1"/>
    <n v="1"/>
  </r>
  <r>
    <x v="1"/>
    <x v="3"/>
    <x v="3"/>
    <x v="0"/>
    <x v="8"/>
    <x v="21"/>
    <n v="23430"/>
    <n v="0.82338881775501493"/>
    <s v="*"/>
    <s v="Y"/>
    <s v="Y"/>
    <s v="Y"/>
    <x v="1"/>
    <n v="1"/>
  </r>
  <r>
    <x v="2"/>
    <x v="3"/>
    <x v="3"/>
    <x v="0"/>
    <x v="3"/>
    <x v="4"/>
    <n v="2948"/>
    <n v="0.65128900949796475"/>
    <s v="*"/>
    <s v="Y"/>
    <s v="Y"/>
    <s v="Y"/>
    <x v="0"/>
    <n v="1"/>
  </r>
  <r>
    <x v="2"/>
    <x v="3"/>
    <x v="3"/>
    <x v="0"/>
    <x v="3"/>
    <x v="1"/>
    <n v="48704"/>
    <n v="0.80389701051248352"/>
    <m/>
    <s v="Y"/>
    <s v="Y"/>
    <s v="Y"/>
    <x v="1"/>
    <n v="0"/>
  </r>
  <r>
    <x v="2"/>
    <x v="3"/>
    <x v="3"/>
    <x v="0"/>
    <x v="2"/>
    <x v="3"/>
    <n v="14938"/>
    <n v="0.74139777748025171"/>
    <s v="*"/>
    <s v="Y"/>
    <s v="Y"/>
    <s v="Y"/>
    <x v="0"/>
    <n v="1"/>
  </r>
  <r>
    <x v="2"/>
    <x v="3"/>
    <x v="3"/>
    <x v="0"/>
    <x v="2"/>
    <x v="1"/>
    <n v="36714"/>
    <n v="0.81707250640082807"/>
    <m/>
    <s v="Y"/>
    <s v="Y"/>
    <s v="Y"/>
    <x v="1"/>
    <n v="0"/>
  </r>
  <r>
    <x v="2"/>
    <x v="3"/>
    <x v="3"/>
    <x v="1"/>
    <x v="9"/>
    <x v="22"/>
    <n v="188"/>
    <n v="0.73404255319148937"/>
    <s v="*"/>
    <s v="Y"/>
    <s v="Y"/>
    <s v="Y"/>
    <x v="0"/>
    <n v="1"/>
  </r>
  <r>
    <x v="0"/>
    <x v="3"/>
    <x v="3"/>
    <x v="1"/>
    <x v="9"/>
    <x v="22"/>
    <n v="237"/>
    <n v="0.73417721518987344"/>
    <s v="*"/>
    <s v="Y"/>
    <s v="Y"/>
    <s v="Y"/>
    <x v="0"/>
    <n v="1"/>
  </r>
  <r>
    <x v="1"/>
    <x v="3"/>
    <x v="3"/>
    <x v="1"/>
    <x v="9"/>
    <x v="22"/>
    <n v="206"/>
    <n v="0.76213592233009708"/>
    <s v=" "/>
    <s v="Y"/>
    <s v="Y"/>
    <s v="Y"/>
    <x v="0"/>
    <n v="0"/>
  </r>
  <r>
    <x v="2"/>
    <x v="3"/>
    <x v="3"/>
    <x v="1"/>
    <x v="9"/>
    <x v="23"/>
    <n v="454"/>
    <n v="0.7687224669603524"/>
    <s v=" "/>
    <s v="Y"/>
    <s v="Y"/>
    <s v="Y"/>
    <x v="0"/>
    <n v="0"/>
  </r>
  <r>
    <x v="0"/>
    <x v="3"/>
    <x v="3"/>
    <x v="1"/>
    <x v="9"/>
    <x v="23"/>
    <n v="461"/>
    <n v="0.76138828633405642"/>
    <s v="*"/>
    <s v="Y"/>
    <s v="Y"/>
    <s v="Y"/>
    <x v="0"/>
    <n v="1"/>
  </r>
  <r>
    <x v="1"/>
    <x v="3"/>
    <x v="3"/>
    <x v="1"/>
    <x v="9"/>
    <x v="23"/>
    <n v="436"/>
    <n v="0.72935779816513757"/>
    <s v="*"/>
    <s v="Y"/>
    <s v="Y"/>
    <s v="Y"/>
    <x v="0"/>
    <n v="1"/>
  </r>
  <r>
    <x v="2"/>
    <x v="3"/>
    <x v="3"/>
    <x v="1"/>
    <x v="9"/>
    <x v="24"/>
    <n v="48805"/>
    <n v="0.79875012806064949"/>
    <m/>
    <s v="Y"/>
    <s v="Y"/>
    <s v="Y"/>
    <x v="0"/>
    <n v="0"/>
  </r>
  <r>
    <x v="0"/>
    <x v="3"/>
    <x v="3"/>
    <x v="1"/>
    <x v="9"/>
    <x v="24"/>
    <n v="51764"/>
    <n v="0.80470983695232212"/>
    <m/>
    <s v="Y"/>
    <s v="Y"/>
    <s v="Y"/>
    <x v="0"/>
    <n v="0"/>
  </r>
  <r>
    <x v="1"/>
    <x v="3"/>
    <x v="3"/>
    <x v="1"/>
    <x v="9"/>
    <x v="24"/>
    <n v="53554"/>
    <n v="0.79777420920939612"/>
    <m/>
    <s v="Y"/>
    <s v="Y"/>
    <s v="Y"/>
    <x v="0"/>
    <n v="0"/>
  </r>
  <r>
    <x v="2"/>
    <x v="3"/>
    <x v="3"/>
    <x v="1"/>
    <x v="9"/>
    <x v="25"/>
    <n v="282"/>
    <n v="0.76595744680851063"/>
    <s v=" "/>
    <s v="Y"/>
    <s v="Y"/>
    <s v="Y"/>
    <x v="0"/>
    <n v="0"/>
  </r>
  <r>
    <x v="0"/>
    <x v="3"/>
    <x v="3"/>
    <x v="1"/>
    <x v="9"/>
    <x v="25"/>
    <n v="318"/>
    <n v="0.73270440251572322"/>
    <s v="*"/>
    <s v="Y"/>
    <s v="Y"/>
    <s v="Y"/>
    <x v="0"/>
    <n v="1"/>
  </r>
  <r>
    <x v="1"/>
    <x v="3"/>
    <x v="3"/>
    <x v="1"/>
    <x v="9"/>
    <x v="25"/>
    <n v="327"/>
    <n v="0.74617737003058104"/>
    <s v="*"/>
    <s v="Y"/>
    <s v="Y"/>
    <s v="Y"/>
    <x v="0"/>
    <n v="1"/>
  </r>
  <r>
    <x v="0"/>
    <x v="4"/>
    <x v="4"/>
    <x v="0"/>
    <x v="0"/>
    <x v="0"/>
    <n v="440"/>
    <n v="0.72272727272727277"/>
    <s v="*"/>
    <s v="Y"/>
    <s v="Y"/>
    <s v="Y"/>
    <x v="0"/>
    <n v="1"/>
  </r>
  <r>
    <x v="1"/>
    <x v="4"/>
    <x v="4"/>
    <x v="0"/>
    <x v="0"/>
    <x v="0"/>
    <n v="457"/>
    <n v="0.70678336980306344"/>
    <s v="*"/>
    <s v="Y"/>
    <s v="Y"/>
    <s v="Y"/>
    <x v="0"/>
    <n v="1"/>
  </r>
  <r>
    <x v="0"/>
    <x v="4"/>
    <x v="4"/>
    <x v="0"/>
    <x v="0"/>
    <x v="1"/>
    <n v="33167"/>
    <n v="0.82958965236530291"/>
    <m/>
    <s v="Y"/>
    <s v="Y"/>
    <s v="Y"/>
    <x v="1"/>
    <n v="0"/>
  </r>
  <r>
    <x v="1"/>
    <x v="4"/>
    <x v="4"/>
    <x v="0"/>
    <x v="0"/>
    <x v="1"/>
    <n v="34596"/>
    <n v="0.81841831425598333"/>
    <m/>
    <s v="Y"/>
    <s v="Y"/>
    <s v="Y"/>
    <x v="1"/>
    <n v="0"/>
  </r>
  <r>
    <x v="0"/>
    <x v="4"/>
    <x v="4"/>
    <x v="0"/>
    <x v="1"/>
    <x v="2"/>
    <n v="10049"/>
    <n v="0.81878793909841774"/>
    <s v="*"/>
    <s v="Y"/>
    <s v="Y"/>
    <s v="Y"/>
    <x v="0"/>
    <n v="1"/>
  </r>
  <r>
    <x v="1"/>
    <x v="4"/>
    <x v="4"/>
    <x v="0"/>
    <x v="1"/>
    <x v="2"/>
    <n v="10195"/>
    <n v="0.80529671407552716"/>
    <s v="*"/>
    <s v="Y"/>
    <s v="Y"/>
    <s v="Y"/>
    <x v="0"/>
    <n v="1"/>
  </r>
  <r>
    <x v="0"/>
    <x v="4"/>
    <x v="4"/>
    <x v="0"/>
    <x v="1"/>
    <x v="1"/>
    <n v="23558"/>
    <n v="0.83220137532897531"/>
    <m/>
    <s v="Y"/>
    <s v="Y"/>
    <s v="Y"/>
    <x v="1"/>
    <n v="0"/>
  </r>
  <r>
    <x v="1"/>
    <x v="4"/>
    <x v="4"/>
    <x v="0"/>
    <x v="1"/>
    <x v="1"/>
    <n v="24858"/>
    <n v="0.8217475259473811"/>
    <m/>
    <s v="Y"/>
    <s v="Y"/>
    <s v="Y"/>
    <x v="1"/>
    <n v="0"/>
  </r>
  <r>
    <x v="0"/>
    <x v="4"/>
    <x v="4"/>
    <x v="0"/>
    <x v="2"/>
    <x v="3"/>
    <n v="8450"/>
    <n v="0.79360946745562133"/>
    <s v="*"/>
    <s v="Y"/>
    <s v="Y"/>
    <s v="Y"/>
    <x v="0"/>
    <n v="1"/>
  </r>
  <r>
    <x v="1"/>
    <x v="4"/>
    <x v="4"/>
    <x v="0"/>
    <x v="2"/>
    <x v="3"/>
    <n v="8721"/>
    <n v="0.77926843251920652"/>
    <s v="*"/>
    <s v="Y"/>
    <s v="Y"/>
    <s v="Y"/>
    <x v="0"/>
    <n v="1"/>
  </r>
  <r>
    <x v="0"/>
    <x v="4"/>
    <x v="4"/>
    <x v="0"/>
    <x v="2"/>
    <x v="1"/>
    <n v="25157"/>
    <n v="0.83980601820566836"/>
    <m/>
    <s v="Y"/>
    <s v="Y"/>
    <s v="Y"/>
    <x v="1"/>
    <n v="0"/>
  </r>
  <r>
    <x v="1"/>
    <x v="4"/>
    <x v="4"/>
    <x v="0"/>
    <x v="2"/>
    <x v="1"/>
    <n v="26332"/>
    <n v="0.82944706061066387"/>
    <m/>
    <s v="Y"/>
    <s v="Y"/>
    <s v="Y"/>
    <x v="1"/>
    <n v="0"/>
  </r>
  <r>
    <x v="0"/>
    <x v="4"/>
    <x v="4"/>
    <x v="0"/>
    <x v="3"/>
    <x v="4"/>
    <n v="1316"/>
    <n v="0.69984802431610937"/>
    <s v="*"/>
    <s v="Y"/>
    <s v="Y"/>
    <s v="Y"/>
    <x v="0"/>
    <n v="1"/>
  </r>
  <r>
    <x v="1"/>
    <x v="4"/>
    <x v="4"/>
    <x v="0"/>
    <x v="3"/>
    <x v="4"/>
    <n v="1344"/>
    <n v="0.68377976190476186"/>
    <s v="*"/>
    <s v="Y"/>
    <s v="Y"/>
    <s v="Y"/>
    <x v="0"/>
    <n v="1"/>
  </r>
  <r>
    <x v="0"/>
    <x v="4"/>
    <x v="4"/>
    <x v="0"/>
    <x v="3"/>
    <x v="1"/>
    <n v="32291"/>
    <n v="0.833421077080301"/>
    <m/>
    <s v="Y"/>
    <s v="Y"/>
    <s v="Y"/>
    <x v="1"/>
    <n v="0"/>
  </r>
  <r>
    <x v="1"/>
    <x v="4"/>
    <x v="4"/>
    <x v="0"/>
    <x v="3"/>
    <x v="1"/>
    <n v="33709"/>
    <n v="0.82227298347622302"/>
    <m/>
    <s v="Y"/>
    <s v="Y"/>
    <s v="Y"/>
    <x v="1"/>
    <n v="0"/>
  </r>
  <r>
    <x v="2"/>
    <x v="4"/>
    <x v="4"/>
    <x v="1"/>
    <x v="4"/>
    <x v="5"/>
    <n v="670"/>
    <n v="0.76567164179104474"/>
    <m/>
    <s v="Y"/>
    <s v="Y"/>
    <s v="Y"/>
    <x v="0"/>
    <n v="0"/>
  </r>
  <r>
    <x v="0"/>
    <x v="4"/>
    <x v="4"/>
    <x v="1"/>
    <x v="4"/>
    <x v="5"/>
    <n v="743"/>
    <n v="0.78196500672947511"/>
    <m/>
    <s v="Y"/>
    <s v="Y"/>
    <s v="Y"/>
    <x v="0"/>
    <n v="0"/>
  </r>
  <r>
    <x v="1"/>
    <x v="4"/>
    <x v="4"/>
    <x v="1"/>
    <x v="4"/>
    <x v="5"/>
    <n v="779"/>
    <n v="0.76893453145057766"/>
    <m/>
    <s v="Y"/>
    <s v="Y"/>
    <s v="Y"/>
    <x v="0"/>
    <n v="0"/>
  </r>
  <r>
    <x v="2"/>
    <x v="4"/>
    <x v="4"/>
    <x v="1"/>
    <x v="4"/>
    <x v="6"/>
    <n v="1253"/>
    <n v="0.77893056664006388"/>
    <s v=" "/>
    <s v="Y"/>
    <s v="Y"/>
    <s v="Y"/>
    <x v="0"/>
    <n v="0"/>
  </r>
  <r>
    <x v="0"/>
    <x v="4"/>
    <x v="4"/>
    <x v="1"/>
    <x v="4"/>
    <x v="6"/>
    <n v="1397"/>
    <n v="0.78239083750894778"/>
    <s v=" "/>
    <s v="Y"/>
    <s v="Y"/>
    <s v="Y"/>
    <x v="0"/>
    <n v="0"/>
  </r>
  <r>
    <x v="1"/>
    <x v="4"/>
    <x v="4"/>
    <x v="1"/>
    <x v="4"/>
    <x v="6"/>
    <n v="1565"/>
    <n v="0.76805111821086258"/>
    <s v=" "/>
    <s v="Y"/>
    <s v="Y"/>
    <s v="Y"/>
    <x v="0"/>
    <n v="0"/>
  </r>
  <r>
    <x v="2"/>
    <x v="4"/>
    <x v="4"/>
    <x v="1"/>
    <x v="4"/>
    <x v="7"/>
    <n v="2118"/>
    <n v="0.80217186024551468"/>
    <s v="*"/>
    <s v="Y"/>
    <s v="Y"/>
    <s v="Y"/>
    <x v="0"/>
    <n v="1"/>
  </r>
  <r>
    <x v="0"/>
    <x v="4"/>
    <x v="4"/>
    <x v="1"/>
    <x v="4"/>
    <x v="7"/>
    <n v="2410"/>
    <n v="0.8099585062240664"/>
    <s v=" "/>
    <s v="Y"/>
    <s v="Y"/>
    <s v="Y"/>
    <x v="0"/>
    <n v="0"/>
  </r>
  <r>
    <x v="1"/>
    <x v="4"/>
    <x v="4"/>
    <x v="1"/>
    <x v="4"/>
    <x v="7"/>
    <n v="2677"/>
    <n v="0.79529323870003732"/>
    <s v=" "/>
    <s v="Y"/>
    <s v="Y"/>
    <s v="Y"/>
    <x v="0"/>
    <n v="0"/>
  </r>
  <r>
    <x v="2"/>
    <x v="4"/>
    <x v="4"/>
    <x v="1"/>
    <x v="4"/>
    <x v="8"/>
    <n v="4127"/>
    <n v="0.83571601647685967"/>
    <s v="*"/>
    <s v="Y"/>
    <s v="Y"/>
    <s v="Y"/>
    <x v="0"/>
    <n v="1"/>
  </r>
  <r>
    <x v="0"/>
    <x v="4"/>
    <x v="4"/>
    <x v="1"/>
    <x v="4"/>
    <x v="8"/>
    <n v="4684"/>
    <n v="0.82578992314261312"/>
    <s v="*"/>
    <s v="Y"/>
    <s v="Y"/>
    <s v="Y"/>
    <x v="0"/>
    <n v="1"/>
  </r>
  <r>
    <x v="1"/>
    <x v="4"/>
    <x v="4"/>
    <x v="1"/>
    <x v="4"/>
    <x v="8"/>
    <n v="4767"/>
    <n v="0.82483742395636672"/>
    <s v="*"/>
    <s v="Y"/>
    <s v="Y"/>
    <s v="Y"/>
    <x v="0"/>
    <n v="1"/>
  </r>
  <r>
    <x v="2"/>
    <x v="4"/>
    <x v="4"/>
    <x v="1"/>
    <x v="4"/>
    <x v="9"/>
    <n v="6164"/>
    <n v="0.84863724853990918"/>
    <s v="*"/>
    <s v="Y"/>
    <s v="Y"/>
    <s v="Y"/>
    <x v="0"/>
    <n v="1"/>
  </r>
  <r>
    <x v="0"/>
    <x v="4"/>
    <x v="4"/>
    <x v="1"/>
    <x v="4"/>
    <x v="9"/>
    <n v="6825"/>
    <n v="0.85362637362637361"/>
    <s v="*"/>
    <s v="Y"/>
    <s v="Y"/>
    <s v="Y"/>
    <x v="0"/>
    <n v="1"/>
  </r>
  <r>
    <x v="1"/>
    <x v="4"/>
    <x v="4"/>
    <x v="1"/>
    <x v="4"/>
    <x v="9"/>
    <n v="7304"/>
    <n v="0.83967688937568452"/>
    <s v="*"/>
    <s v="Y"/>
    <s v="Y"/>
    <s v="Y"/>
    <x v="0"/>
    <n v="1"/>
  </r>
  <r>
    <x v="2"/>
    <x v="4"/>
    <x v="4"/>
    <x v="1"/>
    <x v="4"/>
    <x v="10"/>
    <n v="9703"/>
    <n v="0.85973410285478713"/>
    <s v="*"/>
    <s v="Y"/>
    <s v="Y"/>
    <s v="Y"/>
    <x v="0"/>
    <n v="1"/>
  </r>
  <r>
    <x v="0"/>
    <x v="4"/>
    <x v="4"/>
    <x v="1"/>
    <x v="4"/>
    <x v="10"/>
    <n v="9850"/>
    <n v="0.86538071065989852"/>
    <s v="*"/>
    <s v="Y"/>
    <s v="Y"/>
    <s v="Y"/>
    <x v="0"/>
    <n v="1"/>
  </r>
  <r>
    <x v="1"/>
    <x v="4"/>
    <x v="4"/>
    <x v="1"/>
    <x v="4"/>
    <x v="10"/>
    <n v="10166"/>
    <n v="0.85638402518197909"/>
    <s v="*"/>
    <s v="Y"/>
    <s v="Y"/>
    <s v="Y"/>
    <x v="0"/>
    <n v="1"/>
  </r>
  <r>
    <x v="2"/>
    <x v="4"/>
    <x v="4"/>
    <x v="1"/>
    <x v="4"/>
    <x v="11"/>
    <n v="8083"/>
    <n v="0.81083756031176546"/>
    <s v="*"/>
    <s v="Y"/>
    <s v="Y"/>
    <s v="Y"/>
    <x v="0"/>
    <n v="1"/>
  </r>
  <r>
    <x v="0"/>
    <x v="4"/>
    <x v="4"/>
    <x v="1"/>
    <x v="4"/>
    <x v="11"/>
    <n v="8101"/>
    <n v="0.81113442784841383"/>
    <s v=" "/>
    <s v="Y"/>
    <s v="Y"/>
    <s v="Y"/>
    <x v="0"/>
    <n v="0"/>
  </r>
  <r>
    <x v="1"/>
    <x v="4"/>
    <x v="4"/>
    <x v="1"/>
    <x v="4"/>
    <x v="11"/>
    <n v="8245"/>
    <n v="0.80157671315949064"/>
    <s v="*"/>
    <s v="Y"/>
    <s v="Y"/>
    <s v="Y"/>
    <x v="0"/>
    <n v="1"/>
  </r>
  <r>
    <x v="2"/>
    <x v="4"/>
    <x v="4"/>
    <x v="1"/>
    <x v="4"/>
    <x v="12"/>
    <n v="2653"/>
    <n v="0.71202412363362233"/>
    <s v="*"/>
    <s v="Y"/>
    <s v="Y"/>
    <s v="Y"/>
    <x v="0"/>
    <n v="1"/>
  </r>
  <r>
    <x v="0"/>
    <x v="4"/>
    <x v="4"/>
    <x v="1"/>
    <x v="4"/>
    <x v="12"/>
    <n v="2693"/>
    <n v="0.7129595246936502"/>
    <s v="*"/>
    <s v="Y"/>
    <s v="Y"/>
    <s v="Y"/>
    <x v="0"/>
    <n v="1"/>
  </r>
  <r>
    <x v="1"/>
    <x v="4"/>
    <x v="4"/>
    <x v="1"/>
    <x v="4"/>
    <x v="12"/>
    <n v="2628"/>
    <n v="0.69558599695585999"/>
    <s v="*"/>
    <s v="Y"/>
    <s v="Y"/>
    <s v="Y"/>
    <x v="0"/>
    <n v="1"/>
  </r>
  <r>
    <x v="2"/>
    <x v="4"/>
    <x v="4"/>
    <x v="0"/>
    <x v="5"/>
    <x v="13"/>
    <n v="1199"/>
    <n v="0.73894912427022519"/>
    <s v="*"/>
    <s v="Y"/>
    <s v="Y"/>
    <s v="Y"/>
    <x v="0"/>
    <n v="1"/>
  </r>
  <r>
    <x v="0"/>
    <x v="4"/>
    <x v="4"/>
    <x v="0"/>
    <x v="5"/>
    <x v="13"/>
    <n v="1243"/>
    <n v="0.7546259050683829"/>
    <s v="*"/>
    <s v="Y"/>
    <s v="Y"/>
    <s v="Y"/>
    <x v="0"/>
    <n v="1"/>
  </r>
  <r>
    <x v="1"/>
    <x v="4"/>
    <x v="4"/>
    <x v="0"/>
    <x v="5"/>
    <x v="13"/>
    <n v="1407"/>
    <n v="0.73560767590618337"/>
    <s v="*"/>
    <s v="Y"/>
    <s v="Y"/>
    <s v="Y"/>
    <x v="0"/>
    <n v="1"/>
  </r>
  <r>
    <x v="2"/>
    <x v="4"/>
    <x v="4"/>
    <x v="0"/>
    <x v="5"/>
    <x v="1"/>
    <n v="30281"/>
    <n v="0.82883656418216045"/>
    <m/>
    <s v="Y"/>
    <s v="Y"/>
    <s v="Y"/>
    <x v="1"/>
    <n v="0"/>
  </r>
  <r>
    <x v="0"/>
    <x v="4"/>
    <x v="4"/>
    <x v="0"/>
    <x v="5"/>
    <x v="1"/>
    <n v="32364"/>
    <n v="0.83101594364108267"/>
    <m/>
    <s v="Y"/>
    <s v="Y"/>
    <s v="Y"/>
    <x v="1"/>
    <n v="0"/>
  </r>
  <r>
    <x v="1"/>
    <x v="4"/>
    <x v="4"/>
    <x v="0"/>
    <x v="5"/>
    <x v="1"/>
    <n v="33646"/>
    <n v="0.8203649765202401"/>
    <m/>
    <s v="Y"/>
    <s v="Y"/>
    <s v="Y"/>
    <x v="1"/>
    <n v="0"/>
  </r>
  <r>
    <x v="2"/>
    <x v="4"/>
    <x v="4"/>
    <x v="0"/>
    <x v="6"/>
    <x v="14"/>
    <n v="4060"/>
    <n v="0.78793103448275859"/>
    <s v="*"/>
    <s v="Y"/>
    <s v="Y"/>
    <s v="Y"/>
    <x v="0"/>
    <n v="1"/>
  </r>
  <r>
    <x v="0"/>
    <x v="4"/>
    <x v="4"/>
    <x v="0"/>
    <x v="6"/>
    <x v="14"/>
    <n v="3921"/>
    <n v="0.79393011986738082"/>
    <s v="*"/>
    <s v="Y"/>
    <s v="Y"/>
    <s v="Y"/>
    <x v="0"/>
    <n v="1"/>
  </r>
  <r>
    <x v="1"/>
    <x v="4"/>
    <x v="4"/>
    <x v="0"/>
    <x v="6"/>
    <x v="14"/>
    <n v="4173"/>
    <n v="0.77546129882578485"/>
    <s v="*"/>
    <s v="Y"/>
    <s v="Y"/>
    <s v="Y"/>
    <x v="0"/>
    <n v="1"/>
  </r>
  <r>
    <x v="2"/>
    <x v="4"/>
    <x v="4"/>
    <x v="0"/>
    <x v="6"/>
    <x v="1"/>
    <n v="27420"/>
    <n v="0.83096280087527352"/>
    <m/>
    <s v="Y"/>
    <s v="Y"/>
    <s v="Y"/>
    <x v="1"/>
    <n v="0"/>
  </r>
  <r>
    <x v="0"/>
    <x v="4"/>
    <x v="4"/>
    <x v="0"/>
    <x v="6"/>
    <x v="1"/>
    <n v="29686"/>
    <n v="0.83271575826989153"/>
    <m/>
    <s v="Y"/>
    <s v="Y"/>
    <s v="Y"/>
    <x v="1"/>
    <n v="0"/>
  </r>
  <r>
    <x v="1"/>
    <x v="4"/>
    <x v="4"/>
    <x v="0"/>
    <x v="6"/>
    <x v="1"/>
    <n v="30880"/>
    <n v="0.82257124352331601"/>
    <m/>
    <s v="Y"/>
    <s v="Y"/>
    <s v="Y"/>
    <x v="1"/>
    <n v="0"/>
  </r>
  <r>
    <x v="2"/>
    <x v="4"/>
    <x v="4"/>
    <x v="1"/>
    <x v="7"/>
    <x v="15"/>
    <n v="65"/>
    <n v="0.84615384615384615"/>
    <s v=" "/>
    <s v="Y"/>
    <s v="Y"/>
    <s v="Y"/>
    <x v="0"/>
    <n v="0"/>
  </r>
  <r>
    <x v="0"/>
    <x v="4"/>
    <x v="4"/>
    <x v="1"/>
    <x v="7"/>
    <x v="15"/>
    <n v="66"/>
    <n v="0.84848484848484851"/>
    <s v=" "/>
    <s v="Y"/>
    <s v="Y"/>
    <s v="Y"/>
    <x v="0"/>
    <n v="0"/>
  </r>
  <r>
    <x v="1"/>
    <x v="4"/>
    <x v="4"/>
    <x v="1"/>
    <x v="7"/>
    <x v="15"/>
    <n v="81"/>
    <n v="0.76543209876543206"/>
    <s v=" "/>
    <s v="Y"/>
    <s v="Y"/>
    <s v="Y"/>
    <x v="0"/>
    <n v="0"/>
  </r>
  <r>
    <x v="2"/>
    <x v="4"/>
    <x v="4"/>
    <x v="1"/>
    <x v="7"/>
    <x v="16"/>
    <n v="914"/>
    <n v="0.75711159737417943"/>
    <s v="*"/>
    <s v="Y"/>
    <s v="Y"/>
    <s v="Y"/>
    <x v="0"/>
    <n v="1"/>
  </r>
  <r>
    <x v="0"/>
    <x v="4"/>
    <x v="4"/>
    <x v="1"/>
    <x v="7"/>
    <x v="16"/>
    <n v="979"/>
    <n v="0.75791624106230848"/>
    <s v="*"/>
    <s v="Y"/>
    <s v="Y"/>
    <s v="Y"/>
    <x v="0"/>
    <n v="1"/>
  </r>
  <r>
    <x v="1"/>
    <x v="4"/>
    <x v="4"/>
    <x v="1"/>
    <x v="7"/>
    <x v="16"/>
    <n v="1029"/>
    <n v="0.75607385811467442"/>
    <s v="*"/>
    <s v="Y"/>
    <s v="Y"/>
    <s v="Y"/>
    <x v="0"/>
    <n v="1"/>
  </r>
  <r>
    <x v="2"/>
    <x v="4"/>
    <x v="4"/>
    <x v="1"/>
    <x v="7"/>
    <x v="17"/>
    <n v="468"/>
    <n v="0.79487179487179482"/>
    <s v=" "/>
    <s v="Y"/>
    <s v="Y"/>
    <s v="Y"/>
    <x v="0"/>
    <n v="0"/>
  </r>
  <r>
    <x v="0"/>
    <x v="4"/>
    <x v="4"/>
    <x v="1"/>
    <x v="7"/>
    <x v="17"/>
    <n v="523"/>
    <n v="0.73613766730401531"/>
    <s v="*"/>
    <s v="Y"/>
    <s v="Y"/>
    <s v="Y"/>
    <x v="0"/>
    <n v="1"/>
  </r>
  <r>
    <x v="1"/>
    <x v="4"/>
    <x v="4"/>
    <x v="1"/>
    <x v="7"/>
    <x v="17"/>
    <n v="542"/>
    <n v="0.78044280442804426"/>
    <s v="*"/>
    <s v="Y"/>
    <s v="Y"/>
    <s v="Y"/>
    <x v="0"/>
    <n v="1"/>
  </r>
  <r>
    <x v="2"/>
    <x v="4"/>
    <x v="4"/>
    <x v="1"/>
    <x v="7"/>
    <x v="18"/>
    <n v="221"/>
    <n v="0.80995475113122173"/>
    <s v=" "/>
    <s v="Y"/>
    <s v="Y"/>
    <s v="Y"/>
    <x v="0"/>
    <n v="0"/>
  </r>
  <r>
    <x v="0"/>
    <x v="4"/>
    <x v="4"/>
    <x v="1"/>
    <x v="7"/>
    <x v="18"/>
    <n v="216"/>
    <n v="0.70370370370370372"/>
    <s v="*"/>
    <s v="Y"/>
    <s v="Y"/>
    <s v="Y"/>
    <x v="0"/>
    <n v="1"/>
  </r>
  <r>
    <x v="1"/>
    <x v="4"/>
    <x v="4"/>
    <x v="1"/>
    <x v="7"/>
    <x v="18"/>
    <n v="260"/>
    <n v="0.79230769230769227"/>
    <s v=" "/>
    <s v="Y"/>
    <s v="Y"/>
    <s v="Y"/>
    <x v="0"/>
    <n v="0"/>
  </r>
  <r>
    <x v="2"/>
    <x v="4"/>
    <x v="4"/>
    <x v="1"/>
    <x v="7"/>
    <x v="19"/>
    <n v="31446"/>
    <n v="0.82824524581822812"/>
    <m/>
    <s v="Y"/>
    <s v="Y"/>
    <s v="Y"/>
    <x v="0"/>
    <n v="0"/>
  </r>
  <r>
    <x v="0"/>
    <x v="4"/>
    <x v="4"/>
    <x v="1"/>
    <x v="7"/>
    <x v="19"/>
    <n v="33260"/>
    <n v="0.83268190018039689"/>
    <m/>
    <s v="Y"/>
    <s v="Y"/>
    <s v="Y"/>
    <x v="0"/>
    <n v="0"/>
  </r>
  <r>
    <x v="1"/>
    <x v="4"/>
    <x v="4"/>
    <x v="1"/>
    <x v="7"/>
    <x v="19"/>
    <n v="34764"/>
    <n v="0.820992981244966"/>
    <m/>
    <s v="Y"/>
    <s v="Y"/>
    <s v="Y"/>
    <x v="0"/>
    <n v="0"/>
  </r>
  <r>
    <x v="2"/>
    <x v="4"/>
    <x v="4"/>
    <x v="0"/>
    <x v="0"/>
    <x v="0"/>
    <n v="477"/>
    <n v="0.7190775681341719"/>
    <s v="*"/>
    <s v="Y"/>
    <s v="Y"/>
    <s v="Y"/>
    <x v="0"/>
    <n v="1"/>
  </r>
  <r>
    <x v="2"/>
    <x v="4"/>
    <x v="4"/>
    <x v="0"/>
    <x v="0"/>
    <x v="1"/>
    <n v="31003"/>
    <n v="0.82704899525852338"/>
    <m/>
    <s v="Y"/>
    <s v="Y"/>
    <s v="Y"/>
    <x v="1"/>
    <n v="0"/>
  </r>
  <r>
    <x v="2"/>
    <x v="4"/>
    <x v="4"/>
    <x v="0"/>
    <x v="1"/>
    <x v="2"/>
    <n v="9664"/>
    <n v="0.81757036423841056"/>
    <s v="*"/>
    <s v="Y"/>
    <s v="Y"/>
    <s v="Y"/>
    <x v="0"/>
    <n v="1"/>
  </r>
  <r>
    <x v="2"/>
    <x v="4"/>
    <x v="4"/>
    <x v="0"/>
    <x v="1"/>
    <x v="1"/>
    <n v="21816"/>
    <n v="0.82888705537220386"/>
    <m/>
    <s v="Y"/>
    <s v="Y"/>
    <s v="Y"/>
    <x v="1"/>
    <n v="0"/>
  </r>
  <r>
    <x v="2"/>
    <x v="4"/>
    <x v="4"/>
    <x v="0"/>
    <x v="8"/>
    <x v="20"/>
    <n v="18110"/>
    <n v="0.80535615681943673"/>
    <m/>
    <s v="Y"/>
    <s v="Y"/>
    <s v="Y"/>
    <x v="0"/>
    <n v="0"/>
  </r>
  <r>
    <x v="0"/>
    <x v="4"/>
    <x v="4"/>
    <x v="0"/>
    <x v="8"/>
    <x v="20"/>
    <n v="18657"/>
    <n v="0.81047328080613179"/>
    <m/>
    <s v="Y"/>
    <s v="Y"/>
    <s v="Y"/>
    <x v="0"/>
    <n v="0"/>
  </r>
  <r>
    <x v="1"/>
    <x v="4"/>
    <x v="4"/>
    <x v="0"/>
    <x v="8"/>
    <x v="20"/>
    <n v="19246"/>
    <n v="0.79684090200561153"/>
    <m/>
    <s v="Y"/>
    <s v="Y"/>
    <s v="Y"/>
    <x v="0"/>
    <n v="0"/>
  </r>
  <r>
    <x v="2"/>
    <x v="4"/>
    <x v="4"/>
    <x v="0"/>
    <x v="8"/>
    <x v="21"/>
    <n v="13370"/>
    <n v="0.85258040388930445"/>
    <s v="*"/>
    <s v="Y"/>
    <s v="Y"/>
    <s v="Y"/>
    <x v="1"/>
    <n v="1"/>
  </r>
  <r>
    <x v="0"/>
    <x v="4"/>
    <x v="4"/>
    <x v="0"/>
    <x v="8"/>
    <x v="21"/>
    <n v="14950"/>
    <n v="0.85030100334448155"/>
    <s v="*"/>
    <s v="Y"/>
    <s v="Y"/>
    <s v="Y"/>
    <x v="1"/>
    <n v="1"/>
  </r>
  <r>
    <x v="1"/>
    <x v="4"/>
    <x v="4"/>
    <x v="0"/>
    <x v="8"/>
    <x v="21"/>
    <n v="15807"/>
    <n v="0.84146264313278929"/>
    <s v="*"/>
    <s v="Y"/>
    <s v="Y"/>
    <s v="Y"/>
    <x v="1"/>
    <n v="1"/>
  </r>
  <r>
    <x v="2"/>
    <x v="4"/>
    <x v="4"/>
    <x v="0"/>
    <x v="3"/>
    <x v="4"/>
    <n v="1370"/>
    <n v="0.70510948905109494"/>
    <s v="*"/>
    <s v="Y"/>
    <s v="Y"/>
    <s v="Y"/>
    <x v="0"/>
    <n v="1"/>
  </r>
  <r>
    <x v="2"/>
    <x v="4"/>
    <x v="4"/>
    <x v="0"/>
    <x v="3"/>
    <x v="1"/>
    <n v="30110"/>
    <n v="0.83088674858850875"/>
    <m/>
    <s v="Y"/>
    <s v="Y"/>
    <s v="Y"/>
    <x v="1"/>
    <n v="0"/>
  </r>
  <r>
    <x v="2"/>
    <x v="4"/>
    <x v="4"/>
    <x v="0"/>
    <x v="2"/>
    <x v="3"/>
    <n v="8235"/>
    <n v="0.7804493017607772"/>
    <s v="*"/>
    <s v="Y"/>
    <s v="Y"/>
    <s v="Y"/>
    <x v="0"/>
    <n v="1"/>
  </r>
  <r>
    <x v="2"/>
    <x v="4"/>
    <x v="4"/>
    <x v="0"/>
    <x v="2"/>
    <x v="1"/>
    <n v="23245"/>
    <n v="0.84134222413422244"/>
    <m/>
    <s v="Y"/>
    <s v="Y"/>
    <s v="Y"/>
    <x v="1"/>
    <n v="0"/>
  </r>
  <r>
    <x v="2"/>
    <x v="4"/>
    <x v="4"/>
    <x v="1"/>
    <x v="9"/>
    <x v="22"/>
    <n v="116"/>
    <n v="0.72413793103448276"/>
    <s v="*"/>
    <s v="Y"/>
    <s v="Y"/>
    <s v="Y"/>
    <x v="0"/>
    <n v="1"/>
  </r>
  <r>
    <x v="0"/>
    <x v="4"/>
    <x v="4"/>
    <x v="1"/>
    <x v="9"/>
    <x v="22"/>
    <n v="142"/>
    <n v="0.77464788732394363"/>
    <s v=" "/>
    <s v="Y"/>
    <s v="Y"/>
    <s v="Y"/>
    <x v="0"/>
    <n v="0"/>
  </r>
  <r>
    <x v="1"/>
    <x v="4"/>
    <x v="4"/>
    <x v="1"/>
    <x v="9"/>
    <x v="22"/>
    <n v="106"/>
    <n v="0.76415094339622647"/>
    <s v=" "/>
    <s v="Y"/>
    <s v="Y"/>
    <s v="Y"/>
    <x v="0"/>
    <n v="0"/>
  </r>
  <r>
    <x v="2"/>
    <x v="4"/>
    <x v="4"/>
    <x v="1"/>
    <x v="9"/>
    <x v="23"/>
    <n v="274"/>
    <n v="0.81751824817518248"/>
    <s v=" "/>
    <s v="Y"/>
    <s v="Y"/>
    <s v="Y"/>
    <x v="0"/>
    <n v="0"/>
  </r>
  <r>
    <x v="0"/>
    <x v="4"/>
    <x v="4"/>
    <x v="1"/>
    <x v="9"/>
    <x v="23"/>
    <n v="305"/>
    <n v="0.76721311475409837"/>
    <s v="*"/>
    <s v="Y"/>
    <s v="Y"/>
    <s v="Y"/>
    <x v="0"/>
    <n v="1"/>
  </r>
  <r>
    <x v="1"/>
    <x v="4"/>
    <x v="4"/>
    <x v="1"/>
    <x v="9"/>
    <x v="23"/>
    <n v="257"/>
    <n v="0.78988326848249024"/>
    <s v=" "/>
    <s v="Y"/>
    <s v="Y"/>
    <s v="Y"/>
    <x v="0"/>
    <n v="0"/>
  </r>
  <r>
    <x v="2"/>
    <x v="4"/>
    <x v="4"/>
    <x v="1"/>
    <x v="9"/>
    <x v="24"/>
    <n v="30073"/>
    <n v="0.82984737139626907"/>
    <m/>
    <s v="Y"/>
    <s v="Y"/>
    <s v="Y"/>
    <x v="0"/>
    <n v="0"/>
  </r>
  <r>
    <x v="0"/>
    <x v="4"/>
    <x v="4"/>
    <x v="1"/>
    <x v="9"/>
    <x v="24"/>
    <n v="31781"/>
    <n v="0.8346810987697052"/>
    <m/>
    <s v="Y"/>
    <s v="Y"/>
    <s v="Y"/>
    <x v="0"/>
    <n v="0"/>
  </r>
  <r>
    <x v="1"/>
    <x v="4"/>
    <x v="4"/>
    <x v="1"/>
    <x v="9"/>
    <x v="24"/>
    <n v="33056"/>
    <n v="0.82112173281703771"/>
    <m/>
    <s v="Y"/>
    <s v="Y"/>
    <s v="Y"/>
    <x v="0"/>
    <n v="0"/>
  </r>
  <r>
    <x v="2"/>
    <x v="4"/>
    <x v="4"/>
    <x v="1"/>
    <x v="9"/>
    <x v="25"/>
    <n v="159"/>
    <n v="0.77987421383647804"/>
    <s v=" "/>
    <s v="Y"/>
    <s v="Y"/>
    <s v="Y"/>
    <x v="0"/>
    <n v="0"/>
  </r>
  <r>
    <x v="0"/>
    <x v="4"/>
    <x v="4"/>
    <x v="1"/>
    <x v="9"/>
    <x v="25"/>
    <n v="171"/>
    <n v="0.74269005847953218"/>
    <s v="*"/>
    <s v="Y"/>
    <s v="Y"/>
    <s v="Y"/>
    <x v="0"/>
    <n v="1"/>
  </r>
  <r>
    <x v="1"/>
    <x v="4"/>
    <x v="4"/>
    <x v="1"/>
    <x v="9"/>
    <x v="25"/>
    <n v="179"/>
    <n v="0.77094972067039103"/>
    <s v=" "/>
    <s v="Y"/>
    <s v="Y"/>
    <s v="Y"/>
    <x v="0"/>
    <n v="0"/>
  </r>
  <r>
    <x v="0"/>
    <x v="5"/>
    <x v="5"/>
    <x v="0"/>
    <x v="0"/>
    <x v="0"/>
    <n v="839"/>
    <n v="0.47437425506555425"/>
    <s v="*"/>
    <s v="Y"/>
    <s v="Y"/>
    <s v="Y"/>
    <x v="0"/>
    <n v="1"/>
  </r>
  <r>
    <x v="1"/>
    <x v="5"/>
    <x v="5"/>
    <x v="0"/>
    <x v="0"/>
    <x v="0"/>
    <n v="831"/>
    <n v="0.457280385078219"/>
    <s v="*"/>
    <s v="Y"/>
    <s v="Y"/>
    <s v="Y"/>
    <x v="0"/>
    <n v="1"/>
  </r>
  <r>
    <x v="0"/>
    <x v="5"/>
    <x v="5"/>
    <x v="0"/>
    <x v="0"/>
    <x v="1"/>
    <n v="52699"/>
    <n v="0.54365357976432194"/>
    <m/>
    <s v="Y"/>
    <s v="Y"/>
    <s v="Y"/>
    <x v="1"/>
    <n v="0"/>
  </r>
  <r>
    <x v="1"/>
    <x v="5"/>
    <x v="5"/>
    <x v="0"/>
    <x v="0"/>
    <x v="1"/>
    <n v="54557"/>
    <n v="0.53569661088402953"/>
    <m/>
    <s v="Y"/>
    <s v="Y"/>
    <s v="Y"/>
    <x v="1"/>
    <n v="0"/>
  </r>
  <r>
    <x v="0"/>
    <x v="5"/>
    <x v="5"/>
    <x v="0"/>
    <x v="1"/>
    <x v="2"/>
    <n v="17237"/>
    <n v="0.53303939200556938"/>
    <s v="*"/>
    <s v="Y"/>
    <s v="Y"/>
    <s v="Y"/>
    <x v="0"/>
    <n v="1"/>
  </r>
  <r>
    <x v="1"/>
    <x v="5"/>
    <x v="5"/>
    <x v="0"/>
    <x v="1"/>
    <x v="2"/>
    <n v="17283"/>
    <n v="0.52340450153329865"/>
    <s v="*"/>
    <s v="Y"/>
    <s v="Y"/>
    <s v="Y"/>
    <x v="0"/>
    <n v="1"/>
  </r>
  <r>
    <x v="0"/>
    <x v="5"/>
    <x v="5"/>
    <x v="0"/>
    <x v="1"/>
    <x v="1"/>
    <n v="36301"/>
    <n v="0.54709236660147098"/>
    <m/>
    <s v="Y"/>
    <s v="Y"/>
    <s v="Y"/>
    <x v="1"/>
    <n v="0"/>
  </r>
  <r>
    <x v="1"/>
    <x v="5"/>
    <x v="5"/>
    <x v="0"/>
    <x v="1"/>
    <x v="1"/>
    <n v="38105"/>
    <n v="0.5395617373048156"/>
    <m/>
    <s v="Y"/>
    <s v="Y"/>
    <s v="Y"/>
    <x v="1"/>
    <n v="0"/>
  </r>
  <r>
    <x v="0"/>
    <x v="5"/>
    <x v="5"/>
    <x v="0"/>
    <x v="2"/>
    <x v="3"/>
    <n v="14969"/>
    <n v="0.50050103547331148"/>
    <s v="*"/>
    <s v="Y"/>
    <s v="Y"/>
    <s v="Y"/>
    <x v="0"/>
    <n v="1"/>
  </r>
  <r>
    <x v="1"/>
    <x v="5"/>
    <x v="5"/>
    <x v="0"/>
    <x v="2"/>
    <x v="3"/>
    <n v="15227"/>
    <n v="0.49215209824653577"/>
    <s v="*"/>
    <s v="Y"/>
    <s v="Y"/>
    <s v="Y"/>
    <x v="0"/>
    <n v="1"/>
  </r>
  <r>
    <x v="0"/>
    <x v="5"/>
    <x v="5"/>
    <x v="0"/>
    <x v="2"/>
    <x v="1"/>
    <n v="38569"/>
    <n v="0.55889444890974616"/>
    <m/>
    <s v="Y"/>
    <s v="Y"/>
    <s v="Y"/>
    <x v="1"/>
    <n v="0"/>
  </r>
  <r>
    <x v="1"/>
    <x v="5"/>
    <x v="5"/>
    <x v="0"/>
    <x v="2"/>
    <x v="1"/>
    <n v="40161"/>
    <n v="0.5505838998032917"/>
    <m/>
    <s v="Y"/>
    <s v="Y"/>
    <s v="Y"/>
    <x v="1"/>
    <n v="0"/>
  </r>
  <r>
    <x v="0"/>
    <x v="5"/>
    <x v="5"/>
    <x v="0"/>
    <x v="3"/>
    <x v="4"/>
    <n v="2866"/>
    <n v="0.4134682484298674"/>
    <s v="*"/>
    <s v="Y"/>
    <s v="Y"/>
    <s v="Y"/>
    <x v="0"/>
    <n v="1"/>
  </r>
  <r>
    <x v="1"/>
    <x v="5"/>
    <x v="5"/>
    <x v="0"/>
    <x v="3"/>
    <x v="4"/>
    <n v="2793"/>
    <n v="0.42105263157894735"/>
    <s v="*"/>
    <s v="Y"/>
    <s v="Y"/>
    <s v="Y"/>
    <x v="0"/>
    <n v="1"/>
  </r>
  <r>
    <x v="0"/>
    <x v="5"/>
    <x v="5"/>
    <x v="0"/>
    <x v="3"/>
    <x v="1"/>
    <n v="50672"/>
    <n v="0.54986975055257337"/>
    <m/>
    <s v="Y"/>
    <s v="Y"/>
    <s v="Y"/>
    <x v="1"/>
    <n v="0"/>
  </r>
  <r>
    <x v="1"/>
    <x v="5"/>
    <x v="5"/>
    <x v="0"/>
    <x v="3"/>
    <x v="1"/>
    <n v="52595"/>
    <n v="0.54054567924707675"/>
    <m/>
    <s v="Y"/>
    <s v="Y"/>
    <s v="Y"/>
    <x v="1"/>
    <n v="0"/>
  </r>
  <r>
    <x v="2"/>
    <x v="5"/>
    <x v="5"/>
    <x v="1"/>
    <x v="4"/>
    <x v="5"/>
    <n v="1086"/>
    <n v="0.45303867403314918"/>
    <m/>
    <s v="Y"/>
    <s v="Y"/>
    <s v="Y"/>
    <x v="0"/>
    <n v="0"/>
  </r>
  <r>
    <x v="0"/>
    <x v="5"/>
    <x v="5"/>
    <x v="1"/>
    <x v="4"/>
    <x v="5"/>
    <n v="1302"/>
    <n v="0.45314900153609833"/>
    <m/>
    <s v="Y"/>
    <s v="Y"/>
    <s v="Y"/>
    <x v="0"/>
    <n v="0"/>
  </r>
  <r>
    <x v="1"/>
    <x v="5"/>
    <x v="5"/>
    <x v="1"/>
    <x v="4"/>
    <x v="5"/>
    <n v="1392"/>
    <n v="0.45617816091954022"/>
    <m/>
    <s v="Y"/>
    <s v="Y"/>
    <s v="Y"/>
    <x v="0"/>
    <n v="0"/>
  </r>
  <r>
    <x v="2"/>
    <x v="5"/>
    <x v="5"/>
    <x v="1"/>
    <x v="4"/>
    <x v="6"/>
    <n v="2011"/>
    <n v="0.47936350074589756"/>
    <s v=" "/>
    <s v="Y"/>
    <s v="Y"/>
    <s v="Y"/>
    <x v="0"/>
    <n v="0"/>
  </r>
  <r>
    <x v="0"/>
    <x v="5"/>
    <x v="5"/>
    <x v="1"/>
    <x v="4"/>
    <x v="6"/>
    <n v="2307"/>
    <n v="0.48417858690940613"/>
    <s v=" "/>
    <s v="Y"/>
    <s v="Y"/>
    <s v="Y"/>
    <x v="0"/>
    <n v="0"/>
  </r>
  <r>
    <x v="1"/>
    <x v="5"/>
    <x v="5"/>
    <x v="1"/>
    <x v="4"/>
    <x v="6"/>
    <n v="2540"/>
    <n v="0.48385826771653545"/>
    <s v=" "/>
    <s v="Y"/>
    <s v="Y"/>
    <s v="Y"/>
    <x v="0"/>
    <n v="0"/>
  </r>
  <r>
    <x v="2"/>
    <x v="5"/>
    <x v="5"/>
    <x v="1"/>
    <x v="4"/>
    <x v="7"/>
    <n v="3223"/>
    <n v="0.5131864722308408"/>
    <s v="*"/>
    <s v="Y"/>
    <s v="Y"/>
    <s v="Y"/>
    <x v="0"/>
    <n v="1"/>
  </r>
  <r>
    <x v="0"/>
    <x v="5"/>
    <x v="5"/>
    <x v="1"/>
    <x v="4"/>
    <x v="7"/>
    <n v="3704"/>
    <n v="0.53482721382289422"/>
    <s v="*"/>
    <s v="Y"/>
    <s v="Y"/>
    <s v="Y"/>
    <x v="0"/>
    <n v="1"/>
  </r>
  <r>
    <x v="1"/>
    <x v="5"/>
    <x v="5"/>
    <x v="1"/>
    <x v="4"/>
    <x v="7"/>
    <n v="4076"/>
    <n v="0.51668302257114818"/>
    <s v="*"/>
    <s v="Y"/>
    <s v="Y"/>
    <s v="Y"/>
    <x v="0"/>
    <n v="1"/>
  </r>
  <r>
    <x v="2"/>
    <x v="5"/>
    <x v="5"/>
    <x v="1"/>
    <x v="4"/>
    <x v="8"/>
    <n v="6090"/>
    <n v="0.55402298850574716"/>
    <s v="*"/>
    <s v="Y"/>
    <s v="Y"/>
    <s v="Y"/>
    <x v="0"/>
    <n v="1"/>
  </r>
  <r>
    <x v="0"/>
    <x v="5"/>
    <x v="5"/>
    <x v="1"/>
    <x v="4"/>
    <x v="8"/>
    <n v="7009"/>
    <n v="0.55714081894706802"/>
    <s v="*"/>
    <s v="Y"/>
    <s v="Y"/>
    <s v="Y"/>
    <x v="0"/>
    <n v="1"/>
  </r>
  <r>
    <x v="1"/>
    <x v="5"/>
    <x v="5"/>
    <x v="1"/>
    <x v="4"/>
    <x v="8"/>
    <n v="7147"/>
    <n v="0.54582342241499926"/>
    <s v="*"/>
    <s v="Y"/>
    <s v="Y"/>
    <s v="Y"/>
    <x v="0"/>
    <n v="1"/>
  </r>
  <r>
    <x v="2"/>
    <x v="5"/>
    <x v="5"/>
    <x v="1"/>
    <x v="4"/>
    <x v="9"/>
    <n v="9239"/>
    <n v="0.56705271133239532"/>
    <s v="*"/>
    <s v="Y"/>
    <s v="Y"/>
    <s v="Y"/>
    <x v="0"/>
    <n v="1"/>
  </r>
  <r>
    <x v="0"/>
    <x v="5"/>
    <x v="5"/>
    <x v="1"/>
    <x v="4"/>
    <x v="9"/>
    <n v="10147"/>
    <n v="0.58549324923622748"/>
    <s v="*"/>
    <s v="Y"/>
    <s v="Y"/>
    <s v="Y"/>
    <x v="0"/>
    <n v="1"/>
  </r>
  <r>
    <x v="1"/>
    <x v="5"/>
    <x v="5"/>
    <x v="1"/>
    <x v="4"/>
    <x v="9"/>
    <n v="10805"/>
    <n v="0.57242017584451643"/>
    <s v="*"/>
    <s v="Y"/>
    <s v="Y"/>
    <s v="Y"/>
    <x v="0"/>
    <n v="1"/>
  </r>
  <r>
    <x v="2"/>
    <x v="5"/>
    <x v="5"/>
    <x v="1"/>
    <x v="4"/>
    <x v="10"/>
    <n v="14403"/>
    <n v="0.58411442060681806"/>
    <s v="*"/>
    <s v="Y"/>
    <s v="Y"/>
    <s v="Y"/>
    <x v="0"/>
    <n v="1"/>
  </r>
  <r>
    <x v="0"/>
    <x v="5"/>
    <x v="5"/>
    <x v="1"/>
    <x v="4"/>
    <x v="10"/>
    <n v="14661"/>
    <n v="0.58543073460200534"/>
    <s v="*"/>
    <s v="Y"/>
    <s v="Y"/>
    <s v="Y"/>
    <x v="0"/>
    <n v="1"/>
  </r>
  <r>
    <x v="1"/>
    <x v="5"/>
    <x v="5"/>
    <x v="1"/>
    <x v="4"/>
    <x v="10"/>
    <n v="15064"/>
    <n v="0.57912904938927245"/>
    <s v="*"/>
    <s v="Y"/>
    <s v="Y"/>
    <s v="Y"/>
    <x v="0"/>
    <n v="1"/>
  </r>
  <r>
    <x v="2"/>
    <x v="5"/>
    <x v="5"/>
    <x v="1"/>
    <x v="4"/>
    <x v="11"/>
    <n v="13339"/>
    <n v="0.53392308268985678"/>
    <s v="*"/>
    <s v="Y"/>
    <s v="Y"/>
    <s v="Y"/>
    <x v="0"/>
    <n v="1"/>
  </r>
  <r>
    <x v="0"/>
    <x v="5"/>
    <x v="5"/>
    <x v="1"/>
    <x v="4"/>
    <x v="11"/>
    <n v="13493"/>
    <n v="0.53109019491588227"/>
    <s v="*"/>
    <s v="Y"/>
    <s v="Y"/>
    <s v="Y"/>
    <x v="0"/>
    <n v="1"/>
  </r>
  <r>
    <x v="1"/>
    <x v="5"/>
    <x v="5"/>
    <x v="1"/>
    <x v="4"/>
    <x v="11"/>
    <n v="13606"/>
    <n v="0.51888872556225196"/>
    <s v="*"/>
    <s v="Y"/>
    <s v="Y"/>
    <s v="Y"/>
    <x v="0"/>
    <n v="1"/>
  </r>
  <r>
    <x v="2"/>
    <x v="5"/>
    <x v="5"/>
    <x v="1"/>
    <x v="4"/>
    <x v="12"/>
    <n v="5941"/>
    <n v="0.44487460023565056"/>
    <s v=" "/>
    <s v="Y"/>
    <s v="Y"/>
    <s v="Y"/>
    <x v="0"/>
    <n v="0"/>
  </r>
  <r>
    <x v="0"/>
    <x v="5"/>
    <x v="5"/>
    <x v="1"/>
    <x v="4"/>
    <x v="12"/>
    <n v="5884"/>
    <n v="0.43456832087015634"/>
    <s v=" "/>
    <s v="Y"/>
    <s v="Y"/>
    <s v="Y"/>
    <x v="0"/>
    <n v="0"/>
  </r>
  <r>
    <x v="1"/>
    <x v="5"/>
    <x v="5"/>
    <x v="1"/>
    <x v="4"/>
    <x v="12"/>
    <n v="5885"/>
    <n v="0.44078164825828375"/>
    <s v=" "/>
    <s v="Y"/>
    <s v="Y"/>
    <s v="Y"/>
    <x v="0"/>
    <n v="0"/>
  </r>
  <r>
    <x v="2"/>
    <x v="5"/>
    <x v="5"/>
    <x v="0"/>
    <x v="5"/>
    <x v="13"/>
    <n v="2429"/>
    <n v="0.46768217373404691"/>
    <s v="*"/>
    <s v="Y"/>
    <s v="Y"/>
    <s v="Y"/>
    <x v="0"/>
    <n v="1"/>
  </r>
  <r>
    <x v="0"/>
    <x v="5"/>
    <x v="5"/>
    <x v="0"/>
    <x v="5"/>
    <x v="13"/>
    <n v="2426"/>
    <n v="0.46290189612530913"/>
    <s v="*"/>
    <s v="Y"/>
    <s v="Y"/>
    <s v="Y"/>
    <x v="0"/>
    <n v="1"/>
  </r>
  <r>
    <x v="1"/>
    <x v="5"/>
    <x v="5"/>
    <x v="0"/>
    <x v="5"/>
    <x v="13"/>
    <n v="2656"/>
    <n v="0.45331325301204817"/>
    <s v="*"/>
    <s v="Y"/>
    <s v="Y"/>
    <s v="Y"/>
    <x v="0"/>
    <n v="1"/>
  </r>
  <r>
    <x v="2"/>
    <x v="5"/>
    <x v="5"/>
    <x v="0"/>
    <x v="5"/>
    <x v="1"/>
    <n v="47522"/>
    <n v="0.54286435756070872"/>
    <m/>
    <s v="Y"/>
    <s v="Y"/>
    <s v="Y"/>
    <x v="1"/>
    <n v="0"/>
  </r>
  <r>
    <x v="0"/>
    <x v="5"/>
    <x v="5"/>
    <x v="0"/>
    <x v="5"/>
    <x v="1"/>
    <n v="51112"/>
    <n v="0.54634919392706216"/>
    <m/>
    <s v="Y"/>
    <s v="Y"/>
    <s v="Y"/>
    <x v="1"/>
    <n v="0"/>
  </r>
  <r>
    <x v="1"/>
    <x v="5"/>
    <x v="5"/>
    <x v="0"/>
    <x v="5"/>
    <x v="1"/>
    <n v="52732"/>
    <n v="0.5386103314875218"/>
    <m/>
    <s v="Y"/>
    <s v="Y"/>
    <s v="Y"/>
    <x v="1"/>
    <n v="0"/>
  </r>
  <r>
    <x v="2"/>
    <x v="5"/>
    <x v="5"/>
    <x v="0"/>
    <x v="6"/>
    <x v="14"/>
    <n v="7368"/>
    <n v="0.498914223669924"/>
    <s v="*"/>
    <s v="Y"/>
    <s v="Y"/>
    <s v="Y"/>
    <x v="0"/>
    <n v="1"/>
  </r>
  <r>
    <x v="0"/>
    <x v="5"/>
    <x v="5"/>
    <x v="0"/>
    <x v="6"/>
    <x v="14"/>
    <n v="7209"/>
    <n v="0.49119156609793313"/>
    <s v="*"/>
    <s v="Y"/>
    <s v="Y"/>
    <s v="Y"/>
    <x v="0"/>
    <n v="1"/>
  </r>
  <r>
    <x v="1"/>
    <x v="5"/>
    <x v="5"/>
    <x v="0"/>
    <x v="6"/>
    <x v="14"/>
    <n v="7507"/>
    <n v="0.4946050353003863"/>
    <s v="*"/>
    <s v="Y"/>
    <s v="Y"/>
    <s v="Y"/>
    <x v="0"/>
    <n v="1"/>
  </r>
  <r>
    <x v="2"/>
    <x v="5"/>
    <x v="5"/>
    <x v="0"/>
    <x v="6"/>
    <x v="1"/>
    <n v="42583"/>
    <n v="0.54618040062935913"/>
    <m/>
    <s v="Y"/>
    <s v="Y"/>
    <s v="Y"/>
    <x v="1"/>
    <n v="0"/>
  </r>
  <r>
    <x v="0"/>
    <x v="5"/>
    <x v="5"/>
    <x v="0"/>
    <x v="6"/>
    <x v="1"/>
    <n v="46329"/>
    <n v="0.55056228280342767"/>
    <m/>
    <s v="Y"/>
    <s v="Y"/>
    <s v="Y"/>
    <x v="1"/>
    <n v="0"/>
  </r>
  <r>
    <x v="1"/>
    <x v="5"/>
    <x v="5"/>
    <x v="0"/>
    <x v="6"/>
    <x v="1"/>
    <n v="47881"/>
    <n v="0.54077817923602267"/>
    <m/>
    <s v="Y"/>
    <s v="Y"/>
    <s v="Y"/>
    <x v="1"/>
    <n v="0"/>
  </r>
  <r>
    <x v="2"/>
    <x v="5"/>
    <x v="5"/>
    <x v="1"/>
    <x v="7"/>
    <x v="15"/>
    <n v="100"/>
    <n v="0.51"/>
    <s v=" "/>
    <s v="Y"/>
    <s v="Y"/>
    <s v="Y"/>
    <x v="0"/>
    <n v="0"/>
  </r>
  <r>
    <x v="0"/>
    <x v="5"/>
    <x v="5"/>
    <x v="1"/>
    <x v="7"/>
    <x v="15"/>
    <n v="93"/>
    <n v="0.5376344086021505"/>
    <s v=" "/>
    <s v="Y"/>
    <s v="Y"/>
    <s v="Y"/>
    <x v="0"/>
    <n v="0"/>
  </r>
  <r>
    <x v="1"/>
    <x v="5"/>
    <x v="5"/>
    <x v="1"/>
    <x v="7"/>
    <x v="15"/>
    <n v="141"/>
    <n v="0.48226950354609927"/>
    <s v=" "/>
    <s v="Y"/>
    <s v="Y"/>
    <s v="Y"/>
    <x v="0"/>
    <n v="0"/>
  </r>
  <r>
    <x v="2"/>
    <x v="5"/>
    <x v="5"/>
    <x v="1"/>
    <x v="7"/>
    <x v="16"/>
    <n v="1467"/>
    <n v="0.48057259713701433"/>
    <s v="*"/>
    <s v="Y"/>
    <s v="Y"/>
    <s v="Y"/>
    <x v="0"/>
    <n v="1"/>
  </r>
  <r>
    <x v="0"/>
    <x v="5"/>
    <x v="5"/>
    <x v="1"/>
    <x v="7"/>
    <x v="16"/>
    <n v="1563"/>
    <n v="0.47152911068458092"/>
    <s v="*"/>
    <s v="Y"/>
    <s v="Y"/>
    <s v="Y"/>
    <x v="0"/>
    <n v="1"/>
  </r>
  <r>
    <x v="1"/>
    <x v="5"/>
    <x v="5"/>
    <x v="1"/>
    <x v="7"/>
    <x v="16"/>
    <n v="1683"/>
    <n v="0.46464646464646464"/>
    <s v="*"/>
    <s v="Y"/>
    <s v="Y"/>
    <s v="Y"/>
    <x v="0"/>
    <n v="1"/>
  </r>
  <r>
    <x v="2"/>
    <x v="5"/>
    <x v="5"/>
    <x v="1"/>
    <x v="7"/>
    <x v="17"/>
    <n v="741"/>
    <n v="0.49662618083670718"/>
    <s v="*"/>
    <s v="Y"/>
    <s v="Y"/>
    <s v="Y"/>
    <x v="0"/>
    <n v="1"/>
  </r>
  <r>
    <x v="0"/>
    <x v="5"/>
    <x v="5"/>
    <x v="1"/>
    <x v="7"/>
    <x v="17"/>
    <n v="835"/>
    <n v="0.4874251497005988"/>
    <s v="*"/>
    <s v="Y"/>
    <s v="Y"/>
    <s v="Y"/>
    <x v="0"/>
    <n v="1"/>
  </r>
  <r>
    <x v="1"/>
    <x v="5"/>
    <x v="5"/>
    <x v="1"/>
    <x v="7"/>
    <x v="17"/>
    <n v="906"/>
    <n v="0.49668874172185429"/>
    <s v="*"/>
    <s v="Y"/>
    <s v="Y"/>
    <s v="Y"/>
    <x v="0"/>
    <n v="1"/>
  </r>
  <r>
    <x v="2"/>
    <x v="5"/>
    <x v="5"/>
    <x v="1"/>
    <x v="7"/>
    <x v="18"/>
    <n v="332"/>
    <n v="0.52108433734939763"/>
    <s v=" "/>
    <s v="Y"/>
    <s v="Y"/>
    <s v="Y"/>
    <x v="0"/>
    <n v="0"/>
  </r>
  <r>
    <x v="0"/>
    <x v="5"/>
    <x v="5"/>
    <x v="1"/>
    <x v="7"/>
    <x v="18"/>
    <n v="356"/>
    <n v="0.547752808988764"/>
    <s v=" "/>
    <s v="Y"/>
    <s v="Y"/>
    <s v="Y"/>
    <x v="0"/>
    <n v="0"/>
  </r>
  <r>
    <x v="1"/>
    <x v="5"/>
    <x v="5"/>
    <x v="1"/>
    <x v="7"/>
    <x v="18"/>
    <n v="397"/>
    <n v="0.53400503778337527"/>
    <s v=" "/>
    <s v="Y"/>
    <s v="Y"/>
    <s v="Y"/>
    <x v="0"/>
    <n v="0"/>
  </r>
  <r>
    <x v="2"/>
    <x v="5"/>
    <x v="5"/>
    <x v="1"/>
    <x v="7"/>
    <x v="19"/>
    <n v="49890"/>
    <n v="0.54419723391461217"/>
    <m/>
    <s v="Y"/>
    <s v="Y"/>
    <s v="Y"/>
    <x v="0"/>
    <n v="0"/>
  </r>
  <r>
    <x v="0"/>
    <x v="5"/>
    <x v="5"/>
    <x v="1"/>
    <x v="7"/>
    <x v="19"/>
    <n v="52863"/>
    <n v="0.54803927132398844"/>
    <m/>
    <s v="Y"/>
    <s v="Y"/>
    <s v="Y"/>
    <x v="0"/>
    <n v="0"/>
  </r>
  <r>
    <x v="1"/>
    <x v="5"/>
    <x v="5"/>
    <x v="1"/>
    <x v="7"/>
    <x v="19"/>
    <n v="54942"/>
    <n v="0.53931418586873425"/>
    <m/>
    <s v="Y"/>
    <s v="Y"/>
    <s v="Y"/>
    <x v="0"/>
    <n v="0"/>
  </r>
  <r>
    <x v="2"/>
    <x v="5"/>
    <x v="5"/>
    <x v="0"/>
    <x v="0"/>
    <x v="0"/>
    <n v="887"/>
    <n v="0.46786922209695603"/>
    <s v="*"/>
    <s v="Y"/>
    <s v="Y"/>
    <s v="Y"/>
    <x v="0"/>
    <n v="1"/>
  </r>
  <r>
    <x v="2"/>
    <x v="5"/>
    <x v="5"/>
    <x v="0"/>
    <x v="0"/>
    <x v="1"/>
    <n v="49064"/>
    <n v="0.54049812489809224"/>
    <m/>
    <s v="Y"/>
    <s v="Y"/>
    <s v="Y"/>
    <x v="1"/>
    <n v="0"/>
  </r>
  <r>
    <x v="2"/>
    <x v="5"/>
    <x v="5"/>
    <x v="0"/>
    <x v="1"/>
    <x v="2"/>
    <n v="16470"/>
    <n v="0.52774741955069826"/>
    <s v="*"/>
    <s v="Y"/>
    <s v="Y"/>
    <s v="Y"/>
    <x v="0"/>
    <n v="1"/>
  </r>
  <r>
    <x v="2"/>
    <x v="5"/>
    <x v="5"/>
    <x v="0"/>
    <x v="1"/>
    <x v="1"/>
    <n v="33481"/>
    <n v="0.54484633075475641"/>
    <m/>
    <s v="Y"/>
    <s v="Y"/>
    <s v="Y"/>
    <x v="1"/>
    <n v="0"/>
  </r>
  <r>
    <x v="2"/>
    <x v="5"/>
    <x v="5"/>
    <x v="0"/>
    <x v="8"/>
    <x v="20"/>
    <n v="31146"/>
    <n v="0.51948885892249408"/>
    <m/>
    <s v="Y"/>
    <s v="Y"/>
    <s v="Y"/>
    <x v="0"/>
    <n v="0"/>
  </r>
  <r>
    <x v="0"/>
    <x v="5"/>
    <x v="5"/>
    <x v="0"/>
    <x v="8"/>
    <x v="20"/>
    <n v="32180"/>
    <n v="0.52131758856432564"/>
    <m/>
    <s v="Y"/>
    <s v="Y"/>
    <s v="Y"/>
    <x v="0"/>
    <n v="0"/>
  </r>
  <r>
    <x v="1"/>
    <x v="5"/>
    <x v="5"/>
    <x v="0"/>
    <x v="8"/>
    <x v="20"/>
    <n v="32783"/>
    <n v="0.51358936033920022"/>
    <m/>
    <s v="Y"/>
    <s v="Y"/>
    <s v="Y"/>
    <x v="0"/>
    <n v="0"/>
  </r>
  <r>
    <x v="2"/>
    <x v="5"/>
    <x v="5"/>
    <x v="0"/>
    <x v="8"/>
    <x v="21"/>
    <n v="18805"/>
    <n v="0.57186918372773199"/>
    <s v="*"/>
    <s v="Y"/>
    <s v="Y"/>
    <s v="Y"/>
    <x v="1"/>
    <n v="1"/>
  </r>
  <r>
    <x v="0"/>
    <x v="5"/>
    <x v="5"/>
    <x v="0"/>
    <x v="8"/>
    <x v="21"/>
    <n v="21358"/>
    <n v="0.574585635359116"/>
    <s v="*"/>
    <s v="Y"/>
    <s v="Y"/>
    <s v="Y"/>
    <x v="1"/>
    <n v="1"/>
  </r>
  <r>
    <x v="1"/>
    <x v="5"/>
    <x v="5"/>
    <x v="0"/>
    <x v="8"/>
    <x v="21"/>
    <n v="22605"/>
    <n v="0.56487502764875031"/>
    <s v="*"/>
    <s v="Y"/>
    <s v="Y"/>
    <s v="Y"/>
    <x v="1"/>
    <n v="1"/>
  </r>
  <r>
    <x v="2"/>
    <x v="5"/>
    <x v="5"/>
    <x v="0"/>
    <x v="3"/>
    <x v="4"/>
    <n v="2819"/>
    <n v="0.41149343738914507"/>
    <s v="*"/>
    <s v="Y"/>
    <s v="Y"/>
    <s v="Y"/>
    <x v="0"/>
    <n v="1"/>
  </r>
  <r>
    <x v="2"/>
    <x v="5"/>
    <x v="5"/>
    <x v="0"/>
    <x v="3"/>
    <x v="1"/>
    <n v="47132"/>
    <n v="0.54684715267758632"/>
    <m/>
    <s v="Y"/>
    <s v="Y"/>
    <s v="Y"/>
    <x v="1"/>
    <n v="0"/>
  </r>
  <r>
    <x v="2"/>
    <x v="5"/>
    <x v="5"/>
    <x v="0"/>
    <x v="2"/>
    <x v="3"/>
    <n v="14560"/>
    <n v="0.50068681318681318"/>
    <s v="*"/>
    <s v="Y"/>
    <s v="Y"/>
    <s v="Y"/>
    <x v="0"/>
    <n v="1"/>
  </r>
  <r>
    <x v="2"/>
    <x v="5"/>
    <x v="5"/>
    <x v="0"/>
    <x v="2"/>
    <x v="1"/>
    <n v="35391"/>
    <n v="0.55505637026362631"/>
    <m/>
    <s v="Y"/>
    <s v="Y"/>
    <s v="Y"/>
    <x v="1"/>
    <n v="0"/>
  </r>
  <r>
    <x v="2"/>
    <x v="5"/>
    <x v="5"/>
    <x v="1"/>
    <x v="9"/>
    <x v="22"/>
    <n v="184"/>
    <n v="0.47826086956521741"/>
    <s v=" "/>
    <s v="Y"/>
    <s v="Y"/>
    <s v="Y"/>
    <x v="0"/>
    <n v="0"/>
  </r>
  <r>
    <x v="0"/>
    <x v="5"/>
    <x v="5"/>
    <x v="1"/>
    <x v="9"/>
    <x v="22"/>
    <n v="231"/>
    <n v="0.46320346320346323"/>
    <s v="*"/>
    <s v="Y"/>
    <s v="Y"/>
    <s v="Y"/>
    <x v="0"/>
    <n v="1"/>
  </r>
  <r>
    <x v="1"/>
    <x v="5"/>
    <x v="5"/>
    <x v="1"/>
    <x v="9"/>
    <x v="22"/>
    <n v="195"/>
    <n v="0.54358974358974355"/>
    <s v=" "/>
    <s v="Y"/>
    <s v="Y"/>
    <s v="Y"/>
    <x v="0"/>
    <n v="0"/>
  </r>
  <r>
    <x v="2"/>
    <x v="5"/>
    <x v="5"/>
    <x v="1"/>
    <x v="9"/>
    <x v="23"/>
    <n v="446"/>
    <n v="0.54035874439461884"/>
    <s v=" "/>
    <s v="Y"/>
    <s v="Y"/>
    <s v="Y"/>
    <x v="0"/>
    <n v="0"/>
  </r>
  <r>
    <x v="0"/>
    <x v="5"/>
    <x v="5"/>
    <x v="1"/>
    <x v="9"/>
    <x v="23"/>
    <n v="448"/>
    <n v="0.5178571428571429"/>
    <s v=" "/>
    <s v="Y"/>
    <s v="Y"/>
    <s v="Y"/>
    <x v="0"/>
    <n v="0"/>
  </r>
  <r>
    <x v="1"/>
    <x v="5"/>
    <x v="5"/>
    <x v="1"/>
    <x v="9"/>
    <x v="23"/>
    <n v="421"/>
    <n v="0.54869358669833734"/>
    <s v=" "/>
    <s v="Y"/>
    <s v="Y"/>
    <s v="Y"/>
    <x v="0"/>
    <n v="0"/>
  </r>
  <r>
    <x v="2"/>
    <x v="5"/>
    <x v="5"/>
    <x v="1"/>
    <x v="9"/>
    <x v="24"/>
    <n v="47266"/>
    <n v="0.54383700757415476"/>
    <m/>
    <s v="Y"/>
    <s v="Y"/>
    <s v="Y"/>
    <x v="0"/>
    <n v="0"/>
  </r>
  <r>
    <x v="0"/>
    <x v="5"/>
    <x v="5"/>
    <x v="1"/>
    <x v="9"/>
    <x v="24"/>
    <n v="50072"/>
    <n v="0.54809074932097779"/>
    <m/>
    <s v="Y"/>
    <s v="Y"/>
    <s v="Y"/>
    <x v="0"/>
    <n v="0"/>
  </r>
  <r>
    <x v="1"/>
    <x v="5"/>
    <x v="5"/>
    <x v="1"/>
    <x v="9"/>
    <x v="24"/>
    <n v="51874"/>
    <n v="0.53834290781509042"/>
    <m/>
    <s v="Y"/>
    <s v="Y"/>
    <s v="Y"/>
    <x v="0"/>
    <n v="0"/>
  </r>
  <r>
    <x v="2"/>
    <x v="5"/>
    <x v="5"/>
    <x v="1"/>
    <x v="9"/>
    <x v="25"/>
    <n v="272"/>
    <n v="0.53308823529411764"/>
    <s v=" "/>
    <s v="Y"/>
    <s v="Y"/>
    <s v="Y"/>
    <x v="0"/>
    <n v="0"/>
  </r>
  <r>
    <x v="0"/>
    <x v="5"/>
    <x v="5"/>
    <x v="1"/>
    <x v="9"/>
    <x v="25"/>
    <n v="308"/>
    <n v="0.50649350649350644"/>
    <s v=" "/>
    <s v="Y"/>
    <s v="Y"/>
    <s v="Y"/>
    <x v="0"/>
    <n v="0"/>
  </r>
  <r>
    <x v="1"/>
    <x v="5"/>
    <x v="5"/>
    <x v="1"/>
    <x v="9"/>
    <x v="25"/>
    <n v="314"/>
    <n v="0.53503184713375795"/>
    <s v=" "/>
    <s v="Y"/>
    <s v="Y"/>
    <s v="Y"/>
    <x v="0"/>
    <n v="0"/>
  </r>
</pivotCacheRecords>
</file>

<file path=xl/pivotCache/pivotCacheRecords5.xml><?xml version="1.0" encoding="utf-8"?>
<pivotCacheRecords xmlns="http://schemas.openxmlformats.org/spreadsheetml/2006/main" xmlns:r="http://schemas.openxmlformats.org/officeDocument/2006/relationships" count="316">
  <r>
    <x v="0"/>
    <x v="0"/>
    <x v="0"/>
    <x v="0"/>
    <x v="0"/>
    <x v="0"/>
    <n v="187"/>
    <n v="0.63636363636363635"/>
    <m/>
    <s v="Y"/>
    <s v="Y"/>
    <s v="Y"/>
    <x v="0"/>
  </r>
  <r>
    <x v="0"/>
    <x v="0"/>
    <x v="0"/>
    <x v="0"/>
    <x v="0"/>
    <x v="1"/>
    <n v="698"/>
    <n v="0.64613180515759316"/>
    <s v=" "/>
    <s v="Y"/>
    <s v="Y"/>
    <s v="Y"/>
    <x v="0"/>
  </r>
  <r>
    <x v="0"/>
    <x v="0"/>
    <x v="0"/>
    <x v="0"/>
    <x v="0"/>
    <x v="2"/>
    <n v="2135"/>
    <n v="0.65058548009367678"/>
    <s v=" "/>
    <s v="Y"/>
    <s v="Y"/>
    <s v="Y"/>
    <x v="0"/>
  </r>
  <r>
    <x v="0"/>
    <x v="0"/>
    <x v="0"/>
    <x v="0"/>
    <x v="0"/>
    <x v="3"/>
    <n v="7587"/>
    <n v="0.6442599182812706"/>
    <s v=" "/>
    <s v="Y"/>
    <s v="Y"/>
    <s v="Y"/>
    <x v="0"/>
  </r>
  <r>
    <x v="0"/>
    <x v="0"/>
    <x v="0"/>
    <x v="0"/>
    <x v="0"/>
    <x v="4"/>
    <n v="13902"/>
    <n v="0.66220687670838729"/>
    <s v=" "/>
    <s v="Y"/>
    <s v="Y"/>
    <s v="Y"/>
    <x v="0"/>
  </r>
  <r>
    <x v="0"/>
    <x v="0"/>
    <x v="0"/>
    <x v="0"/>
    <x v="0"/>
    <x v="5"/>
    <n v="22653"/>
    <n v="0.68432437204785235"/>
    <s v=" "/>
    <s v="Y"/>
    <s v="Y"/>
    <s v="Y"/>
    <x v="0"/>
  </r>
  <r>
    <x v="0"/>
    <x v="0"/>
    <x v="0"/>
    <x v="0"/>
    <x v="0"/>
    <x v="6"/>
    <n v="14460"/>
    <n v="0.64709543568464734"/>
    <s v=" "/>
    <s v="Y"/>
    <s v="Y"/>
    <s v="Y"/>
    <x v="0"/>
  </r>
  <r>
    <x v="0"/>
    <x v="0"/>
    <x v="0"/>
    <x v="0"/>
    <x v="0"/>
    <x v="7"/>
    <n v="3124"/>
    <n v="0.61171574903969272"/>
    <s v=" "/>
    <s v="Y"/>
    <s v="Y"/>
    <s v="Y"/>
    <x v="0"/>
  </r>
  <r>
    <x v="0"/>
    <x v="0"/>
    <x v="0"/>
    <x v="1"/>
    <x v="1"/>
    <x v="8"/>
    <n v="1775"/>
    <n v="0.6647887323943662"/>
    <s v=" "/>
    <s v="Y"/>
    <s v="Y"/>
    <s v="Y"/>
    <x v="0"/>
  </r>
  <r>
    <x v="0"/>
    <x v="0"/>
    <x v="0"/>
    <x v="1"/>
    <x v="1"/>
    <x v="9"/>
    <n v="57558"/>
    <n v="0.66147190659856148"/>
    <m/>
    <s v="Y"/>
    <s v="Y"/>
    <s v="Y"/>
    <x v="1"/>
  </r>
  <r>
    <x v="0"/>
    <x v="0"/>
    <x v="0"/>
    <x v="1"/>
    <x v="2"/>
    <x v="10"/>
    <n v="6602"/>
    <n v="0.65358982126628296"/>
    <s v=" "/>
    <s v="Y"/>
    <s v="Y"/>
    <s v="Y"/>
    <x v="0"/>
  </r>
  <r>
    <x v="0"/>
    <x v="0"/>
    <x v="0"/>
    <x v="1"/>
    <x v="2"/>
    <x v="9"/>
    <n v="52731"/>
    <n v="0.66257040450588833"/>
    <m/>
    <s v="Y"/>
    <s v="Y"/>
    <s v="Y"/>
    <x v="1"/>
  </r>
  <r>
    <x v="0"/>
    <x v="0"/>
    <x v="0"/>
    <x v="0"/>
    <x v="3"/>
    <x v="11"/>
    <n v="130"/>
    <n v="0.6"/>
    <s v=" "/>
    <s v="Y"/>
    <s v="Y"/>
    <s v="Y"/>
    <x v="0"/>
  </r>
  <r>
    <x v="0"/>
    <x v="0"/>
    <x v="0"/>
    <x v="0"/>
    <x v="3"/>
    <x v="12"/>
    <n v="1299"/>
    <n v="0.62201693610469588"/>
    <s v="*"/>
    <s v="Y"/>
    <s v="Y"/>
    <s v="Y"/>
    <x v="0"/>
  </r>
  <r>
    <x v="0"/>
    <x v="0"/>
    <x v="0"/>
    <x v="0"/>
    <x v="3"/>
    <x v="13"/>
    <n v="912"/>
    <n v="0.60635964912280704"/>
    <s v="*"/>
    <s v="Y"/>
    <s v="Y"/>
    <s v="Y"/>
    <x v="0"/>
  </r>
  <r>
    <x v="0"/>
    <x v="0"/>
    <x v="0"/>
    <x v="0"/>
    <x v="3"/>
    <x v="14"/>
    <n v="339"/>
    <n v="0.65781710914454272"/>
    <s v=" "/>
    <s v="Y"/>
    <s v="Y"/>
    <s v="Y"/>
    <x v="0"/>
  </r>
  <r>
    <x v="0"/>
    <x v="0"/>
    <x v="0"/>
    <x v="0"/>
    <x v="3"/>
    <x v="15"/>
    <n v="59309"/>
    <n v="0.66315399011954346"/>
    <m/>
    <s v="Y"/>
    <s v="Y"/>
    <s v="Y"/>
    <x v="0"/>
  </r>
  <r>
    <x v="0"/>
    <x v="0"/>
    <x v="0"/>
    <x v="1"/>
    <x v="4"/>
    <x v="16"/>
    <n v="399"/>
    <n v="0.67669172932330823"/>
    <s v=" "/>
    <s v="Y"/>
    <s v="Y"/>
    <s v="Y"/>
    <x v="0"/>
  </r>
  <r>
    <x v="0"/>
    <x v="0"/>
    <x v="0"/>
    <x v="1"/>
    <x v="4"/>
    <x v="9"/>
    <n v="58934"/>
    <n v="0.66146876166559199"/>
    <m/>
    <s v="Y"/>
    <s v="Y"/>
    <s v="Y"/>
    <x v="1"/>
  </r>
  <r>
    <x v="0"/>
    <x v="0"/>
    <x v="0"/>
    <x v="1"/>
    <x v="5"/>
    <x v="17"/>
    <n v="8535"/>
    <n v="0.63725834797891034"/>
    <s v="*"/>
    <s v="Y"/>
    <s v="Y"/>
    <s v="Y"/>
    <x v="0"/>
  </r>
  <r>
    <x v="0"/>
    <x v="0"/>
    <x v="0"/>
    <x v="1"/>
    <x v="5"/>
    <x v="9"/>
    <n v="50798"/>
    <n v="0.66565612819402342"/>
    <m/>
    <s v="Y"/>
    <s v="Y"/>
    <s v="Y"/>
    <x v="1"/>
  </r>
  <r>
    <x v="0"/>
    <x v="0"/>
    <x v="0"/>
    <x v="1"/>
    <x v="6"/>
    <x v="18"/>
    <n v="20899"/>
    <n v="0.64725584956217996"/>
    <m/>
    <s v="Y"/>
    <s v="Y"/>
    <s v="Y"/>
    <x v="0"/>
  </r>
  <r>
    <x v="0"/>
    <x v="0"/>
    <x v="0"/>
    <x v="1"/>
    <x v="6"/>
    <x v="19"/>
    <n v="38434"/>
    <n v="0.66935525836498933"/>
    <s v="*"/>
    <s v="Y"/>
    <s v="Y"/>
    <s v="Y"/>
    <x v="1"/>
  </r>
  <r>
    <x v="0"/>
    <x v="0"/>
    <x v="0"/>
    <x v="1"/>
    <x v="7"/>
    <x v="20"/>
    <n v="1357"/>
    <n v="0.6484893146647015"/>
    <s v=" "/>
    <s v="Y"/>
    <s v="Y"/>
    <s v="Y"/>
    <x v="0"/>
  </r>
  <r>
    <x v="0"/>
    <x v="0"/>
    <x v="0"/>
    <x v="1"/>
    <x v="7"/>
    <x v="9"/>
    <n v="57976"/>
    <n v="0.66187732854974468"/>
    <m/>
    <s v="Y"/>
    <s v="Y"/>
    <s v="Y"/>
    <x v="1"/>
  </r>
  <r>
    <x v="0"/>
    <x v="0"/>
    <x v="0"/>
    <x v="1"/>
    <x v="8"/>
    <x v="21"/>
    <n v="8954"/>
    <n v="0.64786687513960239"/>
    <s v="*"/>
    <s v="Y"/>
    <s v="Y"/>
    <s v="Y"/>
    <x v="0"/>
  </r>
  <r>
    <x v="0"/>
    <x v="0"/>
    <x v="0"/>
    <x v="1"/>
    <x v="8"/>
    <x v="9"/>
    <n v="50379"/>
    <n v="0.66400682824192625"/>
    <m/>
    <s v="Y"/>
    <s v="Y"/>
    <s v="Y"/>
    <x v="1"/>
  </r>
  <r>
    <x v="0"/>
    <x v="0"/>
    <x v="0"/>
    <x v="0"/>
    <x v="9"/>
    <x v="22"/>
    <n v="118"/>
    <n v="0.53389830508474578"/>
    <s v="*"/>
    <s v="Y"/>
    <s v="Y"/>
    <s v="Y"/>
    <x v="0"/>
  </r>
  <r>
    <x v="0"/>
    <x v="0"/>
    <x v="0"/>
    <x v="0"/>
    <x v="9"/>
    <x v="23"/>
    <n v="410"/>
    <n v="0.67560975609756102"/>
    <s v=" "/>
    <s v="Y"/>
    <s v="Y"/>
    <s v="Y"/>
    <x v="0"/>
  </r>
  <r>
    <x v="0"/>
    <x v="0"/>
    <x v="0"/>
    <x v="0"/>
    <x v="9"/>
    <x v="24"/>
    <n v="58151"/>
    <n v="0.66181149077401935"/>
    <m/>
    <s v="Y"/>
    <s v="Y"/>
    <s v="Y"/>
    <x v="0"/>
  </r>
  <r>
    <x v="0"/>
    <x v="0"/>
    <x v="0"/>
    <x v="0"/>
    <x v="9"/>
    <x v="25"/>
    <n v="245"/>
    <n v="0.68979591836734699"/>
    <s v=" "/>
    <s v="Y"/>
    <s v="Y"/>
    <s v="Y"/>
    <x v="0"/>
  </r>
  <r>
    <x v="1"/>
    <x v="0"/>
    <x v="0"/>
    <x v="0"/>
    <x v="0"/>
    <x v="0"/>
    <n v="195"/>
    <n v="0.61538461538461542"/>
    <m/>
    <s v="Y"/>
    <s v="Y"/>
    <s v="Y"/>
    <x v="0"/>
  </r>
  <r>
    <x v="1"/>
    <x v="0"/>
    <x v="0"/>
    <x v="0"/>
    <x v="0"/>
    <x v="1"/>
    <n v="788"/>
    <n v="0.65482233502538068"/>
    <s v=" "/>
    <s v="Y"/>
    <s v="Y"/>
    <s v="Y"/>
    <x v="0"/>
  </r>
  <r>
    <x v="1"/>
    <x v="0"/>
    <x v="0"/>
    <x v="0"/>
    <x v="0"/>
    <x v="2"/>
    <n v="2268"/>
    <n v="0.61199294532627868"/>
    <s v=" "/>
    <s v="Y"/>
    <s v="Y"/>
    <s v="Y"/>
    <x v="0"/>
  </r>
  <r>
    <x v="1"/>
    <x v="0"/>
    <x v="0"/>
    <x v="0"/>
    <x v="0"/>
    <x v="3"/>
    <n v="7503"/>
    <n v="0.64200986272157801"/>
    <s v=" "/>
    <s v="Y"/>
    <s v="Y"/>
    <s v="Y"/>
    <x v="0"/>
  </r>
  <r>
    <x v="1"/>
    <x v="0"/>
    <x v="0"/>
    <x v="0"/>
    <x v="0"/>
    <x v="4"/>
    <n v="13674"/>
    <n v="0.6586953342109112"/>
    <s v=" "/>
    <s v="Y"/>
    <s v="Y"/>
    <s v="Y"/>
    <x v="0"/>
  </r>
  <r>
    <x v="1"/>
    <x v="0"/>
    <x v="0"/>
    <x v="0"/>
    <x v="0"/>
    <x v="5"/>
    <n v="21886"/>
    <n v="0.6769167504340674"/>
    <s v=" "/>
    <s v="Y"/>
    <s v="Y"/>
    <s v="Y"/>
    <x v="0"/>
  </r>
  <r>
    <x v="1"/>
    <x v="0"/>
    <x v="0"/>
    <x v="0"/>
    <x v="0"/>
    <x v="6"/>
    <n v="13914"/>
    <n v="0.63928417421302286"/>
    <s v=" "/>
    <s v="Y"/>
    <s v="Y"/>
    <s v="Y"/>
    <x v="0"/>
  </r>
  <r>
    <x v="1"/>
    <x v="0"/>
    <x v="0"/>
    <x v="0"/>
    <x v="0"/>
    <x v="7"/>
    <n v="3062"/>
    <n v="0.5999346832135859"/>
    <s v=" "/>
    <s v="Y"/>
    <s v="Y"/>
    <s v="Y"/>
    <x v="0"/>
  </r>
  <r>
    <x v="1"/>
    <x v="0"/>
    <x v="0"/>
    <x v="1"/>
    <x v="1"/>
    <x v="8"/>
    <n v="1417"/>
    <n v="0.61820748059280173"/>
    <s v="*"/>
    <s v="Y"/>
    <s v="Y"/>
    <s v="Y"/>
    <x v="0"/>
  </r>
  <r>
    <x v="1"/>
    <x v="0"/>
    <x v="0"/>
    <x v="1"/>
    <x v="1"/>
    <x v="9"/>
    <n v="56445"/>
    <n v="0.6551333156169723"/>
    <m/>
    <s v="Y"/>
    <s v="Y"/>
    <s v="Y"/>
    <x v="1"/>
  </r>
  <r>
    <x v="1"/>
    <x v="0"/>
    <x v="0"/>
    <x v="1"/>
    <x v="2"/>
    <x v="10"/>
    <n v="6408"/>
    <n v="0.6390449438202247"/>
    <s v="*"/>
    <s v="Y"/>
    <s v="Y"/>
    <s v="Y"/>
    <x v="0"/>
  </r>
  <r>
    <x v="1"/>
    <x v="0"/>
    <x v="0"/>
    <x v="1"/>
    <x v="2"/>
    <x v="9"/>
    <n v="51454"/>
    <n v="0.65612002954094917"/>
    <m/>
    <s v="Y"/>
    <s v="Y"/>
    <s v="Y"/>
    <x v="1"/>
  </r>
  <r>
    <x v="1"/>
    <x v="0"/>
    <x v="0"/>
    <x v="1"/>
    <x v="4"/>
    <x v="16"/>
    <n v="262"/>
    <n v="0.65267175572519087"/>
    <s v=" "/>
    <s v="Y"/>
    <s v="Y"/>
    <s v="Y"/>
    <x v="0"/>
  </r>
  <r>
    <x v="1"/>
    <x v="0"/>
    <x v="0"/>
    <x v="1"/>
    <x v="4"/>
    <x v="9"/>
    <n v="57600"/>
    <n v="0.65423611111111113"/>
    <m/>
    <s v="Y"/>
    <s v="Y"/>
    <s v="Y"/>
    <x v="1"/>
  </r>
  <r>
    <x v="1"/>
    <x v="0"/>
    <x v="0"/>
    <x v="1"/>
    <x v="5"/>
    <x v="17"/>
    <n v="8211"/>
    <n v="0.628547071002314"/>
    <s v="*"/>
    <s v="Y"/>
    <s v="Y"/>
    <s v="Y"/>
    <x v="0"/>
  </r>
  <r>
    <x v="1"/>
    <x v="0"/>
    <x v="0"/>
    <x v="1"/>
    <x v="5"/>
    <x v="9"/>
    <n v="49651"/>
    <n v="0.65847616362208217"/>
    <m/>
    <s v="Y"/>
    <s v="Y"/>
    <s v="Y"/>
    <x v="1"/>
  </r>
  <r>
    <x v="1"/>
    <x v="0"/>
    <x v="0"/>
    <x v="1"/>
    <x v="6"/>
    <x v="18"/>
    <n v="20448"/>
    <n v="0.63810641627543041"/>
    <m/>
    <s v="Y"/>
    <s v="Y"/>
    <s v="Y"/>
    <x v="0"/>
  </r>
  <r>
    <x v="1"/>
    <x v="0"/>
    <x v="0"/>
    <x v="1"/>
    <x v="6"/>
    <x v="19"/>
    <n v="37414"/>
    <n v="0.66304057304752229"/>
    <s v="*"/>
    <s v="Y"/>
    <s v="Y"/>
    <s v="Y"/>
    <x v="1"/>
  </r>
  <r>
    <x v="1"/>
    <x v="0"/>
    <x v="0"/>
    <x v="1"/>
    <x v="7"/>
    <x v="20"/>
    <n v="1229"/>
    <n v="0.64198535394629785"/>
    <s v=" "/>
    <s v="Y"/>
    <s v="Y"/>
    <s v="Y"/>
    <x v="0"/>
  </r>
  <r>
    <x v="1"/>
    <x v="0"/>
    <x v="0"/>
    <x v="1"/>
    <x v="7"/>
    <x v="9"/>
    <n v="56633"/>
    <n v="0.65449472922147867"/>
    <m/>
    <s v="Y"/>
    <s v="Y"/>
    <s v="Y"/>
    <x v="1"/>
  </r>
  <r>
    <x v="1"/>
    <x v="0"/>
    <x v="0"/>
    <x v="1"/>
    <x v="8"/>
    <x v="21"/>
    <n v="8447"/>
    <n v="0.63726766899490939"/>
    <s v="*"/>
    <s v="Y"/>
    <s v="Y"/>
    <s v="Y"/>
    <x v="0"/>
  </r>
  <r>
    <x v="1"/>
    <x v="0"/>
    <x v="0"/>
    <x v="1"/>
    <x v="8"/>
    <x v="9"/>
    <n v="49415"/>
    <n v="0.65712840230699177"/>
    <m/>
    <s v="Y"/>
    <s v="Y"/>
    <s v="Y"/>
    <x v="1"/>
  </r>
  <r>
    <x v="1"/>
    <x v="0"/>
    <x v="0"/>
    <x v="0"/>
    <x v="9"/>
    <x v="22"/>
    <n v="129"/>
    <n v="0.60465116279069764"/>
    <s v=" "/>
    <s v="Y"/>
    <s v="Y"/>
    <s v="Y"/>
    <x v="0"/>
  </r>
  <r>
    <x v="1"/>
    <x v="0"/>
    <x v="0"/>
    <x v="0"/>
    <x v="9"/>
    <x v="23"/>
    <n v="394"/>
    <n v="0.64467005076142136"/>
    <s v=" "/>
    <s v="Y"/>
    <s v="Y"/>
    <s v="Y"/>
    <x v="0"/>
  </r>
  <r>
    <x v="1"/>
    <x v="0"/>
    <x v="0"/>
    <x v="0"/>
    <x v="9"/>
    <x v="24"/>
    <n v="56897"/>
    <n v="0.65321545951456139"/>
    <m/>
    <s v="Y"/>
    <s v="Y"/>
    <s v="Y"/>
    <x v="0"/>
  </r>
  <r>
    <x v="1"/>
    <x v="0"/>
    <x v="0"/>
    <x v="0"/>
    <x v="9"/>
    <x v="25"/>
    <n v="269"/>
    <n v="0.68773234200743494"/>
    <s v=" "/>
    <s v="Y"/>
    <s v="Y"/>
    <s v="Y"/>
    <x v="0"/>
  </r>
  <r>
    <x v="2"/>
    <x v="0"/>
    <x v="0"/>
    <x v="0"/>
    <x v="0"/>
    <x v="0"/>
    <n v="256"/>
    <n v="0.61328125"/>
    <m/>
    <s v="Y"/>
    <s v="Y"/>
    <s v="Y"/>
    <x v="0"/>
  </r>
  <r>
    <x v="2"/>
    <x v="0"/>
    <x v="0"/>
    <x v="0"/>
    <x v="0"/>
    <x v="1"/>
    <n v="817"/>
    <n v="0.6217870257037944"/>
    <s v=" "/>
    <s v="Y"/>
    <s v="Y"/>
    <s v="Y"/>
    <x v="0"/>
  </r>
  <r>
    <x v="2"/>
    <x v="0"/>
    <x v="0"/>
    <x v="0"/>
    <x v="0"/>
    <x v="2"/>
    <n v="2535"/>
    <n v="0.63353057199211049"/>
    <s v=" "/>
    <s v="Y"/>
    <s v="Y"/>
    <s v="Y"/>
    <x v="0"/>
  </r>
  <r>
    <x v="2"/>
    <x v="0"/>
    <x v="0"/>
    <x v="0"/>
    <x v="0"/>
    <x v="3"/>
    <n v="7968"/>
    <n v="0.62424698795180722"/>
    <s v=" "/>
    <s v="Y"/>
    <s v="Y"/>
    <s v="Y"/>
    <x v="0"/>
  </r>
  <r>
    <x v="2"/>
    <x v="0"/>
    <x v="0"/>
    <x v="0"/>
    <x v="0"/>
    <x v="4"/>
    <n v="14713"/>
    <n v="0.63576429008359958"/>
    <s v=" "/>
    <s v="Y"/>
    <s v="Y"/>
    <s v="Y"/>
    <x v="0"/>
  </r>
  <r>
    <x v="2"/>
    <x v="0"/>
    <x v="0"/>
    <x v="0"/>
    <x v="0"/>
    <x v="5"/>
    <n v="22028"/>
    <n v="0.66138550935173412"/>
    <s v=" "/>
    <s v="Y"/>
    <s v="Y"/>
    <s v="Y"/>
    <x v="0"/>
  </r>
  <r>
    <x v="2"/>
    <x v="0"/>
    <x v="0"/>
    <x v="0"/>
    <x v="0"/>
    <x v="6"/>
    <n v="14026"/>
    <n v="0.62049051761015261"/>
    <s v=" "/>
    <s v="Y"/>
    <s v="Y"/>
    <s v="Y"/>
    <x v="0"/>
  </r>
  <r>
    <x v="2"/>
    <x v="0"/>
    <x v="0"/>
    <x v="0"/>
    <x v="0"/>
    <x v="7"/>
    <n v="3043"/>
    <n v="0.58724942490962861"/>
    <s v=" "/>
    <s v="Y"/>
    <s v="Y"/>
    <s v="Y"/>
    <x v="0"/>
  </r>
  <r>
    <x v="2"/>
    <x v="0"/>
    <x v="0"/>
    <x v="1"/>
    <x v="1"/>
    <x v="8"/>
    <n v="1668"/>
    <n v="0.61630695443645089"/>
    <s v=" "/>
    <s v="Y"/>
    <s v="Y"/>
    <s v="Y"/>
    <x v="0"/>
  </r>
  <r>
    <x v="2"/>
    <x v="0"/>
    <x v="0"/>
    <x v="1"/>
    <x v="1"/>
    <x v="9"/>
    <n v="59328"/>
    <n v="0.63657969255663427"/>
    <m/>
    <s v="Y"/>
    <s v="Y"/>
    <s v="Y"/>
    <x v="1"/>
  </r>
  <r>
    <x v="2"/>
    <x v="0"/>
    <x v="0"/>
    <x v="1"/>
    <x v="2"/>
    <x v="10"/>
    <n v="6545"/>
    <n v="0.62627960275019101"/>
    <s v=" "/>
    <s v="Y"/>
    <s v="Y"/>
    <s v="Y"/>
    <x v="0"/>
  </r>
  <r>
    <x v="2"/>
    <x v="0"/>
    <x v="0"/>
    <x v="1"/>
    <x v="2"/>
    <x v="9"/>
    <n v="54451"/>
    <n v="0.63719674569796703"/>
    <m/>
    <s v="Y"/>
    <s v="Y"/>
    <s v="Y"/>
    <x v="1"/>
  </r>
  <r>
    <x v="2"/>
    <x v="0"/>
    <x v="0"/>
    <x v="1"/>
    <x v="4"/>
    <x v="16"/>
    <n v="324"/>
    <n v="0.63888888888888884"/>
    <s v=" "/>
    <s v="Y"/>
    <s v="Y"/>
    <s v="Y"/>
    <x v="0"/>
  </r>
  <r>
    <x v="2"/>
    <x v="0"/>
    <x v="0"/>
    <x v="1"/>
    <x v="4"/>
    <x v="9"/>
    <n v="60672"/>
    <n v="0.63601002109704641"/>
    <m/>
    <s v="Y"/>
    <s v="Y"/>
    <s v="Y"/>
    <x v="1"/>
  </r>
  <r>
    <x v="2"/>
    <x v="0"/>
    <x v="0"/>
    <x v="1"/>
    <x v="5"/>
    <x v="17"/>
    <n v="8399"/>
    <n v="0.61138230741754973"/>
    <s v="*"/>
    <s v="Y"/>
    <s v="Y"/>
    <s v="Y"/>
    <x v="0"/>
  </r>
  <r>
    <x v="2"/>
    <x v="0"/>
    <x v="0"/>
    <x v="1"/>
    <x v="5"/>
    <x v="9"/>
    <n v="52597"/>
    <n v="0.63996045401829005"/>
    <m/>
    <s v="Y"/>
    <s v="Y"/>
    <s v="Y"/>
    <x v="1"/>
  </r>
  <r>
    <x v="2"/>
    <x v="0"/>
    <x v="0"/>
    <x v="1"/>
    <x v="6"/>
    <x v="18"/>
    <n v="20821"/>
    <n v="0.61918255607319528"/>
    <m/>
    <s v="Y"/>
    <s v="Y"/>
    <s v="Y"/>
    <x v="0"/>
  </r>
  <r>
    <x v="2"/>
    <x v="0"/>
    <x v="0"/>
    <x v="1"/>
    <x v="6"/>
    <x v="19"/>
    <n v="40175"/>
    <n v="0.6447542003733665"/>
    <s v="*"/>
    <s v="Y"/>
    <s v="Y"/>
    <s v="Y"/>
    <x v="1"/>
  </r>
  <r>
    <x v="2"/>
    <x v="0"/>
    <x v="0"/>
    <x v="1"/>
    <x v="7"/>
    <x v="20"/>
    <n v="1246"/>
    <n v="0.62680577849117169"/>
    <s v=" "/>
    <s v="Y"/>
    <s v="Y"/>
    <s v="Y"/>
    <x v="0"/>
  </r>
  <r>
    <x v="2"/>
    <x v="0"/>
    <x v="0"/>
    <x v="1"/>
    <x v="7"/>
    <x v="9"/>
    <n v="59750"/>
    <n v="0.63621757322175732"/>
    <m/>
    <s v="Y"/>
    <s v="Y"/>
    <s v="Y"/>
    <x v="1"/>
  </r>
  <r>
    <x v="2"/>
    <x v="0"/>
    <x v="0"/>
    <x v="1"/>
    <x v="8"/>
    <x v="21"/>
    <n v="8593"/>
    <n v="0.62539276155009893"/>
    <s v="*"/>
    <s v="Y"/>
    <s v="Y"/>
    <s v="Y"/>
    <x v="0"/>
  </r>
  <r>
    <x v="2"/>
    <x v="0"/>
    <x v="0"/>
    <x v="1"/>
    <x v="8"/>
    <x v="9"/>
    <n v="52403"/>
    <n v="0.63776883002881513"/>
    <m/>
    <s v="Y"/>
    <s v="Y"/>
    <s v="Y"/>
    <x v="1"/>
  </r>
  <r>
    <x v="0"/>
    <x v="1"/>
    <x v="1"/>
    <x v="0"/>
    <x v="0"/>
    <x v="0"/>
    <n v="204"/>
    <n v="0.62745098039215685"/>
    <m/>
    <s v="Y"/>
    <s v="Y"/>
    <s v="Y"/>
    <x v="0"/>
  </r>
  <r>
    <x v="0"/>
    <x v="1"/>
    <x v="1"/>
    <x v="0"/>
    <x v="0"/>
    <x v="1"/>
    <n v="727"/>
    <n v="0.66574965612104542"/>
    <s v=" "/>
    <s v="Y"/>
    <s v="Y"/>
    <s v="Y"/>
    <x v="0"/>
  </r>
  <r>
    <x v="0"/>
    <x v="1"/>
    <x v="1"/>
    <x v="0"/>
    <x v="0"/>
    <x v="2"/>
    <n v="2211"/>
    <n v="0.67118950701040259"/>
    <s v=" "/>
    <s v="Y"/>
    <s v="Y"/>
    <s v="Y"/>
    <x v="0"/>
  </r>
  <r>
    <x v="0"/>
    <x v="1"/>
    <x v="1"/>
    <x v="0"/>
    <x v="0"/>
    <x v="3"/>
    <n v="7775"/>
    <n v="0.68270096463022512"/>
    <s v=" "/>
    <s v="Y"/>
    <s v="Y"/>
    <s v="Y"/>
    <x v="0"/>
  </r>
  <r>
    <x v="0"/>
    <x v="1"/>
    <x v="1"/>
    <x v="0"/>
    <x v="0"/>
    <x v="4"/>
    <n v="14286"/>
    <n v="0.70936581268374632"/>
    <s v="*"/>
    <s v="Y"/>
    <s v="Y"/>
    <s v="Y"/>
    <x v="0"/>
  </r>
  <r>
    <x v="0"/>
    <x v="1"/>
    <x v="1"/>
    <x v="0"/>
    <x v="0"/>
    <x v="5"/>
    <n v="23219"/>
    <n v="0.75128127826349111"/>
    <s v="*"/>
    <s v="Y"/>
    <s v="Y"/>
    <s v="Y"/>
    <x v="0"/>
  </r>
  <r>
    <x v="0"/>
    <x v="1"/>
    <x v="1"/>
    <x v="0"/>
    <x v="0"/>
    <x v="6"/>
    <n v="14883"/>
    <n v="0.7334542766915273"/>
    <s v="*"/>
    <s v="Y"/>
    <s v="Y"/>
    <s v="Y"/>
    <x v="0"/>
  </r>
  <r>
    <x v="0"/>
    <x v="1"/>
    <x v="1"/>
    <x v="0"/>
    <x v="0"/>
    <x v="7"/>
    <n v="3098"/>
    <n v="0.71174951581665591"/>
    <s v="*"/>
    <s v="Y"/>
    <s v="Y"/>
    <s v="Y"/>
    <x v="0"/>
  </r>
  <r>
    <x v="0"/>
    <x v="1"/>
    <x v="1"/>
    <x v="1"/>
    <x v="1"/>
    <x v="8"/>
    <n v="1835"/>
    <n v="0.70735694822888284"/>
    <s v=" "/>
    <s v="Y"/>
    <s v="Y"/>
    <s v="Y"/>
    <x v="0"/>
  </r>
  <r>
    <x v="0"/>
    <x v="1"/>
    <x v="1"/>
    <x v="1"/>
    <x v="1"/>
    <x v="9"/>
    <n v="59099"/>
    <n v="0.72683124925971676"/>
    <m/>
    <s v="Y"/>
    <s v="Y"/>
    <s v="Y"/>
    <x v="1"/>
  </r>
  <r>
    <x v="0"/>
    <x v="1"/>
    <x v="1"/>
    <x v="1"/>
    <x v="2"/>
    <x v="10"/>
    <n v="6793"/>
    <n v="0.72118357132342115"/>
    <s v=" "/>
    <s v="Y"/>
    <s v="Y"/>
    <s v="Y"/>
    <x v="0"/>
  </r>
  <r>
    <x v="0"/>
    <x v="1"/>
    <x v="1"/>
    <x v="1"/>
    <x v="2"/>
    <x v="9"/>
    <n v="54141"/>
    <n v="0.72687981381947142"/>
    <m/>
    <s v="Y"/>
    <s v="Y"/>
    <s v="Y"/>
    <x v="1"/>
  </r>
  <r>
    <x v="0"/>
    <x v="1"/>
    <x v="1"/>
    <x v="0"/>
    <x v="3"/>
    <x v="11"/>
    <n v="134"/>
    <n v="0.55223880597014929"/>
    <s v="*"/>
    <s v="Y"/>
    <s v="Y"/>
    <s v="Y"/>
    <x v="0"/>
  </r>
  <r>
    <x v="0"/>
    <x v="1"/>
    <x v="1"/>
    <x v="0"/>
    <x v="3"/>
    <x v="12"/>
    <n v="1321"/>
    <n v="0.6442089326267979"/>
    <s v="*"/>
    <s v="Y"/>
    <s v="Y"/>
    <s v="Y"/>
    <x v="0"/>
  </r>
  <r>
    <x v="0"/>
    <x v="1"/>
    <x v="1"/>
    <x v="0"/>
    <x v="3"/>
    <x v="13"/>
    <n v="928"/>
    <n v="0.59913793103448276"/>
    <s v="*"/>
    <s v="Y"/>
    <s v="Y"/>
    <s v="Y"/>
    <x v="0"/>
  </r>
  <r>
    <x v="0"/>
    <x v="1"/>
    <x v="1"/>
    <x v="0"/>
    <x v="3"/>
    <x v="14"/>
    <n v="342"/>
    <n v="0.65204678362573099"/>
    <s v="*"/>
    <s v="Y"/>
    <s v="Y"/>
    <s v="Y"/>
    <x v="0"/>
  </r>
  <r>
    <x v="0"/>
    <x v="1"/>
    <x v="1"/>
    <x v="0"/>
    <x v="3"/>
    <x v="15"/>
    <n v="60924"/>
    <n v="0.72943339242334715"/>
    <m/>
    <s v="Y"/>
    <s v="Y"/>
    <s v="Y"/>
    <x v="0"/>
  </r>
  <r>
    <x v="0"/>
    <x v="1"/>
    <x v="1"/>
    <x v="1"/>
    <x v="4"/>
    <x v="16"/>
    <n v="408"/>
    <n v="0.69117647058823528"/>
    <s v=" "/>
    <s v="Y"/>
    <s v="Y"/>
    <s v="Y"/>
    <x v="0"/>
  </r>
  <r>
    <x v="0"/>
    <x v="1"/>
    <x v="1"/>
    <x v="1"/>
    <x v="4"/>
    <x v="9"/>
    <n v="60526"/>
    <n v="0.72648118164094766"/>
    <m/>
    <s v="Y"/>
    <s v="Y"/>
    <s v="Y"/>
    <x v="1"/>
  </r>
  <r>
    <x v="0"/>
    <x v="1"/>
    <x v="1"/>
    <x v="1"/>
    <x v="5"/>
    <x v="17"/>
    <n v="8774"/>
    <n v="0.70378390699794846"/>
    <s v="*"/>
    <s v="Y"/>
    <s v="Y"/>
    <s v="Y"/>
    <x v="0"/>
  </r>
  <r>
    <x v="0"/>
    <x v="1"/>
    <x v="1"/>
    <x v="1"/>
    <x v="5"/>
    <x v="9"/>
    <n v="52160"/>
    <n v="0.73002300613496929"/>
    <m/>
    <s v="Y"/>
    <s v="Y"/>
    <s v="Y"/>
    <x v="1"/>
  </r>
  <r>
    <x v="0"/>
    <x v="1"/>
    <x v="1"/>
    <x v="1"/>
    <x v="6"/>
    <x v="18"/>
    <n v="21481"/>
    <n v="0.7076486197104418"/>
    <m/>
    <s v="Y"/>
    <s v="Y"/>
    <s v="Y"/>
    <x v="0"/>
  </r>
  <r>
    <x v="0"/>
    <x v="1"/>
    <x v="1"/>
    <x v="1"/>
    <x v="6"/>
    <x v="19"/>
    <n v="39453"/>
    <n v="0.73636985780549002"/>
    <s v="*"/>
    <s v="Y"/>
    <s v="Y"/>
    <s v="Y"/>
    <x v="1"/>
  </r>
  <r>
    <x v="0"/>
    <x v="1"/>
    <x v="1"/>
    <x v="1"/>
    <x v="7"/>
    <x v="20"/>
    <n v="1385"/>
    <n v="0.66787003610108309"/>
    <s v="*"/>
    <s v="Y"/>
    <s v="Y"/>
    <s v="Y"/>
    <x v="0"/>
  </r>
  <r>
    <x v="0"/>
    <x v="1"/>
    <x v="1"/>
    <x v="1"/>
    <x v="7"/>
    <x v="9"/>
    <n v="59549"/>
    <n v="0.72760247863104333"/>
    <m/>
    <s v="Y"/>
    <s v="Y"/>
    <s v="Y"/>
    <x v="1"/>
  </r>
  <r>
    <x v="0"/>
    <x v="1"/>
    <x v="1"/>
    <x v="1"/>
    <x v="8"/>
    <x v="21"/>
    <n v="9191"/>
    <n v="0.69448373408769448"/>
    <s v="*"/>
    <s v="Y"/>
    <s v="Y"/>
    <s v="Y"/>
    <x v="0"/>
  </r>
  <r>
    <x v="0"/>
    <x v="1"/>
    <x v="1"/>
    <x v="1"/>
    <x v="8"/>
    <x v="9"/>
    <n v="51743"/>
    <n v="0.73188643874533754"/>
    <m/>
    <s v="Y"/>
    <s v="Y"/>
    <s v="Y"/>
    <x v="1"/>
  </r>
  <r>
    <x v="0"/>
    <x v="1"/>
    <x v="1"/>
    <x v="0"/>
    <x v="9"/>
    <x v="22"/>
    <n v="118"/>
    <n v="0.64406779661016944"/>
    <s v="*"/>
    <s v="Y"/>
    <s v="Y"/>
    <s v="Y"/>
    <x v="0"/>
  </r>
  <r>
    <x v="0"/>
    <x v="1"/>
    <x v="1"/>
    <x v="0"/>
    <x v="9"/>
    <x v="23"/>
    <n v="430"/>
    <n v="0.7"/>
    <s v=" "/>
    <s v="Y"/>
    <s v="Y"/>
    <s v="Y"/>
    <x v="0"/>
  </r>
  <r>
    <x v="0"/>
    <x v="1"/>
    <x v="1"/>
    <x v="0"/>
    <x v="9"/>
    <x v="24"/>
    <n v="59714"/>
    <n v="0.72644605955052421"/>
    <m/>
    <s v="Y"/>
    <s v="Y"/>
    <s v="Y"/>
    <x v="0"/>
  </r>
  <r>
    <x v="0"/>
    <x v="1"/>
    <x v="1"/>
    <x v="0"/>
    <x v="9"/>
    <x v="25"/>
    <n v="242"/>
    <n v="0.72314049586776863"/>
    <s v=" "/>
    <s v="Y"/>
    <s v="Y"/>
    <s v="Y"/>
    <x v="0"/>
  </r>
  <r>
    <x v="1"/>
    <x v="1"/>
    <x v="1"/>
    <x v="0"/>
    <x v="0"/>
    <x v="0"/>
    <n v="201"/>
    <n v="0.65671641791044777"/>
    <m/>
    <s v="Y"/>
    <s v="Y"/>
    <s v="Y"/>
    <x v="0"/>
  </r>
  <r>
    <x v="1"/>
    <x v="1"/>
    <x v="1"/>
    <x v="0"/>
    <x v="0"/>
    <x v="1"/>
    <n v="814"/>
    <n v="0.68058968058968061"/>
    <s v=" "/>
    <s v="Y"/>
    <s v="Y"/>
    <s v="Y"/>
    <x v="0"/>
  </r>
  <r>
    <x v="1"/>
    <x v="1"/>
    <x v="1"/>
    <x v="0"/>
    <x v="0"/>
    <x v="2"/>
    <n v="2355"/>
    <n v="0.64288747346072184"/>
    <s v=" "/>
    <s v="Y"/>
    <s v="Y"/>
    <s v="Y"/>
    <x v="0"/>
  </r>
  <r>
    <x v="1"/>
    <x v="1"/>
    <x v="1"/>
    <x v="0"/>
    <x v="0"/>
    <x v="3"/>
    <n v="7710"/>
    <n v="0.6752269779507134"/>
    <s v=" "/>
    <s v="Y"/>
    <s v="Y"/>
    <s v="Y"/>
    <x v="0"/>
  </r>
  <r>
    <x v="1"/>
    <x v="1"/>
    <x v="1"/>
    <x v="0"/>
    <x v="0"/>
    <x v="4"/>
    <n v="14114"/>
    <n v="0.70865807000141701"/>
    <s v=" "/>
    <s v="Y"/>
    <s v="Y"/>
    <s v="Y"/>
    <x v="0"/>
  </r>
  <r>
    <x v="1"/>
    <x v="1"/>
    <x v="1"/>
    <x v="0"/>
    <x v="0"/>
    <x v="5"/>
    <n v="22497"/>
    <n v="0.75121127261412635"/>
    <s v="*"/>
    <s v="Y"/>
    <s v="Y"/>
    <s v="Y"/>
    <x v="0"/>
  </r>
  <r>
    <x v="1"/>
    <x v="1"/>
    <x v="1"/>
    <x v="0"/>
    <x v="0"/>
    <x v="6"/>
    <n v="14189"/>
    <n v="0.73585171611811973"/>
    <s v="*"/>
    <s v="Y"/>
    <s v="Y"/>
    <s v="Y"/>
    <x v="0"/>
  </r>
  <r>
    <x v="1"/>
    <x v="1"/>
    <x v="1"/>
    <x v="0"/>
    <x v="0"/>
    <x v="7"/>
    <n v="3079"/>
    <n v="0.70022734654108476"/>
    <s v=" "/>
    <s v="Y"/>
    <s v="Y"/>
    <s v="Y"/>
    <x v="0"/>
  </r>
  <r>
    <x v="1"/>
    <x v="1"/>
    <x v="1"/>
    <x v="1"/>
    <x v="1"/>
    <x v="8"/>
    <n v="1424"/>
    <n v="0.6720505617977528"/>
    <s v="*"/>
    <s v="Y"/>
    <s v="Y"/>
    <s v="Y"/>
    <x v="0"/>
  </r>
  <r>
    <x v="1"/>
    <x v="1"/>
    <x v="1"/>
    <x v="1"/>
    <x v="1"/>
    <x v="9"/>
    <n v="58014"/>
    <n v="0.72398041851966766"/>
    <m/>
    <s v="Y"/>
    <s v="Y"/>
    <s v="Y"/>
    <x v="1"/>
  </r>
  <r>
    <x v="1"/>
    <x v="1"/>
    <x v="1"/>
    <x v="1"/>
    <x v="2"/>
    <x v="10"/>
    <n v="6533"/>
    <n v="0.71621001071483237"/>
    <s v=" "/>
    <s v="Y"/>
    <s v="Y"/>
    <s v="Y"/>
    <x v="0"/>
  </r>
  <r>
    <x v="1"/>
    <x v="1"/>
    <x v="1"/>
    <x v="1"/>
    <x v="2"/>
    <x v="9"/>
    <n v="52905"/>
    <n v="0.72354219827993571"/>
    <m/>
    <s v="Y"/>
    <s v="Y"/>
    <s v="Y"/>
    <x v="1"/>
  </r>
  <r>
    <x v="1"/>
    <x v="1"/>
    <x v="1"/>
    <x v="1"/>
    <x v="4"/>
    <x v="16"/>
    <n v="258"/>
    <n v="0.63178294573643412"/>
    <s v="*"/>
    <s v="Y"/>
    <s v="Y"/>
    <s v="Y"/>
    <x v="0"/>
  </r>
  <r>
    <x v="1"/>
    <x v="1"/>
    <x v="1"/>
    <x v="1"/>
    <x v="4"/>
    <x v="9"/>
    <n v="59180"/>
    <n v="0.72313281514025007"/>
    <m/>
    <s v="Y"/>
    <s v="Y"/>
    <s v="Y"/>
    <x v="1"/>
  </r>
  <r>
    <x v="1"/>
    <x v="1"/>
    <x v="1"/>
    <x v="1"/>
    <x v="5"/>
    <x v="17"/>
    <n v="8399"/>
    <n v="0.70067865222050241"/>
    <s v="*"/>
    <s v="Y"/>
    <s v="Y"/>
    <s v="Y"/>
    <x v="0"/>
  </r>
  <r>
    <x v="1"/>
    <x v="1"/>
    <x v="1"/>
    <x v="1"/>
    <x v="5"/>
    <x v="9"/>
    <n v="51039"/>
    <n v="0.72636611218871838"/>
    <m/>
    <s v="Y"/>
    <s v="Y"/>
    <s v="Y"/>
    <x v="1"/>
  </r>
  <r>
    <x v="1"/>
    <x v="1"/>
    <x v="1"/>
    <x v="1"/>
    <x v="6"/>
    <x v="18"/>
    <n v="20871"/>
    <n v="0.70509319150975036"/>
    <m/>
    <s v="Y"/>
    <s v="Y"/>
    <s v="Y"/>
    <x v="0"/>
  </r>
  <r>
    <x v="1"/>
    <x v="1"/>
    <x v="1"/>
    <x v="1"/>
    <x v="6"/>
    <x v="19"/>
    <n v="38567"/>
    <n v="0.73228407706069953"/>
    <s v="*"/>
    <s v="Y"/>
    <s v="Y"/>
    <s v="Y"/>
    <x v="1"/>
  </r>
  <r>
    <x v="1"/>
    <x v="1"/>
    <x v="1"/>
    <x v="1"/>
    <x v="7"/>
    <x v="20"/>
    <n v="1256"/>
    <n v="0.66480891719745228"/>
    <s v="*"/>
    <s v="Y"/>
    <s v="Y"/>
    <s v="Y"/>
    <x v="0"/>
  </r>
  <r>
    <x v="1"/>
    <x v="1"/>
    <x v="1"/>
    <x v="1"/>
    <x v="7"/>
    <x v="9"/>
    <n v="58182"/>
    <n v="0.72398680004124982"/>
    <m/>
    <s v="Y"/>
    <s v="Y"/>
    <s v="Y"/>
    <x v="1"/>
  </r>
  <r>
    <x v="1"/>
    <x v="1"/>
    <x v="1"/>
    <x v="1"/>
    <x v="8"/>
    <x v="21"/>
    <n v="8588"/>
    <n v="0.69573823940381929"/>
    <s v="*"/>
    <s v="Y"/>
    <s v="Y"/>
    <s v="Y"/>
    <x v="0"/>
  </r>
  <r>
    <x v="1"/>
    <x v="1"/>
    <x v="1"/>
    <x v="1"/>
    <x v="8"/>
    <x v="9"/>
    <n v="50850"/>
    <n v="0.72729596853490663"/>
    <m/>
    <s v="Y"/>
    <s v="Y"/>
    <s v="Y"/>
    <x v="1"/>
  </r>
  <r>
    <x v="1"/>
    <x v="1"/>
    <x v="1"/>
    <x v="0"/>
    <x v="9"/>
    <x v="22"/>
    <n v="137"/>
    <n v="0.58394160583941601"/>
    <s v="*"/>
    <s v="Y"/>
    <s v="Y"/>
    <s v="Y"/>
    <x v="0"/>
  </r>
  <r>
    <x v="1"/>
    <x v="1"/>
    <x v="1"/>
    <x v="0"/>
    <x v="9"/>
    <x v="23"/>
    <n v="413"/>
    <n v="0.71912832929782078"/>
    <s v=" "/>
    <s v="Y"/>
    <s v="Y"/>
    <s v="Y"/>
    <x v="0"/>
  </r>
  <r>
    <x v="1"/>
    <x v="1"/>
    <x v="1"/>
    <x v="0"/>
    <x v="9"/>
    <x v="24"/>
    <n v="58426"/>
    <n v="0.72252079553623383"/>
    <m/>
    <s v="Y"/>
    <s v="Y"/>
    <s v="Y"/>
    <x v="0"/>
  </r>
  <r>
    <x v="1"/>
    <x v="1"/>
    <x v="1"/>
    <x v="0"/>
    <x v="9"/>
    <x v="25"/>
    <n v="260"/>
    <n v="0.7615384615384615"/>
    <s v=" "/>
    <s v="Y"/>
    <s v="Y"/>
    <s v="Y"/>
    <x v="0"/>
  </r>
  <r>
    <x v="2"/>
    <x v="1"/>
    <x v="1"/>
    <x v="0"/>
    <x v="0"/>
    <x v="0"/>
    <n v="256"/>
    <n v="0.62890625"/>
    <m/>
    <s v="Y"/>
    <s v="Y"/>
    <s v="Y"/>
    <x v="0"/>
  </r>
  <r>
    <x v="2"/>
    <x v="1"/>
    <x v="1"/>
    <x v="0"/>
    <x v="0"/>
    <x v="1"/>
    <n v="850"/>
    <n v="0.6470588235294118"/>
    <s v=" "/>
    <s v="Y"/>
    <s v="Y"/>
    <s v="Y"/>
    <x v="0"/>
  </r>
  <r>
    <x v="2"/>
    <x v="1"/>
    <x v="1"/>
    <x v="0"/>
    <x v="0"/>
    <x v="2"/>
    <n v="2631"/>
    <n v="0.6685670847586469"/>
    <s v=" "/>
    <s v="Y"/>
    <s v="Y"/>
    <s v="Y"/>
    <x v="0"/>
  </r>
  <r>
    <x v="2"/>
    <x v="1"/>
    <x v="1"/>
    <x v="0"/>
    <x v="0"/>
    <x v="3"/>
    <n v="8222"/>
    <n v="0.68255898808075899"/>
    <s v=" "/>
    <s v="Y"/>
    <s v="Y"/>
    <s v="Y"/>
    <x v="0"/>
  </r>
  <r>
    <x v="2"/>
    <x v="1"/>
    <x v="1"/>
    <x v="0"/>
    <x v="0"/>
    <x v="4"/>
    <n v="15239"/>
    <n v="0.70942975260843888"/>
    <s v="*"/>
    <s v="Y"/>
    <s v="Y"/>
    <s v="Y"/>
    <x v="0"/>
  </r>
  <r>
    <x v="2"/>
    <x v="1"/>
    <x v="1"/>
    <x v="0"/>
    <x v="0"/>
    <x v="5"/>
    <n v="22774"/>
    <n v="0.74506015631860889"/>
    <s v="*"/>
    <s v="Y"/>
    <s v="Y"/>
    <s v="Y"/>
    <x v="0"/>
  </r>
  <r>
    <x v="2"/>
    <x v="1"/>
    <x v="1"/>
    <x v="0"/>
    <x v="0"/>
    <x v="6"/>
    <n v="14543"/>
    <n v="0.72914804373237985"/>
    <s v="*"/>
    <s v="Y"/>
    <s v="Y"/>
    <s v="Y"/>
    <x v="0"/>
  </r>
  <r>
    <x v="2"/>
    <x v="1"/>
    <x v="1"/>
    <x v="0"/>
    <x v="0"/>
    <x v="7"/>
    <n v="3103"/>
    <n v="0.69738962294553652"/>
    <s v="*"/>
    <s v="Y"/>
    <s v="Y"/>
    <s v="Y"/>
    <x v="0"/>
  </r>
  <r>
    <x v="2"/>
    <x v="1"/>
    <x v="1"/>
    <x v="1"/>
    <x v="1"/>
    <x v="8"/>
    <n v="1715"/>
    <n v="0.69620991253644315"/>
    <s v="*"/>
    <s v="Y"/>
    <s v="Y"/>
    <s v="Y"/>
    <x v="0"/>
  </r>
  <r>
    <x v="2"/>
    <x v="1"/>
    <x v="1"/>
    <x v="1"/>
    <x v="1"/>
    <x v="9"/>
    <n v="61387"/>
    <n v="0.71971264274194857"/>
    <m/>
    <s v="Y"/>
    <s v="Y"/>
    <s v="Y"/>
    <x v="1"/>
  </r>
  <r>
    <x v="2"/>
    <x v="1"/>
    <x v="1"/>
    <x v="1"/>
    <x v="2"/>
    <x v="10"/>
    <n v="6743"/>
    <n v="0.71807800682188938"/>
    <s v=" "/>
    <s v="Y"/>
    <s v="Y"/>
    <s v="Y"/>
    <x v="0"/>
  </r>
  <r>
    <x v="2"/>
    <x v="1"/>
    <x v="1"/>
    <x v="1"/>
    <x v="2"/>
    <x v="9"/>
    <n v="56359"/>
    <n v="0.71919303039443572"/>
    <m/>
    <s v="Y"/>
    <s v="Y"/>
    <s v="Y"/>
    <x v="1"/>
  </r>
  <r>
    <x v="2"/>
    <x v="1"/>
    <x v="1"/>
    <x v="1"/>
    <x v="4"/>
    <x v="16"/>
    <n v="327"/>
    <n v="0.69113149847094801"/>
    <s v=" "/>
    <s v="Y"/>
    <s v="Y"/>
    <s v="Y"/>
    <x v="0"/>
  </r>
  <r>
    <x v="2"/>
    <x v="1"/>
    <x v="1"/>
    <x v="1"/>
    <x v="4"/>
    <x v="9"/>
    <n v="62775"/>
    <n v="0.71921943448825165"/>
    <m/>
    <s v="Y"/>
    <s v="Y"/>
    <s v="Y"/>
    <x v="1"/>
  </r>
  <r>
    <x v="2"/>
    <x v="1"/>
    <x v="1"/>
    <x v="1"/>
    <x v="5"/>
    <x v="17"/>
    <n v="8668"/>
    <n v="0.6970466082141209"/>
    <s v="*"/>
    <s v="Y"/>
    <s v="Y"/>
    <s v="Y"/>
    <x v="0"/>
  </r>
  <r>
    <x v="2"/>
    <x v="1"/>
    <x v="1"/>
    <x v="1"/>
    <x v="5"/>
    <x v="9"/>
    <n v="54434"/>
    <n v="0.72258147481353563"/>
    <m/>
    <s v="Y"/>
    <s v="Y"/>
    <s v="Y"/>
    <x v="1"/>
  </r>
  <r>
    <x v="2"/>
    <x v="1"/>
    <x v="1"/>
    <x v="1"/>
    <x v="6"/>
    <x v="18"/>
    <n v="21451"/>
    <n v="0.69945457088247631"/>
    <m/>
    <s v="Y"/>
    <s v="Y"/>
    <s v="Y"/>
    <x v="0"/>
  </r>
  <r>
    <x v="2"/>
    <x v="1"/>
    <x v="1"/>
    <x v="1"/>
    <x v="6"/>
    <x v="19"/>
    <n v="41651"/>
    <n v="0.7291781709922931"/>
    <s v="*"/>
    <s v="Y"/>
    <s v="Y"/>
    <s v="Y"/>
    <x v="1"/>
  </r>
  <r>
    <x v="2"/>
    <x v="1"/>
    <x v="1"/>
    <x v="1"/>
    <x v="7"/>
    <x v="20"/>
    <n v="1264"/>
    <n v="0.67563291139240511"/>
    <s v="*"/>
    <s v="Y"/>
    <s v="Y"/>
    <s v="Y"/>
    <x v="0"/>
  </r>
  <r>
    <x v="2"/>
    <x v="1"/>
    <x v="1"/>
    <x v="1"/>
    <x v="7"/>
    <x v="9"/>
    <n v="61838"/>
    <n v="0.71996183576441675"/>
    <m/>
    <s v="Y"/>
    <s v="Y"/>
    <s v="Y"/>
    <x v="1"/>
  </r>
  <r>
    <x v="2"/>
    <x v="1"/>
    <x v="1"/>
    <x v="1"/>
    <x v="8"/>
    <x v="21"/>
    <n v="8847"/>
    <n v="0.69119475528427721"/>
    <s v="*"/>
    <s v="Y"/>
    <s v="Y"/>
    <s v="Y"/>
    <x v="0"/>
  </r>
  <r>
    <x v="2"/>
    <x v="1"/>
    <x v="1"/>
    <x v="1"/>
    <x v="8"/>
    <x v="9"/>
    <n v="54255"/>
    <n v="0.72361994286240905"/>
    <m/>
    <s v="Y"/>
    <s v="Y"/>
    <s v="Y"/>
    <x v="1"/>
  </r>
  <r>
    <x v="0"/>
    <x v="2"/>
    <x v="2"/>
    <x v="0"/>
    <x v="0"/>
    <x v="0"/>
    <n v="143"/>
    <n v="0.68531468531468531"/>
    <m/>
    <s v="Y"/>
    <s v="Y"/>
    <s v="Y"/>
    <x v="0"/>
  </r>
  <r>
    <x v="0"/>
    <x v="2"/>
    <x v="2"/>
    <x v="0"/>
    <x v="0"/>
    <x v="1"/>
    <n v="551"/>
    <n v="0.76406533575317603"/>
    <s v=" "/>
    <s v="Y"/>
    <s v="Y"/>
    <s v="Y"/>
    <x v="0"/>
  </r>
  <r>
    <x v="0"/>
    <x v="2"/>
    <x v="2"/>
    <x v="0"/>
    <x v="0"/>
    <x v="2"/>
    <n v="1652"/>
    <n v="0.78268765133171914"/>
    <s v="*"/>
    <s v="Y"/>
    <s v="Y"/>
    <s v="Y"/>
    <x v="0"/>
  </r>
  <r>
    <x v="0"/>
    <x v="2"/>
    <x v="2"/>
    <x v="0"/>
    <x v="0"/>
    <x v="3"/>
    <n v="5657"/>
    <n v="0.80272229096694359"/>
    <s v="*"/>
    <s v="Y"/>
    <s v="Y"/>
    <s v="Y"/>
    <x v="0"/>
  </r>
  <r>
    <x v="0"/>
    <x v="2"/>
    <x v="2"/>
    <x v="0"/>
    <x v="0"/>
    <x v="4"/>
    <n v="9829"/>
    <n v="0.82429545223318745"/>
    <s v="*"/>
    <s v="Y"/>
    <s v="Y"/>
    <s v="Y"/>
    <x v="0"/>
  </r>
  <r>
    <x v="0"/>
    <x v="2"/>
    <x v="2"/>
    <x v="0"/>
    <x v="0"/>
    <x v="5"/>
    <n v="14401"/>
    <n v="0.84494132351920004"/>
    <s v="*"/>
    <s v="Y"/>
    <s v="Y"/>
    <s v="Y"/>
    <x v="0"/>
  </r>
  <r>
    <x v="0"/>
    <x v="2"/>
    <x v="2"/>
    <x v="0"/>
    <x v="0"/>
    <x v="6"/>
    <n v="8491"/>
    <n v="0.83111529855140742"/>
    <s v="*"/>
    <s v="Y"/>
    <s v="Y"/>
    <s v="Y"/>
    <x v="0"/>
  </r>
  <r>
    <x v="0"/>
    <x v="2"/>
    <x v="2"/>
    <x v="0"/>
    <x v="0"/>
    <x v="7"/>
    <n v="1755"/>
    <n v="0.78974358974358971"/>
    <s v="*"/>
    <s v="Y"/>
    <s v="Y"/>
    <s v="Y"/>
    <x v="0"/>
  </r>
  <r>
    <x v="0"/>
    <x v="2"/>
    <x v="2"/>
    <x v="1"/>
    <x v="1"/>
    <x v="8"/>
    <n v="1134"/>
    <n v="0.7857142857142857"/>
    <s v="*"/>
    <s v="Y"/>
    <s v="Y"/>
    <s v="Y"/>
    <x v="0"/>
  </r>
  <r>
    <x v="0"/>
    <x v="2"/>
    <x v="2"/>
    <x v="1"/>
    <x v="1"/>
    <x v="9"/>
    <n v="38044"/>
    <n v="0.82819892755756497"/>
    <m/>
    <s v="Y"/>
    <s v="Y"/>
    <s v="Y"/>
    <x v="1"/>
  </r>
  <r>
    <x v="0"/>
    <x v="2"/>
    <x v="2"/>
    <x v="1"/>
    <x v="2"/>
    <x v="10"/>
    <n v="4079"/>
    <n v="0.79553812208874719"/>
    <s v="*"/>
    <s v="Y"/>
    <s v="Y"/>
    <s v="Y"/>
    <x v="0"/>
  </r>
  <r>
    <x v="0"/>
    <x v="2"/>
    <x v="2"/>
    <x v="1"/>
    <x v="2"/>
    <x v="9"/>
    <n v="35099"/>
    <n v="0.8306219550414542"/>
    <m/>
    <s v="Y"/>
    <s v="Y"/>
    <s v="Y"/>
    <x v="1"/>
  </r>
  <r>
    <x v="0"/>
    <x v="2"/>
    <x v="2"/>
    <x v="0"/>
    <x v="3"/>
    <x v="11"/>
    <n v="92"/>
    <n v="0.69565217391304346"/>
    <s v="*"/>
    <s v="Y"/>
    <s v="Y"/>
    <s v="Y"/>
    <x v="0"/>
  </r>
  <r>
    <x v="0"/>
    <x v="2"/>
    <x v="2"/>
    <x v="0"/>
    <x v="3"/>
    <x v="12"/>
    <n v="931"/>
    <n v="0.71643394199785182"/>
    <s v="*"/>
    <s v="Y"/>
    <s v="Y"/>
    <s v="Y"/>
    <x v="0"/>
  </r>
  <r>
    <x v="0"/>
    <x v="2"/>
    <x v="2"/>
    <x v="0"/>
    <x v="3"/>
    <x v="13"/>
    <n v="595"/>
    <n v="0.77142857142857146"/>
    <s v="*"/>
    <s v="Y"/>
    <s v="Y"/>
    <s v="Y"/>
    <x v="0"/>
  </r>
  <r>
    <x v="0"/>
    <x v="2"/>
    <x v="2"/>
    <x v="0"/>
    <x v="3"/>
    <x v="14"/>
    <n v="240"/>
    <n v="0.7583333333333333"/>
    <s v="*"/>
    <s v="Y"/>
    <s v="Y"/>
    <s v="Y"/>
    <x v="0"/>
  </r>
  <r>
    <x v="0"/>
    <x v="2"/>
    <x v="2"/>
    <x v="0"/>
    <x v="3"/>
    <x v="15"/>
    <n v="38961"/>
    <n v="0.82985549652216317"/>
    <m/>
    <s v="Y"/>
    <s v="Y"/>
    <s v="Y"/>
    <x v="0"/>
  </r>
  <r>
    <x v="0"/>
    <x v="2"/>
    <x v="2"/>
    <x v="1"/>
    <x v="4"/>
    <x v="16"/>
    <n v="250"/>
    <n v="0.76800000000000002"/>
    <s v="*"/>
    <s v="Y"/>
    <s v="Y"/>
    <s v="Y"/>
    <x v="0"/>
  </r>
  <r>
    <x v="0"/>
    <x v="2"/>
    <x v="2"/>
    <x v="1"/>
    <x v="4"/>
    <x v="9"/>
    <n v="38928"/>
    <n v="0.82734792437320182"/>
    <m/>
    <s v="Y"/>
    <s v="Y"/>
    <s v="Y"/>
    <x v="1"/>
  </r>
  <r>
    <x v="0"/>
    <x v="2"/>
    <x v="2"/>
    <x v="1"/>
    <x v="5"/>
    <x v="17"/>
    <n v="5492"/>
    <n v="0.80462490895848504"/>
    <s v="*"/>
    <s v="Y"/>
    <s v="Y"/>
    <s v="Y"/>
    <x v="0"/>
  </r>
  <r>
    <x v="0"/>
    <x v="2"/>
    <x v="2"/>
    <x v="1"/>
    <x v="5"/>
    <x v="9"/>
    <n v="33686"/>
    <n v="0.83061212373092674"/>
    <m/>
    <s v="Y"/>
    <s v="Y"/>
    <s v="Y"/>
    <x v="1"/>
  </r>
  <r>
    <x v="0"/>
    <x v="2"/>
    <x v="2"/>
    <x v="1"/>
    <x v="6"/>
    <x v="18"/>
    <n v="13359"/>
    <n v="0.79968560520997078"/>
    <m/>
    <s v="Y"/>
    <s v="Y"/>
    <s v="Y"/>
    <x v="0"/>
  </r>
  <r>
    <x v="0"/>
    <x v="2"/>
    <x v="2"/>
    <x v="1"/>
    <x v="6"/>
    <x v="19"/>
    <n v="25819"/>
    <n v="0.84108602192184045"/>
    <s v="*"/>
    <s v="Y"/>
    <s v="Y"/>
    <s v="Y"/>
    <x v="1"/>
  </r>
  <r>
    <x v="0"/>
    <x v="2"/>
    <x v="2"/>
    <x v="1"/>
    <x v="7"/>
    <x v="20"/>
    <n v="943"/>
    <n v="0.74973488865323434"/>
    <s v="*"/>
    <s v="Y"/>
    <s v="Y"/>
    <s v="Y"/>
    <x v="0"/>
  </r>
  <r>
    <x v="0"/>
    <x v="2"/>
    <x v="2"/>
    <x v="1"/>
    <x v="7"/>
    <x v="9"/>
    <n v="38235"/>
    <n v="0.82887406826206356"/>
    <m/>
    <s v="Y"/>
    <s v="Y"/>
    <s v="Y"/>
    <x v="1"/>
  </r>
  <r>
    <x v="0"/>
    <x v="2"/>
    <x v="2"/>
    <x v="1"/>
    <x v="8"/>
    <x v="21"/>
    <n v="5737"/>
    <n v="0.78891406658532337"/>
    <s v="*"/>
    <s v="Y"/>
    <s v="Y"/>
    <s v="Y"/>
    <x v="0"/>
  </r>
  <r>
    <x v="0"/>
    <x v="2"/>
    <x v="2"/>
    <x v="1"/>
    <x v="8"/>
    <x v="9"/>
    <n v="33441"/>
    <n v="0.83349780209921953"/>
    <m/>
    <s v="Y"/>
    <s v="Y"/>
    <s v="Y"/>
    <x v="1"/>
  </r>
  <r>
    <x v="0"/>
    <x v="2"/>
    <x v="2"/>
    <x v="0"/>
    <x v="9"/>
    <x v="22"/>
    <n v="86"/>
    <n v="0.81395348837209303"/>
    <s v=" "/>
    <s v="Y"/>
    <s v="Y"/>
    <s v="Y"/>
    <x v="0"/>
  </r>
  <r>
    <x v="0"/>
    <x v="2"/>
    <x v="2"/>
    <x v="0"/>
    <x v="9"/>
    <x v="23"/>
    <n v="265"/>
    <n v="0.75094339622641515"/>
    <s v="*"/>
    <s v="Y"/>
    <s v="Y"/>
    <s v="Y"/>
    <x v="0"/>
  </r>
  <r>
    <x v="0"/>
    <x v="2"/>
    <x v="2"/>
    <x v="0"/>
    <x v="9"/>
    <x v="24"/>
    <n v="38433"/>
    <n v="0.82931335050607546"/>
    <m/>
    <s v="Y"/>
    <s v="Y"/>
    <s v="Y"/>
    <x v="0"/>
  </r>
  <r>
    <x v="0"/>
    <x v="2"/>
    <x v="2"/>
    <x v="0"/>
    <x v="9"/>
    <x v="25"/>
    <n v="151"/>
    <n v="0.80132450331125826"/>
    <s v=" "/>
    <s v="Y"/>
    <s v="Y"/>
    <s v="Y"/>
    <x v="0"/>
  </r>
  <r>
    <x v="1"/>
    <x v="2"/>
    <x v="2"/>
    <x v="0"/>
    <x v="0"/>
    <x v="0"/>
    <n v="162"/>
    <n v="0.77160493827160492"/>
    <m/>
    <s v="Y"/>
    <s v="Y"/>
    <s v="Y"/>
    <x v="0"/>
  </r>
  <r>
    <x v="1"/>
    <x v="2"/>
    <x v="2"/>
    <x v="0"/>
    <x v="0"/>
    <x v="1"/>
    <n v="616"/>
    <n v="0.7678571428571429"/>
    <s v=" "/>
    <s v="Y"/>
    <s v="Y"/>
    <s v="Y"/>
    <x v="0"/>
  </r>
  <r>
    <x v="1"/>
    <x v="2"/>
    <x v="2"/>
    <x v="0"/>
    <x v="0"/>
    <x v="2"/>
    <n v="1806"/>
    <n v="0.76578073089700993"/>
    <s v=" "/>
    <s v="Y"/>
    <s v="Y"/>
    <s v="Y"/>
    <x v="0"/>
  </r>
  <r>
    <x v="1"/>
    <x v="2"/>
    <x v="2"/>
    <x v="0"/>
    <x v="0"/>
    <x v="3"/>
    <n v="5601"/>
    <n v="0.80092840564184964"/>
    <s v=" "/>
    <s v="Y"/>
    <s v="Y"/>
    <s v="Y"/>
    <x v="0"/>
  </r>
  <r>
    <x v="1"/>
    <x v="2"/>
    <x v="2"/>
    <x v="0"/>
    <x v="0"/>
    <x v="4"/>
    <n v="9602"/>
    <n v="0.8276400749843783"/>
    <s v=" "/>
    <s v="Y"/>
    <s v="Y"/>
    <s v="Y"/>
    <x v="0"/>
  </r>
  <r>
    <x v="1"/>
    <x v="2"/>
    <x v="2"/>
    <x v="0"/>
    <x v="0"/>
    <x v="5"/>
    <n v="14379"/>
    <n v="0.84588636205577583"/>
    <s v="*"/>
    <s v="Y"/>
    <s v="Y"/>
    <s v="Y"/>
    <x v="0"/>
  </r>
  <r>
    <x v="1"/>
    <x v="2"/>
    <x v="2"/>
    <x v="0"/>
    <x v="0"/>
    <x v="6"/>
    <n v="8325"/>
    <n v="0.83267267267267264"/>
    <s v="*"/>
    <s v="Y"/>
    <s v="Y"/>
    <s v="Y"/>
    <x v="0"/>
  </r>
  <r>
    <x v="1"/>
    <x v="2"/>
    <x v="2"/>
    <x v="0"/>
    <x v="0"/>
    <x v="7"/>
    <n v="1725"/>
    <n v="0.79942028985507252"/>
    <s v=" "/>
    <s v="Y"/>
    <s v="Y"/>
    <s v="Y"/>
    <x v="0"/>
  </r>
  <r>
    <x v="1"/>
    <x v="2"/>
    <x v="2"/>
    <x v="1"/>
    <x v="1"/>
    <x v="8"/>
    <n v="873"/>
    <n v="0.78694158075601373"/>
    <s v="*"/>
    <s v="Y"/>
    <s v="Y"/>
    <s v="Y"/>
    <x v="0"/>
  </r>
  <r>
    <x v="1"/>
    <x v="2"/>
    <x v="2"/>
    <x v="1"/>
    <x v="1"/>
    <x v="9"/>
    <n v="37915"/>
    <n v="0.82914413820387711"/>
    <m/>
    <s v="Y"/>
    <s v="Y"/>
    <s v="Y"/>
    <x v="1"/>
  </r>
  <r>
    <x v="1"/>
    <x v="2"/>
    <x v="2"/>
    <x v="1"/>
    <x v="2"/>
    <x v="10"/>
    <n v="3990"/>
    <n v="0.79699248120300747"/>
    <s v="*"/>
    <s v="Y"/>
    <s v="Y"/>
    <s v="Y"/>
    <x v="0"/>
  </r>
  <r>
    <x v="1"/>
    <x v="2"/>
    <x v="2"/>
    <x v="1"/>
    <x v="2"/>
    <x v="9"/>
    <n v="34798"/>
    <n v="0.83177194091614459"/>
    <m/>
    <s v="Y"/>
    <s v="Y"/>
    <s v="Y"/>
    <x v="1"/>
  </r>
  <r>
    <x v="1"/>
    <x v="2"/>
    <x v="2"/>
    <x v="1"/>
    <x v="4"/>
    <x v="16"/>
    <n v="179"/>
    <n v="0.65921787709497204"/>
    <s v="*"/>
    <s v="Y"/>
    <s v="Y"/>
    <s v="Y"/>
    <x v="0"/>
  </r>
  <r>
    <x v="1"/>
    <x v="2"/>
    <x v="2"/>
    <x v="1"/>
    <x v="4"/>
    <x v="9"/>
    <n v="38609"/>
    <n v="0.82897769950011657"/>
    <m/>
    <s v="Y"/>
    <s v="Y"/>
    <s v="Y"/>
    <x v="1"/>
  </r>
  <r>
    <x v="1"/>
    <x v="2"/>
    <x v="2"/>
    <x v="1"/>
    <x v="5"/>
    <x v="17"/>
    <n v="5395"/>
    <n v="0.79073215940685815"/>
    <s v="*"/>
    <s v="Y"/>
    <s v="Y"/>
    <s v="Y"/>
    <x v="0"/>
  </r>
  <r>
    <x v="1"/>
    <x v="2"/>
    <x v="2"/>
    <x v="1"/>
    <x v="5"/>
    <x v="9"/>
    <n v="33393"/>
    <n v="0.83424669840984633"/>
    <m/>
    <s v="Y"/>
    <s v="Y"/>
    <s v="Y"/>
    <x v="1"/>
  </r>
  <r>
    <x v="1"/>
    <x v="2"/>
    <x v="2"/>
    <x v="1"/>
    <x v="6"/>
    <x v="18"/>
    <n v="13230"/>
    <n v="0.79863945578231288"/>
    <m/>
    <s v="Y"/>
    <s v="Y"/>
    <s v="Y"/>
    <x v="0"/>
  </r>
  <r>
    <x v="1"/>
    <x v="2"/>
    <x v="2"/>
    <x v="1"/>
    <x v="6"/>
    <x v="26"/>
    <n v="25558"/>
    <n v="0.84349323108224428"/>
    <s v="*"/>
    <s v="Y"/>
    <s v="Y"/>
    <s v="Y"/>
    <x v="0"/>
  </r>
  <r>
    <x v="1"/>
    <x v="2"/>
    <x v="2"/>
    <x v="1"/>
    <x v="7"/>
    <x v="20"/>
    <n v="834"/>
    <n v="0.75059952038369304"/>
    <s v="*"/>
    <s v="Y"/>
    <s v="Y"/>
    <s v="Y"/>
    <x v="0"/>
  </r>
  <r>
    <x v="1"/>
    <x v="2"/>
    <x v="2"/>
    <x v="1"/>
    <x v="7"/>
    <x v="9"/>
    <n v="37954"/>
    <n v="0.82989935184697261"/>
    <m/>
    <s v="Y"/>
    <s v="Y"/>
    <s v="Y"/>
    <x v="1"/>
  </r>
  <r>
    <x v="1"/>
    <x v="2"/>
    <x v="2"/>
    <x v="1"/>
    <x v="8"/>
    <x v="21"/>
    <n v="5387"/>
    <n v="0.79487655466864671"/>
    <s v="*"/>
    <s v="Y"/>
    <s v="Y"/>
    <s v="Y"/>
    <x v="0"/>
  </r>
  <r>
    <x v="1"/>
    <x v="2"/>
    <x v="2"/>
    <x v="1"/>
    <x v="8"/>
    <x v="9"/>
    <n v="33401"/>
    <n v="0.833567857249783"/>
    <m/>
    <s v="Y"/>
    <s v="Y"/>
    <s v="Y"/>
    <x v="1"/>
  </r>
  <r>
    <x v="1"/>
    <x v="2"/>
    <x v="2"/>
    <x v="0"/>
    <x v="9"/>
    <x v="22"/>
    <n v="83"/>
    <n v="0.72289156626506024"/>
    <s v="*"/>
    <s v="Y"/>
    <s v="Y"/>
    <s v="Y"/>
    <x v="0"/>
  </r>
  <r>
    <x v="1"/>
    <x v="2"/>
    <x v="2"/>
    <x v="0"/>
    <x v="9"/>
    <x v="23"/>
    <n v="288"/>
    <n v="0.82638888888888884"/>
    <s v=" "/>
    <s v="Y"/>
    <s v="Y"/>
    <s v="Y"/>
    <x v="0"/>
  </r>
  <r>
    <x v="1"/>
    <x v="2"/>
    <x v="2"/>
    <x v="0"/>
    <x v="9"/>
    <x v="24"/>
    <n v="38237"/>
    <n v="0.83047833250516512"/>
    <m/>
    <s v="Y"/>
    <s v="Y"/>
    <s v="Y"/>
    <x v="0"/>
  </r>
  <r>
    <x v="1"/>
    <x v="2"/>
    <x v="2"/>
    <x v="0"/>
    <x v="9"/>
    <x v="25"/>
    <n v="168"/>
    <n v="0.80952380952380953"/>
    <s v=" "/>
    <s v="Y"/>
    <s v="Y"/>
    <s v="Y"/>
    <x v="0"/>
  </r>
  <r>
    <x v="2"/>
    <x v="2"/>
    <x v="2"/>
    <x v="0"/>
    <x v="0"/>
    <x v="0"/>
    <n v="196"/>
    <n v="0.76530612244897955"/>
    <m/>
    <s v="Y"/>
    <s v="Y"/>
    <s v="Y"/>
    <x v="0"/>
  </r>
  <r>
    <x v="2"/>
    <x v="2"/>
    <x v="2"/>
    <x v="0"/>
    <x v="0"/>
    <x v="1"/>
    <n v="644"/>
    <n v="0.77018633540372672"/>
    <s v=" "/>
    <s v="Y"/>
    <s v="Y"/>
    <s v="Y"/>
    <x v="0"/>
  </r>
  <r>
    <x v="2"/>
    <x v="2"/>
    <x v="2"/>
    <x v="0"/>
    <x v="0"/>
    <x v="2"/>
    <n v="1960"/>
    <n v="0.77091836734693875"/>
    <s v=" "/>
    <s v="Y"/>
    <s v="Y"/>
    <s v="Y"/>
    <x v="0"/>
  </r>
  <r>
    <x v="2"/>
    <x v="2"/>
    <x v="2"/>
    <x v="0"/>
    <x v="0"/>
    <x v="3"/>
    <n v="6066"/>
    <n v="0.80151665018133866"/>
    <s v=" "/>
    <s v="Y"/>
    <s v="Y"/>
    <s v="Y"/>
    <x v="0"/>
  </r>
  <r>
    <x v="2"/>
    <x v="2"/>
    <x v="2"/>
    <x v="0"/>
    <x v="0"/>
    <x v="4"/>
    <n v="10581"/>
    <n v="0.81788110764578015"/>
    <s v=" "/>
    <s v="Y"/>
    <s v="Y"/>
    <s v="Y"/>
    <x v="0"/>
  </r>
  <r>
    <x v="2"/>
    <x v="2"/>
    <x v="2"/>
    <x v="0"/>
    <x v="0"/>
    <x v="5"/>
    <n v="14706"/>
    <n v="0.84625322997416019"/>
    <s v="*"/>
    <s v="Y"/>
    <s v="Y"/>
    <s v="Y"/>
    <x v="0"/>
  </r>
  <r>
    <x v="2"/>
    <x v="2"/>
    <x v="2"/>
    <x v="0"/>
    <x v="0"/>
    <x v="6"/>
    <n v="8645"/>
    <n v="0.81966454598033545"/>
    <s v=" "/>
    <s v="Y"/>
    <s v="Y"/>
    <s v="Y"/>
    <x v="0"/>
  </r>
  <r>
    <x v="2"/>
    <x v="2"/>
    <x v="2"/>
    <x v="0"/>
    <x v="0"/>
    <x v="7"/>
    <n v="1835"/>
    <n v="0.7907356948228883"/>
    <s v=" "/>
    <s v="Y"/>
    <s v="Y"/>
    <s v="Y"/>
    <x v="0"/>
  </r>
  <r>
    <x v="2"/>
    <x v="2"/>
    <x v="2"/>
    <x v="1"/>
    <x v="1"/>
    <x v="8"/>
    <n v="1106"/>
    <n v="0.75768535262206149"/>
    <s v="*"/>
    <s v="Y"/>
    <s v="Y"/>
    <s v="Y"/>
    <x v="0"/>
  </r>
  <r>
    <x v="2"/>
    <x v="2"/>
    <x v="2"/>
    <x v="1"/>
    <x v="1"/>
    <x v="9"/>
    <n v="40754"/>
    <n v="0.82418903665897825"/>
    <m/>
    <s v="Y"/>
    <s v="Y"/>
    <s v="Y"/>
    <x v="1"/>
  </r>
  <r>
    <x v="2"/>
    <x v="2"/>
    <x v="2"/>
    <x v="1"/>
    <x v="2"/>
    <x v="10"/>
    <n v="4260"/>
    <n v="0.78920187793427232"/>
    <s v="*"/>
    <s v="Y"/>
    <s v="Y"/>
    <s v="Y"/>
    <x v="0"/>
  </r>
  <r>
    <x v="2"/>
    <x v="2"/>
    <x v="2"/>
    <x v="1"/>
    <x v="2"/>
    <x v="9"/>
    <n v="37600"/>
    <n v="0.82619680851063826"/>
    <m/>
    <s v="Y"/>
    <s v="Y"/>
    <s v="Y"/>
    <x v="1"/>
  </r>
  <r>
    <x v="2"/>
    <x v="2"/>
    <x v="2"/>
    <x v="1"/>
    <x v="4"/>
    <x v="16"/>
    <n v="207"/>
    <n v="0.6908212560386473"/>
    <s v="*"/>
    <s v="Y"/>
    <s v="Y"/>
    <s v="Y"/>
    <x v="0"/>
  </r>
  <r>
    <x v="2"/>
    <x v="2"/>
    <x v="2"/>
    <x v="1"/>
    <x v="4"/>
    <x v="9"/>
    <n v="41653"/>
    <n v="0.82308597219888124"/>
    <m/>
    <s v="Y"/>
    <s v="Y"/>
    <s v="Y"/>
    <x v="1"/>
  </r>
  <r>
    <x v="2"/>
    <x v="2"/>
    <x v="2"/>
    <x v="1"/>
    <x v="5"/>
    <x v="17"/>
    <n v="5690"/>
    <n v="0.79718804920913888"/>
    <s v="*"/>
    <s v="Y"/>
    <s v="Y"/>
    <s v="Y"/>
    <x v="0"/>
  </r>
  <r>
    <x v="2"/>
    <x v="2"/>
    <x v="2"/>
    <x v="1"/>
    <x v="5"/>
    <x v="9"/>
    <n v="36170"/>
    <n v="0.82640309648880284"/>
    <m/>
    <s v="Y"/>
    <s v="Y"/>
    <s v="Y"/>
    <x v="1"/>
  </r>
  <r>
    <x v="2"/>
    <x v="2"/>
    <x v="2"/>
    <x v="1"/>
    <x v="6"/>
    <x v="18"/>
    <n v="14036"/>
    <n v="0.79303220290681109"/>
    <m/>
    <s v="Y"/>
    <s v="Y"/>
    <s v="Y"/>
    <x v="0"/>
  </r>
  <r>
    <x v="2"/>
    <x v="2"/>
    <x v="2"/>
    <x v="1"/>
    <x v="6"/>
    <x v="19"/>
    <n v="27824"/>
    <n v="0.83726279470960319"/>
    <s v="*"/>
    <s v="Y"/>
    <s v="Y"/>
    <s v="Y"/>
    <x v="1"/>
  </r>
  <r>
    <x v="2"/>
    <x v="2"/>
    <x v="2"/>
    <x v="1"/>
    <x v="7"/>
    <x v="20"/>
    <n v="870"/>
    <n v="0.75172413793103443"/>
    <s v="*"/>
    <s v="Y"/>
    <s v="Y"/>
    <s v="Y"/>
    <x v="0"/>
  </r>
  <r>
    <x v="2"/>
    <x v="2"/>
    <x v="2"/>
    <x v="1"/>
    <x v="7"/>
    <x v="9"/>
    <n v="40990"/>
    <n v="0.82393266650402541"/>
    <m/>
    <s v="Y"/>
    <s v="Y"/>
    <s v="Y"/>
    <x v="1"/>
  </r>
  <r>
    <x v="2"/>
    <x v="2"/>
    <x v="2"/>
    <x v="1"/>
    <x v="8"/>
    <x v="21"/>
    <n v="5774"/>
    <n v="0.78108763422237615"/>
    <s v="*"/>
    <s v="Y"/>
    <s v="Y"/>
    <s v="Y"/>
    <x v="0"/>
  </r>
  <r>
    <x v="2"/>
    <x v="2"/>
    <x v="2"/>
    <x v="1"/>
    <x v="8"/>
    <x v="9"/>
    <n v="36086"/>
    <n v="0.82904727595189265"/>
    <m/>
    <s v="Y"/>
    <s v="Y"/>
    <s v="Y"/>
    <x v="1"/>
  </r>
  <r>
    <x v="0"/>
    <x v="3"/>
    <x v="3"/>
    <x v="0"/>
    <x v="0"/>
    <x v="0"/>
    <n v="157"/>
    <n v="0.26751592356687898"/>
    <m/>
    <s v="Y"/>
    <s v="Y"/>
    <s v="Y"/>
    <x v="0"/>
  </r>
  <r>
    <x v="0"/>
    <x v="3"/>
    <x v="3"/>
    <x v="0"/>
    <x v="0"/>
    <x v="1"/>
    <n v="582"/>
    <n v="0.16838487972508592"/>
    <s v="*"/>
    <s v="Y"/>
    <s v="Y"/>
    <s v="Y"/>
    <x v="0"/>
  </r>
  <r>
    <x v="0"/>
    <x v="3"/>
    <x v="3"/>
    <x v="0"/>
    <x v="0"/>
    <x v="2"/>
    <n v="1815"/>
    <n v="0.15867768595041323"/>
    <s v="*"/>
    <s v="Y"/>
    <s v="Y"/>
    <s v="Y"/>
    <x v="0"/>
  </r>
  <r>
    <x v="0"/>
    <x v="3"/>
    <x v="3"/>
    <x v="0"/>
    <x v="0"/>
    <x v="3"/>
    <n v="6535"/>
    <n v="0.17704667176740627"/>
    <s v="*"/>
    <s v="Y"/>
    <s v="Y"/>
    <s v="Y"/>
    <x v="0"/>
  </r>
  <r>
    <x v="0"/>
    <x v="3"/>
    <x v="3"/>
    <x v="0"/>
    <x v="0"/>
    <x v="4"/>
    <n v="12030"/>
    <n v="0.20748129675810473"/>
    <s v=" "/>
    <s v="Y"/>
    <s v="Y"/>
    <s v="Y"/>
    <x v="0"/>
  </r>
  <r>
    <x v="0"/>
    <x v="3"/>
    <x v="3"/>
    <x v="0"/>
    <x v="0"/>
    <x v="5"/>
    <n v="19616"/>
    <n v="0.226702691680261"/>
    <s v=" "/>
    <s v="Y"/>
    <s v="Y"/>
    <s v="Y"/>
    <x v="0"/>
  </r>
  <r>
    <x v="0"/>
    <x v="3"/>
    <x v="3"/>
    <x v="0"/>
    <x v="0"/>
    <x v="6"/>
    <n v="12435"/>
    <n v="0.24736630478488139"/>
    <s v=" "/>
    <s v="Y"/>
    <s v="Y"/>
    <s v="Y"/>
    <x v="0"/>
  </r>
  <r>
    <x v="0"/>
    <x v="3"/>
    <x v="3"/>
    <x v="0"/>
    <x v="0"/>
    <x v="7"/>
    <n v="2575"/>
    <n v="0.23572815533980582"/>
    <s v=" "/>
    <s v="Y"/>
    <s v="Y"/>
    <s v="Y"/>
    <x v="0"/>
  </r>
  <r>
    <x v="0"/>
    <x v="3"/>
    <x v="3"/>
    <x v="1"/>
    <x v="1"/>
    <x v="8"/>
    <n v="1543"/>
    <n v="0.22683084899546338"/>
    <s v=" "/>
    <s v="Y"/>
    <s v="Y"/>
    <s v="Y"/>
    <x v="0"/>
  </r>
  <r>
    <x v="0"/>
    <x v="3"/>
    <x v="3"/>
    <x v="1"/>
    <x v="1"/>
    <x v="9"/>
    <n v="49854"/>
    <n v="0.21637180567256389"/>
    <m/>
    <s v="Y"/>
    <s v="Y"/>
    <s v="Y"/>
    <x v="1"/>
  </r>
  <r>
    <x v="0"/>
    <x v="3"/>
    <x v="3"/>
    <x v="1"/>
    <x v="2"/>
    <x v="10"/>
    <n v="5638"/>
    <n v="0.25452288045406174"/>
    <s v="*"/>
    <s v="Y"/>
    <s v="Y"/>
    <s v="Y"/>
    <x v="0"/>
  </r>
  <r>
    <x v="0"/>
    <x v="3"/>
    <x v="3"/>
    <x v="1"/>
    <x v="2"/>
    <x v="9"/>
    <n v="45759"/>
    <n v="0.21202386415787058"/>
    <m/>
    <s v="Y"/>
    <s v="Y"/>
    <s v="Y"/>
    <x v="1"/>
  </r>
  <r>
    <x v="0"/>
    <x v="3"/>
    <x v="3"/>
    <x v="0"/>
    <x v="3"/>
    <x v="11"/>
    <n v="99"/>
    <n v="0.39393939393939392"/>
    <s v="*"/>
    <s v="Y"/>
    <s v="Y"/>
    <s v="Y"/>
    <x v="0"/>
  </r>
  <r>
    <x v="0"/>
    <x v="3"/>
    <x v="3"/>
    <x v="0"/>
    <x v="3"/>
    <x v="12"/>
    <n v="1002"/>
    <n v="0.33932135728542911"/>
    <s v="*"/>
    <s v="Y"/>
    <s v="Y"/>
    <s v="Y"/>
    <x v="0"/>
  </r>
  <r>
    <x v="0"/>
    <x v="3"/>
    <x v="3"/>
    <x v="0"/>
    <x v="3"/>
    <x v="13"/>
    <n v="745"/>
    <n v="0.31812080536912751"/>
    <s v="*"/>
    <s v="Y"/>
    <s v="Y"/>
    <s v="Y"/>
    <x v="0"/>
  </r>
  <r>
    <x v="0"/>
    <x v="3"/>
    <x v="3"/>
    <x v="0"/>
    <x v="3"/>
    <x v="14"/>
    <n v="291"/>
    <n v="0.31615120274914088"/>
    <s v="*"/>
    <s v="Y"/>
    <s v="Y"/>
    <s v="Y"/>
    <x v="0"/>
  </r>
  <r>
    <x v="0"/>
    <x v="3"/>
    <x v="3"/>
    <x v="0"/>
    <x v="3"/>
    <x v="15"/>
    <n v="51435"/>
    <n v="0.21261786721104306"/>
    <m/>
    <s v="Y"/>
    <s v="Y"/>
    <s v="Y"/>
    <x v="0"/>
  </r>
  <r>
    <x v="0"/>
    <x v="3"/>
    <x v="3"/>
    <x v="1"/>
    <x v="4"/>
    <x v="16"/>
    <n v="329"/>
    <n v="0.2978723404255319"/>
    <s v="*"/>
    <s v="Y"/>
    <s v="Y"/>
    <s v="Y"/>
    <x v="0"/>
  </r>
  <r>
    <x v="0"/>
    <x v="3"/>
    <x v="3"/>
    <x v="1"/>
    <x v="4"/>
    <x v="9"/>
    <n v="51068"/>
    <n v="0.21616276337432444"/>
    <m/>
    <s v="Y"/>
    <s v="Y"/>
    <s v="Y"/>
    <x v="1"/>
  </r>
  <r>
    <x v="0"/>
    <x v="3"/>
    <x v="3"/>
    <x v="1"/>
    <x v="5"/>
    <x v="17"/>
    <n v="7370"/>
    <n v="0.22645861601085482"/>
    <s v="*"/>
    <s v="Y"/>
    <s v="Y"/>
    <s v="Y"/>
    <x v="0"/>
  </r>
  <r>
    <x v="0"/>
    <x v="3"/>
    <x v="3"/>
    <x v="1"/>
    <x v="5"/>
    <x v="9"/>
    <n v="44027"/>
    <n v="0.21504985577032276"/>
    <m/>
    <s v="Y"/>
    <s v="Y"/>
    <s v="Y"/>
    <x v="1"/>
  </r>
  <r>
    <x v="0"/>
    <x v="3"/>
    <x v="3"/>
    <x v="1"/>
    <x v="6"/>
    <x v="18"/>
    <n v="17976"/>
    <n v="0.23670449488206496"/>
    <m/>
    <s v="Y"/>
    <s v="Y"/>
    <s v="Y"/>
    <x v="0"/>
  </r>
  <r>
    <x v="0"/>
    <x v="3"/>
    <x v="3"/>
    <x v="1"/>
    <x v="6"/>
    <x v="19"/>
    <n v="33421"/>
    <n v="0.20591843451721972"/>
    <s v="*"/>
    <s v="Y"/>
    <s v="Y"/>
    <s v="Y"/>
    <x v="1"/>
  </r>
  <r>
    <x v="0"/>
    <x v="3"/>
    <x v="3"/>
    <x v="1"/>
    <x v="7"/>
    <x v="20"/>
    <n v="1136"/>
    <n v="0.25792253521126762"/>
    <s v="*"/>
    <s v="Y"/>
    <s v="Y"/>
    <s v="Y"/>
    <x v="0"/>
  </r>
  <r>
    <x v="0"/>
    <x v="3"/>
    <x v="3"/>
    <x v="1"/>
    <x v="7"/>
    <x v="9"/>
    <n v="50261"/>
    <n v="0.21575376534489962"/>
    <m/>
    <s v="Y"/>
    <s v="Y"/>
    <s v="Y"/>
    <x v="1"/>
  </r>
  <r>
    <x v="0"/>
    <x v="3"/>
    <x v="3"/>
    <x v="1"/>
    <x v="8"/>
    <x v="21"/>
    <n v="7750"/>
    <n v="0.23716129032258065"/>
    <s v="*"/>
    <s v="Y"/>
    <s v="Y"/>
    <s v="Y"/>
    <x v="0"/>
  </r>
  <r>
    <x v="0"/>
    <x v="3"/>
    <x v="3"/>
    <x v="1"/>
    <x v="8"/>
    <x v="9"/>
    <n v="43647"/>
    <n v="0.2130501523586959"/>
    <m/>
    <s v="Y"/>
    <s v="Y"/>
    <s v="Y"/>
    <x v="1"/>
  </r>
  <r>
    <x v="0"/>
    <x v="3"/>
    <x v="3"/>
    <x v="0"/>
    <x v="9"/>
    <x v="22"/>
    <n v="94"/>
    <n v="0.21276595744680851"/>
    <s v=" "/>
    <s v="Y"/>
    <s v="Y"/>
    <s v="Y"/>
    <x v="0"/>
  </r>
  <r>
    <x v="0"/>
    <x v="3"/>
    <x v="3"/>
    <x v="0"/>
    <x v="9"/>
    <x v="23"/>
    <n v="363"/>
    <n v="0.17355371900826447"/>
    <s v=" "/>
    <s v="Y"/>
    <s v="Y"/>
    <s v="Y"/>
    <x v="0"/>
  </r>
  <r>
    <x v="0"/>
    <x v="3"/>
    <x v="3"/>
    <x v="0"/>
    <x v="9"/>
    <x v="24"/>
    <n v="50532"/>
    <n v="0.21342911422464972"/>
    <m/>
    <s v="Y"/>
    <s v="Y"/>
    <s v="Y"/>
    <x v="0"/>
  </r>
  <r>
    <x v="0"/>
    <x v="3"/>
    <x v="3"/>
    <x v="0"/>
    <x v="9"/>
    <x v="25"/>
    <n v="202"/>
    <n v="0.36633663366336633"/>
    <s v="*"/>
    <s v="Y"/>
    <s v="Y"/>
    <s v="Y"/>
    <x v="0"/>
  </r>
  <r>
    <x v="1"/>
    <x v="3"/>
    <x v="3"/>
    <x v="0"/>
    <x v="0"/>
    <x v="0"/>
    <n v="163"/>
    <n v="0.26380368098159507"/>
    <m/>
    <s v="Y"/>
    <s v="Y"/>
    <s v="Y"/>
    <x v="0"/>
  </r>
  <r>
    <x v="1"/>
    <x v="3"/>
    <x v="3"/>
    <x v="0"/>
    <x v="0"/>
    <x v="1"/>
    <n v="675"/>
    <n v="0.15111111111111111"/>
    <s v="*"/>
    <s v="Y"/>
    <s v="Y"/>
    <s v="Y"/>
    <x v="0"/>
  </r>
  <r>
    <x v="1"/>
    <x v="3"/>
    <x v="3"/>
    <x v="0"/>
    <x v="0"/>
    <x v="2"/>
    <n v="1937"/>
    <n v="0.16572018585441403"/>
    <s v="*"/>
    <s v="Y"/>
    <s v="Y"/>
    <s v="Y"/>
    <x v="0"/>
  </r>
  <r>
    <x v="1"/>
    <x v="3"/>
    <x v="3"/>
    <x v="0"/>
    <x v="0"/>
    <x v="3"/>
    <n v="6585"/>
    <n v="0.17175398633257402"/>
    <s v="*"/>
    <s v="Y"/>
    <s v="Y"/>
    <s v="Y"/>
    <x v="0"/>
  </r>
  <r>
    <x v="1"/>
    <x v="3"/>
    <x v="3"/>
    <x v="0"/>
    <x v="0"/>
    <x v="4"/>
    <n v="11993"/>
    <n v="0.20612023680480279"/>
    <s v=" "/>
    <s v="Y"/>
    <s v="Y"/>
    <s v="Y"/>
    <x v="0"/>
  </r>
  <r>
    <x v="1"/>
    <x v="3"/>
    <x v="3"/>
    <x v="0"/>
    <x v="0"/>
    <x v="5"/>
    <n v="19285"/>
    <n v="0.22737879180710396"/>
    <s v=" "/>
    <s v="Y"/>
    <s v="Y"/>
    <s v="Y"/>
    <x v="0"/>
  </r>
  <r>
    <x v="1"/>
    <x v="3"/>
    <x v="3"/>
    <x v="0"/>
    <x v="0"/>
    <x v="6"/>
    <n v="11928"/>
    <n v="0.24119718309859156"/>
    <s v=" "/>
    <s v="Y"/>
    <s v="Y"/>
    <s v="Y"/>
    <x v="0"/>
  </r>
  <r>
    <x v="1"/>
    <x v="3"/>
    <x v="3"/>
    <x v="0"/>
    <x v="0"/>
    <x v="7"/>
    <n v="2588"/>
    <n v="0.22604327666151469"/>
    <s v=" "/>
    <s v="Y"/>
    <s v="Y"/>
    <s v="Y"/>
    <x v="0"/>
  </r>
  <r>
    <x v="1"/>
    <x v="3"/>
    <x v="3"/>
    <x v="1"/>
    <x v="1"/>
    <x v="8"/>
    <n v="1252"/>
    <n v="0.23242811501597443"/>
    <s v=" "/>
    <s v="Y"/>
    <s v="Y"/>
    <s v="Y"/>
    <x v="0"/>
  </r>
  <r>
    <x v="1"/>
    <x v="3"/>
    <x v="3"/>
    <x v="1"/>
    <x v="1"/>
    <x v="9"/>
    <n v="50187"/>
    <n v="0.21431844900073724"/>
    <m/>
    <s v="Y"/>
    <s v="Y"/>
    <s v="Y"/>
    <x v="1"/>
  </r>
  <r>
    <x v="1"/>
    <x v="3"/>
    <x v="3"/>
    <x v="1"/>
    <x v="2"/>
    <x v="10"/>
    <n v="5626"/>
    <n v="0.24297902595094206"/>
    <s v="*"/>
    <s v="Y"/>
    <s v="Y"/>
    <s v="Y"/>
    <x v="0"/>
  </r>
  <r>
    <x v="1"/>
    <x v="3"/>
    <x v="3"/>
    <x v="1"/>
    <x v="2"/>
    <x v="9"/>
    <n v="45813"/>
    <n v="0.21129373758540151"/>
    <m/>
    <s v="Y"/>
    <s v="Y"/>
    <s v="Y"/>
    <x v="1"/>
  </r>
  <r>
    <x v="1"/>
    <x v="3"/>
    <x v="3"/>
    <x v="1"/>
    <x v="4"/>
    <x v="16"/>
    <n v="216"/>
    <n v="0.36574074074074076"/>
    <s v="*"/>
    <s v="Y"/>
    <s v="Y"/>
    <s v="Y"/>
    <x v="0"/>
  </r>
  <r>
    <x v="1"/>
    <x v="3"/>
    <x v="3"/>
    <x v="1"/>
    <x v="4"/>
    <x v="9"/>
    <n v="51223"/>
    <n v="0.21412256213029304"/>
    <m/>
    <s v="Y"/>
    <s v="Y"/>
    <s v="Y"/>
    <x v="1"/>
  </r>
  <r>
    <x v="1"/>
    <x v="3"/>
    <x v="3"/>
    <x v="1"/>
    <x v="5"/>
    <x v="17"/>
    <n v="7347"/>
    <n v="0.2251259017285967"/>
    <s v="*"/>
    <s v="Y"/>
    <s v="Y"/>
    <s v="Y"/>
    <x v="0"/>
  </r>
  <r>
    <x v="1"/>
    <x v="3"/>
    <x v="3"/>
    <x v="1"/>
    <x v="5"/>
    <x v="9"/>
    <n v="44092"/>
    <n v="0.21303184251111312"/>
    <m/>
    <s v="Y"/>
    <s v="Y"/>
    <s v="Y"/>
    <x v="1"/>
  </r>
  <r>
    <x v="1"/>
    <x v="3"/>
    <x v="3"/>
    <x v="1"/>
    <x v="6"/>
    <x v="18"/>
    <n v="18117"/>
    <n v="0.23182646133465806"/>
    <m/>
    <s v="Y"/>
    <s v="Y"/>
    <s v="Y"/>
    <x v="0"/>
  </r>
  <r>
    <x v="1"/>
    <x v="3"/>
    <x v="3"/>
    <x v="1"/>
    <x v="6"/>
    <x v="19"/>
    <n v="33322"/>
    <n v="0.20547986315347219"/>
    <s v="*"/>
    <s v="Y"/>
    <s v="Y"/>
    <s v="Y"/>
    <x v="1"/>
  </r>
  <r>
    <x v="1"/>
    <x v="3"/>
    <x v="3"/>
    <x v="1"/>
    <x v="7"/>
    <x v="20"/>
    <n v="1059"/>
    <n v="0.25212464589235128"/>
    <s v="*"/>
    <s v="Y"/>
    <s v="Y"/>
    <s v="Y"/>
    <x v="0"/>
  </r>
  <r>
    <x v="1"/>
    <x v="3"/>
    <x v="3"/>
    <x v="1"/>
    <x v="7"/>
    <x v="9"/>
    <n v="50380"/>
    <n v="0.21397379912663755"/>
    <m/>
    <s v="Y"/>
    <s v="Y"/>
    <s v="Y"/>
    <x v="1"/>
  </r>
  <r>
    <x v="1"/>
    <x v="3"/>
    <x v="3"/>
    <x v="1"/>
    <x v="8"/>
    <x v="21"/>
    <n v="7504"/>
    <n v="0.2261460554371002"/>
    <s v="*"/>
    <s v="Y"/>
    <s v="Y"/>
    <s v="Y"/>
    <x v="0"/>
  </r>
  <r>
    <x v="1"/>
    <x v="3"/>
    <x v="3"/>
    <x v="1"/>
    <x v="8"/>
    <x v="9"/>
    <n v="43935"/>
    <n v="0.21281438488676455"/>
    <m/>
    <s v="Y"/>
    <s v="Y"/>
    <s v="Y"/>
    <x v="1"/>
  </r>
  <r>
    <x v="1"/>
    <x v="3"/>
    <x v="3"/>
    <x v="0"/>
    <x v="9"/>
    <x v="22"/>
    <n v="114"/>
    <n v="0.27192982456140352"/>
    <s v=" "/>
    <s v="Y"/>
    <s v="Y"/>
    <s v="Y"/>
    <x v="0"/>
  </r>
  <r>
    <x v="1"/>
    <x v="3"/>
    <x v="3"/>
    <x v="0"/>
    <x v="9"/>
    <x v="23"/>
    <n v="357"/>
    <n v="0.15686274509803921"/>
    <s v="*"/>
    <s v="Y"/>
    <s v="Y"/>
    <s v="Y"/>
    <x v="0"/>
  </r>
  <r>
    <x v="1"/>
    <x v="3"/>
    <x v="3"/>
    <x v="0"/>
    <x v="9"/>
    <x v="24"/>
    <n v="50690"/>
    <n v="0.20869994081672913"/>
    <m/>
    <s v="Y"/>
    <s v="Y"/>
    <s v="Y"/>
    <x v="0"/>
  </r>
  <r>
    <x v="1"/>
    <x v="3"/>
    <x v="3"/>
    <x v="0"/>
    <x v="9"/>
    <x v="25"/>
    <n v="222"/>
    <n v="0.36936936936936937"/>
    <s v="*"/>
    <s v="Y"/>
    <s v="Y"/>
    <s v="Y"/>
    <x v="0"/>
  </r>
  <r>
    <x v="2"/>
    <x v="3"/>
    <x v="3"/>
    <x v="0"/>
    <x v="0"/>
    <x v="0"/>
    <n v="214"/>
    <n v="0.26168224299065418"/>
    <m/>
    <s v="Y"/>
    <s v="Y"/>
    <s v="Y"/>
    <x v="0"/>
  </r>
  <r>
    <x v="2"/>
    <x v="3"/>
    <x v="3"/>
    <x v="0"/>
    <x v="0"/>
    <x v="1"/>
    <n v="723"/>
    <n v="0.17704011065006917"/>
    <s v="*"/>
    <s v="Y"/>
    <s v="Y"/>
    <s v="Y"/>
    <x v="0"/>
  </r>
  <r>
    <x v="2"/>
    <x v="3"/>
    <x v="3"/>
    <x v="0"/>
    <x v="0"/>
    <x v="2"/>
    <n v="2238"/>
    <n v="0.17873100983020554"/>
    <s v="*"/>
    <s v="Y"/>
    <s v="Y"/>
    <s v="Y"/>
    <x v="0"/>
  </r>
  <r>
    <x v="2"/>
    <x v="3"/>
    <x v="3"/>
    <x v="0"/>
    <x v="0"/>
    <x v="3"/>
    <n v="7097"/>
    <n v="0.20586163167535579"/>
    <s v="*"/>
    <s v="Y"/>
    <s v="Y"/>
    <s v="Y"/>
    <x v="0"/>
  </r>
  <r>
    <x v="2"/>
    <x v="3"/>
    <x v="3"/>
    <x v="0"/>
    <x v="0"/>
    <x v="4"/>
    <n v="13331"/>
    <n v="0.23096541894831596"/>
    <s v=" "/>
    <s v="Y"/>
    <s v="Y"/>
    <s v="Y"/>
    <x v="0"/>
  </r>
  <r>
    <x v="2"/>
    <x v="3"/>
    <x v="3"/>
    <x v="0"/>
    <x v="0"/>
    <x v="5"/>
    <n v="19861"/>
    <n v="0.25572730476813854"/>
    <s v=" "/>
    <s v="Y"/>
    <s v="Y"/>
    <s v="Y"/>
    <x v="0"/>
  </r>
  <r>
    <x v="2"/>
    <x v="3"/>
    <x v="3"/>
    <x v="0"/>
    <x v="0"/>
    <x v="6"/>
    <n v="12431"/>
    <n v="0.27053334405920682"/>
    <s v=" "/>
    <s v="Y"/>
    <s v="Y"/>
    <s v="Y"/>
    <x v="0"/>
  </r>
  <r>
    <x v="2"/>
    <x v="3"/>
    <x v="3"/>
    <x v="0"/>
    <x v="0"/>
    <x v="7"/>
    <n v="2637"/>
    <n v="0.24990519529768676"/>
    <s v=" "/>
    <s v="Y"/>
    <s v="Y"/>
    <s v="Y"/>
    <x v="0"/>
  </r>
  <r>
    <x v="2"/>
    <x v="3"/>
    <x v="3"/>
    <x v="1"/>
    <x v="1"/>
    <x v="8"/>
    <n v="1496"/>
    <n v="0.27807486631016043"/>
    <s v="*"/>
    <s v="Y"/>
    <s v="Y"/>
    <s v="Y"/>
    <x v="0"/>
  </r>
  <r>
    <x v="2"/>
    <x v="3"/>
    <x v="3"/>
    <x v="1"/>
    <x v="1"/>
    <x v="9"/>
    <n v="54136"/>
    <n v="0.23880597014925373"/>
    <m/>
    <s v="Y"/>
    <s v="Y"/>
    <s v="Y"/>
    <x v="1"/>
  </r>
  <r>
    <x v="2"/>
    <x v="3"/>
    <x v="3"/>
    <x v="1"/>
    <x v="2"/>
    <x v="10"/>
    <n v="5931"/>
    <n v="0.26723992581352218"/>
    <s v="*"/>
    <s v="Y"/>
    <s v="Y"/>
    <s v="Y"/>
    <x v="0"/>
  </r>
  <r>
    <x v="2"/>
    <x v="3"/>
    <x v="3"/>
    <x v="1"/>
    <x v="2"/>
    <x v="9"/>
    <n v="49701"/>
    <n v="0.23659483712601356"/>
    <m/>
    <s v="Y"/>
    <s v="Y"/>
    <s v="Y"/>
    <x v="1"/>
  </r>
  <r>
    <x v="2"/>
    <x v="3"/>
    <x v="3"/>
    <x v="1"/>
    <x v="4"/>
    <x v="16"/>
    <n v="278"/>
    <n v="0.34532374100719426"/>
    <s v="*"/>
    <s v="Y"/>
    <s v="Y"/>
    <s v="Y"/>
    <x v="0"/>
  </r>
  <r>
    <x v="2"/>
    <x v="3"/>
    <x v="3"/>
    <x v="1"/>
    <x v="4"/>
    <x v="9"/>
    <n v="55354"/>
    <n v="0.23933229757560429"/>
    <m/>
    <s v="Y"/>
    <s v="Y"/>
    <s v="Y"/>
    <x v="1"/>
  </r>
  <r>
    <x v="2"/>
    <x v="3"/>
    <x v="3"/>
    <x v="1"/>
    <x v="5"/>
    <x v="17"/>
    <n v="7686"/>
    <n v="0.24069737184491283"/>
    <s v=" "/>
    <s v="Y"/>
    <s v="Y"/>
    <s v="Y"/>
    <x v="0"/>
  </r>
  <r>
    <x v="2"/>
    <x v="3"/>
    <x v="3"/>
    <x v="1"/>
    <x v="5"/>
    <x v="9"/>
    <n v="47946"/>
    <n v="0.23972802736411797"/>
    <m/>
    <s v="Y"/>
    <s v="Y"/>
    <s v="Y"/>
    <x v="1"/>
  </r>
  <r>
    <x v="2"/>
    <x v="3"/>
    <x v="3"/>
    <x v="1"/>
    <x v="6"/>
    <x v="18"/>
    <n v="18992"/>
    <n v="0.25558129738837404"/>
    <m/>
    <s v="Y"/>
    <s v="Y"/>
    <s v="Y"/>
    <x v="0"/>
  </r>
  <r>
    <x v="2"/>
    <x v="3"/>
    <x v="3"/>
    <x v="1"/>
    <x v="6"/>
    <x v="19"/>
    <n v="36640"/>
    <n v="0.23171397379912664"/>
    <s v="*"/>
    <s v="Y"/>
    <s v="Y"/>
    <s v="Y"/>
    <x v="1"/>
  </r>
  <r>
    <x v="2"/>
    <x v="3"/>
    <x v="3"/>
    <x v="1"/>
    <x v="7"/>
    <x v="20"/>
    <n v="1086"/>
    <n v="0.26243093922651933"/>
    <s v=" "/>
    <s v="Y"/>
    <s v="Y"/>
    <s v="Y"/>
    <x v="0"/>
  </r>
  <r>
    <x v="2"/>
    <x v="3"/>
    <x v="3"/>
    <x v="1"/>
    <x v="7"/>
    <x v="9"/>
    <n v="54546"/>
    <n v="0.23941260587394125"/>
    <m/>
    <s v="Y"/>
    <s v="Y"/>
    <s v="Y"/>
    <x v="1"/>
  </r>
  <r>
    <x v="2"/>
    <x v="3"/>
    <x v="3"/>
    <x v="1"/>
    <x v="8"/>
    <x v="21"/>
    <n v="7884"/>
    <n v="0.25583460172501271"/>
    <s v="*"/>
    <s v="Y"/>
    <s v="Y"/>
    <s v="Y"/>
    <x v="0"/>
  </r>
  <r>
    <x v="2"/>
    <x v="3"/>
    <x v="3"/>
    <x v="1"/>
    <x v="8"/>
    <x v="9"/>
    <n v="47748"/>
    <n v="0.23722459579458827"/>
    <m/>
    <s v="Y"/>
    <s v="Y"/>
    <s v="Y"/>
    <x v="1"/>
  </r>
</pivotCacheRecords>
</file>

<file path=xl/pivotCache/pivotCacheRecords6.xml><?xml version="1.0" encoding="utf-8"?>
<pivotCacheRecords xmlns="http://schemas.openxmlformats.org/spreadsheetml/2006/main" xmlns:r="http://schemas.openxmlformats.org/officeDocument/2006/relationships" count="316">
  <r>
    <x v="0"/>
    <x v="0"/>
    <x v="0"/>
    <x v="0"/>
    <x v="0"/>
    <x v="0"/>
    <n v="187"/>
    <n v="0.63636363636363635"/>
    <m/>
    <s v="Y"/>
    <s v="Y"/>
    <s v="Y"/>
    <x v="0"/>
    <n v="0"/>
  </r>
  <r>
    <x v="0"/>
    <x v="0"/>
    <x v="0"/>
    <x v="0"/>
    <x v="0"/>
    <x v="1"/>
    <n v="698"/>
    <n v="0.64613180515759316"/>
    <s v=" "/>
    <s v="Y"/>
    <s v="Y"/>
    <s v="Y"/>
    <x v="0"/>
    <n v="0"/>
  </r>
  <r>
    <x v="0"/>
    <x v="0"/>
    <x v="0"/>
    <x v="0"/>
    <x v="0"/>
    <x v="2"/>
    <n v="2135"/>
    <n v="0.65058548009367678"/>
    <s v=" "/>
    <s v="Y"/>
    <s v="Y"/>
    <s v="Y"/>
    <x v="0"/>
    <n v="0"/>
  </r>
  <r>
    <x v="0"/>
    <x v="0"/>
    <x v="0"/>
    <x v="0"/>
    <x v="0"/>
    <x v="3"/>
    <n v="7587"/>
    <n v="0.6442599182812706"/>
    <s v=" "/>
    <s v="Y"/>
    <s v="Y"/>
    <s v="Y"/>
    <x v="0"/>
    <n v="0"/>
  </r>
  <r>
    <x v="0"/>
    <x v="0"/>
    <x v="0"/>
    <x v="0"/>
    <x v="0"/>
    <x v="4"/>
    <n v="13902"/>
    <n v="0.66220687670838729"/>
    <s v=" "/>
    <s v="Y"/>
    <s v="Y"/>
    <s v="Y"/>
    <x v="0"/>
    <n v="0"/>
  </r>
  <r>
    <x v="0"/>
    <x v="0"/>
    <x v="0"/>
    <x v="0"/>
    <x v="0"/>
    <x v="5"/>
    <n v="22653"/>
    <n v="0.68432437204785235"/>
    <s v=" "/>
    <s v="Y"/>
    <s v="Y"/>
    <s v="Y"/>
    <x v="0"/>
    <n v="0"/>
  </r>
  <r>
    <x v="0"/>
    <x v="0"/>
    <x v="0"/>
    <x v="0"/>
    <x v="0"/>
    <x v="6"/>
    <n v="14460"/>
    <n v="0.64709543568464734"/>
    <s v=" "/>
    <s v="Y"/>
    <s v="Y"/>
    <s v="Y"/>
    <x v="0"/>
    <n v="0"/>
  </r>
  <r>
    <x v="0"/>
    <x v="0"/>
    <x v="0"/>
    <x v="0"/>
    <x v="0"/>
    <x v="7"/>
    <n v="3124"/>
    <n v="0.61171574903969272"/>
    <s v=" "/>
    <s v="Y"/>
    <s v="Y"/>
    <s v="Y"/>
    <x v="0"/>
    <n v="0"/>
  </r>
  <r>
    <x v="0"/>
    <x v="0"/>
    <x v="0"/>
    <x v="1"/>
    <x v="1"/>
    <x v="8"/>
    <n v="1775"/>
    <n v="0.6647887323943662"/>
    <s v=" "/>
    <s v="Y"/>
    <s v="Y"/>
    <s v="Y"/>
    <x v="0"/>
    <n v="0"/>
  </r>
  <r>
    <x v="0"/>
    <x v="0"/>
    <x v="0"/>
    <x v="1"/>
    <x v="1"/>
    <x v="9"/>
    <n v="57558"/>
    <n v="0.66147190659856148"/>
    <m/>
    <s v="Y"/>
    <s v="Y"/>
    <s v="Y"/>
    <x v="1"/>
    <n v="0"/>
  </r>
  <r>
    <x v="0"/>
    <x v="0"/>
    <x v="0"/>
    <x v="1"/>
    <x v="2"/>
    <x v="10"/>
    <n v="6602"/>
    <n v="0.65358982126628296"/>
    <s v=" "/>
    <s v="Y"/>
    <s v="Y"/>
    <s v="Y"/>
    <x v="0"/>
    <n v="0"/>
  </r>
  <r>
    <x v="0"/>
    <x v="0"/>
    <x v="0"/>
    <x v="1"/>
    <x v="2"/>
    <x v="9"/>
    <n v="52731"/>
    <n v="0.66257040450588833"/>
    <m/>
    <s v="Y"/>
    <s v="Y"/>
    <s v="Y"/>
    <x v="1"/>
    <n v="0"/>
  </r>
  <r>
    <x v="0"/>
    <x v="0"/>
    <x v="0"/>
    <x v="0"/>
    <x v="3"/>
    <x v="11"/>
    <n v="130"/>
    <n v="0.6"/>
    <s v=" "/>
    <s v="Y"/>
    <s v="Y"/>
    <s v="Y"/>
    <x v="0"/>
    <n v="0"/>
  </r>
  <r>
    <x v="0"/>
    <x v="0"/>
    <x v="0"/>
    <x v="0"/>
    <x v="3"/>
    <x v="12"/>
    <n v="1299"/>
    <n v="0.62201693610469588"/>
    <s v="*"/>
    <s v="Y"/>
    <s v="Y"/>
    <s v="Y"/>
    <x v="0"/>
    <n v="1"/>
  </r>
  <r>
    <x v="0"/>
    <x v="0"/>
    <x v="0"/>
    <x v="0"/>
    <x v="3"/>
    <x v="13"/>
    <n v="912"/>
    <n v="0.60635964912280704"/>
    <s v="*"/>
    <s v="Y"/>
    <s v="Y"/>
    <s v="Y"/>
    <x v="0"/>
    <n v="1"/>
  </r>
  <r>
    <x v="0"/>
    <x v="0"/>
    <x v="0"/>
    <x v="0"/>
    <x v="3"/>
    <x v="14"/>
    <n v="339"/>
    <n v="0.65781710914454272"/>
    <s v=" "/>
    <s v="Y"/>
    <s v="Y"/>
    <s v="Y"/>
    <x v="0"/>
    <n v="0"/>
  </r>
  <r>
    <x v="0"/>
    <x v="0"/>
    <x v="0"/>
    <x v="0"/>
    <x v="3"/>
    <x v="15"/>
    <n v="59309"/>
    <n v="0.66315399011954346"/>
    <m/>
    <s v="Y"/>
    <s v="Y"/>
    <s v="Y"/>
    <x v="0"/>
    <n v="0"/>
  </r>
  <r>
    <x v="0"/>
    <x v="0"/>
    <x v="0"/>
    <x v="1"/>
    <x v="4"/>
    <x v="16"/>
    <n v="399"/>
    <n v="0.67669172932330823"/>
    <s v=" "/>
    <s v="Y"/>
    <s v="Y"/>
    <s v="Y"/>
    <x v="0"/>
    <n v="0"/>
  </r>
  <r>
    <x v="0"/>
    <x v="0"/>
    <x v="0"/>
    <x v="1"/>
    <x v="4"/>
    <x v="9"/>
    <n v="58934"/>
    <n v="0.66146876166559199"/>
    <m/>
    <s v="Y"/>
    <s v="Y"/>
    <s v="Y"/>
    <x v="1"/>
    <n v="0"/>
  </r>
  <r>
    <x v="0"/>
    <x v="0"/>
    <x v="0"/>
    <x v="1"/>
    <x v="5"/>
    <x v="17"/>
    <n v="8535"/>
    <n v="0.63725834797891034"/>
    <s v="*"/>
    <s v="Y"/>
    <s v="Y"/>
    <s v="Y"/>
    <x v="0"/>
    <n v="1"/>
  </r>
  <r>
    <x v="0"/>
    <x v="0"/>
    <x v="0"/>
    <x v="1"/>
    <x v="5"/>
    <x v="9"/>
    <n v="50798"/>
    <n v="0.66565612819402342"/>
    <m/>
    <s v="Y"/>
    <s v="Y"/>
    <s v="Y"/>
    <x v="1"/>
    <n v="0"/>
  </r>
  <r>
    <x v="0"/>
    <x v="0"/>
    <x v="0"/>
    <x v="1"/>
    <x v="6"/>
    <x v="18"/>
    <n v="20899"/>
    <n v="0.64725584956217996"/>
    <m/>
    <s v="Y"/>
    <s v="Y"/>
    <s v="Y"/>
    <x v="0"/>
    <n v="0"/>
  </r>
  <r>
    <x v="0"/>
    <x v="0"/>
    <x v="0"/>
    <x v="1"/>
    <x v="6"/>
    <x v="19"/>
    <n v="38434"/>
    <n v="0.66935525836498933"/>
    <s v="*"/>
    <s v="Y"/>
    <s v="Y"/>
    <s v="Y"/>
    <x v="1"/>
    <n v="1"/>
  </r>
  <r>
    <x v="0"/>
    <x v="0"/>
    <x v="0"/>
    <x v="1"/>
    <x v="7"/>
    <x v="20"/>
    <n v="1357"/>
    <n v="0.6484893146647015"/>
    <s v=" "/>
    <s v="Y"/>
    <s v="Y"/>
    <s v="Y"/>
    <x v="0"/>
    <n v="0"/>
  </r>
  <r>
    <x v="0"/>
    <x v="0"/>
    <x v="0"/>
    <x v="1"/>
    <x v="7"/>
    <x v="9"/>
    <n v="57976"/>
    <n v="0.66187732854974468"/>
    <m/>
    <s v="Y"/>
    <s v="Y"/>
    <s v="Y"/>
    <x v="1"/>
    <n v="0"/>
  </r>
  <r>
    <x v="0"/>
    <x v="0"/>
    <x v="0"/>
    <x v="1"/>
    <x v="8"/>
    <x v="21"/>
    <n v="8954"/>
    <n v="0.64786687513960239"/>
    <s v="*"/>
    <s v="Y"/>
    <s v="Y"/>
    <s v="Y"/>
    <x v="0"/>
    <n v="1"/>
  </r>
  <r>
    <x v="0"/>
    <x v="0"/>
    <x v="0"/>
    <x v="1"/>
    <x v="8"/>
    <x v="9"/>
    <n v="50379"/>
    <n v="0.66400682824192625"/>
    <m/>
    <s v="Y"/>
    <s v="Y"/>
    <s v="Y"/>
    <x v="1"/>
    <n v="0"/>
  </r>
  <r>
    <x v="0"/>
    <x v="0"/>
    <x v="0"/>
    <x v="0"/>
    <x v="9"/>
    <x v="22"/>
    <n v="118"/>
    <n v="0.53389830508474578"/>
    <s v="*"/>
    <s v="Y"/>
    <s v="Y"/>
    <s v="Y"/>
    <x v="0"/>
    <n v="1"/>
  </r>
  <r>
    <x v="0"/>
    <x v="0"/>
    <x v="0"/>
    <x v="0"/>
    <x v="9"/>
    <x v="23"/>
    <n v="410"/>
    <n v="0.67560975609756102"/>
    <s v=" "/>
    <s v="Y"/>
    <s v="Y"/>
    <s v="Y"/>
    <x v="0"/>
    <n v="0"/>
  </r>
  <r>
    <x v="0"/>
    <x v="0"/>
    <x v="0"/>
    <x v="0"/>
    <x v="9"/>
    <x v="24"/>
    <n v="58151"/>
    <n v="0.66181149077401935"/>
    <m/>
    <s v="Y"/>
    <s v="Y"/>
    <s v="Y"/>
    <x v="0"/>
    <n v="0"/>
  </r>
  <r>
    <x v="0"/>
    <x v="0"/>
    <x v="0"/>
    <x v="0"/>
    <x v="9"/>
    <x v="25"/>
    <n v="245"/>
    <n v="0.68979591836734699"/>
    <s v=" "/>
    <s v="Y"/>
    <s v="Y"/>
    <s v="Y"/>
    <x v="0"/>
    <n v="0"/>
  </r>
  <r>
    <x v="1"/>
    <x v="0"/>
    <x v="0"/>
    <x v="0"/>
    <x v="0"/>
    <x v="0"/>
    <n v="195"/>
    <n v="0.61538461538461542"/>
    <m/>
    <s v="Y"/>
    <s v="Y"/>
    <s v="Y"/>
    <x v="0"/>
    <n v="0"/>
  </r>
  <r>
    <x v="1"/>
    <x v="0"/>
    <x v="0"/>
    <x v="0"/>
    <x v="0"/>
    <x v="1"/>
    <n v="788"/>
    <n v="0.65482233502538068"/>
    <s v=" "/>
    <s v="Y"/>
    <s v="Y"/>
    <s v="Y"/>
    <x v="0"/>
    <n v="0"/>
  </r>
  <r>
    <x v="1"/>
    <x v="0"/>
    <x v="0"/>
    <x v="0"/>
    <x v="0"/>
    <x v="2"/>
    <n v="2268"/>
    <n v="0.61199294532627868"/>
    <s v=" "/>
    <s v="Y"/>
    <s v="Y"/>
    <s v="Y"/>
    <x v="0"/>
    <n v="0"/>
  </r>
  <r>
    <x v="1"/>
    <x v="0"/>
    <x v="0"/>
    <x v="0"/>
    <x v="0"/>
    <x v="3"/>
    <n v="7503"/>
    <n v="0.64200986272157801"/>
    <s v=" "/>
    <s v="Y"/>
    <s v="Y"/>
    <s v="Y"/>
    <x v="0"/>
    <n v="0"/>
  </r>
  <r>
    <x v="1"/>
    <x v="0"/>
    <x v="0"/>
    <x v="0"/>
    <x v="0"/>
    <x v="4"/>
    <n v="13674"/>
    <n v="0.6586953342109112"/>
    <s v=" "/>
    <s v="Y"/>
    <s v="Y"/>
    <s v="Y"/>
    <x v="0"/>
    <n v="0"/>
  </r>
  <r>
    <x v="1"/>
    <x v="0"/>
    <x v="0"/>
    <x v="0"/>
    <x v="0"/>
    <x v="5"/>
    <n v="21886"/>
    <n v="0.6769167504340674"/>
    <s v=" "/>
    <s v="Y"/>
    <s v="Y"/>
    <s v="Y"/>
    <x v="0"/>
    <n v="0"/>
  </r>
  <r>
    <x v="1"/>
    <x v="0"/>
    <x v="0"/>
    <x v="0"/>
    <x v="0"/>
    <x v="6"/>
    <n v="13914"/>
    <n v="0.63928417421302286"/>
    <s v=" "/>
    <s v="Y"/>
    <s v="Y"/>
    <s v="Y"/>
    <x v="0"/>
    <n v="0"/>
  </r>
  <r>
    <x v="1"/>
    <x v="0"/>
    <x v="0"/>
    <x v="0"/>
    <x v="0"/>
    <x v="7"/>
    <n v="3062"/>
    <n v="0.5999346832135859"/>
    <s v=" "/>
    <s v="Y"/>
    <s v="Y"/>
    <s v="Y"/>
    <x v="0"/>
    <n v="0"/>
  </r>
  <r>
    <x v="1"/>
    <x v="0"/>
    <x v="0"/>
    <x v="1"/>
    <x v="1"/>
    <x v="8"/>
    <n v="1417"/>
    <n v="0.61820748059280173"/>
    <s v="*"/>
    <s v="Y"/>
    <s v="Y"/>
    <s v="Y"/>
    <x v="0"/>
    <n v="1"/>
  </r>
  <r>
    <x v="1"/>
    <x v="0"/>
    <x v="0"/>
    <x v="1"/>
    <x v="1"/>
    <x v="9"/>
    <n v="56445"/>
    <n v="0.6551333156169723"/>
    <m/>
    <s v="Y"/>
    <s v="Y"/>
    <s v="Y"/>
    <x v="1"/>
    <n v="0"/>
  </r>
  <r>
    <x v="1"/>
    <x v="0"/>
    <x v="0"/>
    <x v="1"/>
    <x v="2"/>
    <x v="10"/>
    <n v="6408"/>
    <n v="0.6390449438202247"/>
    <s v="*"/>
    <s v="Y"/>
    <s v="Y"/>
    <s v="Y"/>
    <x v="0"/>
    <n v="1"/>
  </r>
  <r>
    <x v="1"/>
    <x v="0"/>
    <x v="0"/>
    <x v="1"/>
    <x v="2"/>
    <x v="9"/>
    <n v="51454"/>
    <n v="0.65612002954094917"/>
    <m/>
    <s v="Y"/>
    <s v="Y"/>
    <s v="Y"/>
    <x v="1"/>
    <n v="0"/>
  </r>
  <r>
    <x v="1"/>
    <x v="0"/>
    <x v="0"/>
    <x v="1"/>
    <x v="4"/>
    <x v="16"/>
    <n v="262"/>
    <n v="0.65267175572519087"/>
    <s v=" "/>
    <s v="Y"/>
    <s v="Y"/>
    <s v="Y"/>
    <x v="0"/>
    <n v="0"/>
  </r>
  <r>
    <x v="1"/>
    <x v="0"/>
    <x v="0"/>
    <x v="1"/>
    <x v="4"/>
    <x v="9"/>
    <n v="57600"/>
    <n v="0.65423611111111113"/>
    <m/>
    <s v="Y"/>
    <s v="Y"/>
    <s v="Y"/>
    <x v="1"/>
    <n v="0"/>
  </r>
  <r>
    <x v="1"/>
    <x v="0"/>
    <x v="0"/>
    <x v="1"/>
    <x v="5"/>
    <x v="17"/>
    <n v="8211"/>
    <n v="0.628547071002314"/>
    <s v="*"/>
    <s v="Y"/>
    <s v="Y"/>
    <s v="Y"/>
    <x v="0"/>
    <n v="1"/>
  </r>
  <r>
    <x v="1"/>
    <x v="0"/>
    <x v="0"/>
    <x v="1"/>
    <x v="5"/>
    <x v="9"/>
    <n v="49651"/>
    <n v="0.65847616362208217"/>
    <m/>
    <s v="Y"/>
    <s v="Y"/>
    <s v="Y"/>
    <x v="1"/>
    <n v="0"/>
  </r>
  <r>
    <x v="1"/>
    <x v="0"/>
    <x v="0"/>
    <x v="1"/>
    <x v="6"/>
    <x v="18"/>
    <n v="20448"/>
    <n v="0.63810641627543041"/>
    <m/>
    <s v="Y"/>
    <s v="Y"/>
    <s v="Y"/>
    <x v="0"/>
    <n v="0"/>
  </r>
  <r>
    <x v="1"/>
    <x v="0"/>
    <x v="0"/>
    <x v="1"/>
    <x v="6"/>
    <x v="19"/>
    <n v="37414"/>
    <n v="0.66304057304752229"/>
    <s v="*"/>
    <s v="Y"/>
    <s v="Y"/>
    <s v="Y"/>
    <x v="1"/>
    <n v="1"/>
  </r>
  <r>
    <x v="1"/>
    <x v="0"/>
    <x v="0"/>
    <x v="1"/>
    <x v="7"/>
    <x v="20"/>
    <n v="1229"/>
    <n v="0.64198535394629785"/>
    <s v=" "/>
    <s v="Y"/>
    <s v="Y"/>
    <s v="Y"/>
    <x v="0"/>
    <n v="0"/>
  </r>
  <r>
    <x v="1"/>
    <x v="0"/>
    <x v="0"/>
    <x v="1"/>
    <x v="7"/>
    <x v="9"/>
    <n v="56633"/>
    <n v="0.65449472922147867"/>
    <m/>
    <s v="Y"/>
    <s v="Y"/>
    <s v="Y"/>
    <x v="1"/>
    <n v="0"/>
  </r>
  <r>
    <x v="1"/>
    <x v="0"/>
    <x v="0"/>
    <x v="1"/>
    <x v="8"/>
    <x v="21"/>
    <n v="8447"/>
    <n v="0.63726766899490939"/>
    <s v="*"/>
    <s v="Y"/>
    <s v="Y"/>
    <s v="Y"/>
    <x v="0"/>
    <n v="1"/>
  </r>
  <r>
    <x v="1"/>
    <x v="0"/>
    <x v="0"/>
    <x v="1"/>
    <x v="8"/>
    <x v="9"/>
    <n v="49415"/>
    <n v="0.65712840230699177"/>
    <m/>
    <s v="Y"/>
    <s v="Y"/>
    <s v="Y"/>
    <x v="1"/>
    <n v="0"/>
  </r>
  <r>
    <x v="1"/>
    <x v="0"/>
    <x v="0"/>
    <x v="0"/>
    <x v="9"/>
    <x v="22"/>
    <n v="129"/>
    <n v="0.60465116279069764"/>
    <s v=" "/>
    <s v="Y"/>
    <s v="Y"/>
    <s v="Y"/>
    <x v="0"/>
    <n v="0"/>
  </r>
  <r>
    <x v="1"/>
    <x v="0"/>
    <x v="0"/>
    <x v="0"/>
    <x v="9"/>
    <x v="23"/>
    <n v="394"/>
    <n v="0.64467005076142136"/>
    <s v=" "/>
    <s v="Y"/>
    <s v="Y"/>
    <s v="Y"/>
    <x v="0"/>
    <n v="0"/>
  </r>
  <r>
    <x v="1"/>
    <x v="0"/>
    <x v="0"/>
    <x v="0"/>
    <x v="9"/>
    <x v="24"/>
    <n v="56897"/>
    <n v="0.65321545951456139"/>
    <m/>
    <s v="Y"/>
    <s v="Y"/>
    <s v="Y"/>
    <x v="0"/>
    <n v="0"/>
  </r>
  <r>
    <x v="1"/>
    <x v="0"/>
    <x v="0"/>
    <x v="0"/>
    <x v="9"/>
    <x v="25"/>
    <n v="269"/>
    <n v="0.68773234200743494"/>
    <s v=" "/>
    <s v="Y"/>
    <s v="Y"/>
    <s v="Y"/>
    <x v="0"/>
    <n v="0"/>
  </r>
  <r>
    <x v="2"/>
    <x v="0"/>
    <x v="0"/>
    <x v="0"/>
    <x v="0"/>
    <x v="0"/>
    <n v="256"/>
    <n v="0.61328125"/>
    <m/>
    <s v="Y"/>
    <s v="Y"/>
    <s v="Y"/>
    <x v="0"/>
    <n v="0"/>
  </r>
  <r>
    <x v="2"/>
    <x v="0"/>
    <x v="0"/>
    <x v="0"/>
    <x v="0"/>
    <x v="1"/>
    <n v="817"/>
    <n v="0.6217870257037944"/>
    <s v=" "/>
    <s v="Y"/>
    <s v="Y"/>
    <s v="Y"/>
    <x v="0"/>
    <n v="0"/>
  </r>
  <r>
    <x v="2"/>
    <x v="0"/>
    <x v="0"/>
    <x v="0"/>
    <x v="0"/>
    <x v="2"/>
    <n v="2535"/>
    <n v="0.63353057199211049"/>
    <s v=" "/>
    <s v="Y"/>
    <s v="Y"/>
    <s v="Y"/>
    <x v="0"/>
    <n v="0"/>
  </r>
  <r>
    <x v="2"/>
    <x v="0"/>
    <x v="0"/>
    <x v="0"/>
    <x v="0"/>
    <x v="3"/>
    <n v="7968"/>
    <n v="0.62424698795180722"/>
    <s v=" "/>
    <s v="Y"/>
    <s v="Y"/>
    <s v="Y"/>
    <x v="0"/>
    <n v="0"/>
  </r>
  <r>
    <x v="2"/>
    <x v="0"/>
    <x v="0"/>
    <x v="0"/>
    <x v="0"/>
    <x v="4"/>
    <n v="14713"/>
    <n v="0.63576429008359958"/>
    <s v=" "/>
    <s v="Y"/>
    <s v="Y"/>
    <s v="Y"/>
    <x v="0"/>
    <n v="0"/>
  </r>
  <r>
    <x v="2"/>
    <x v="0"/>
    <x v="0"/>
    <x v="0"/>
    <x v="0"/>
    <x v="5"/>
    <n v="22028"/>
    <n v="0.66138550935173412"/>
    <s v=" "/>
    <s v="Y"/>
    <s v="Y"/>
    <s v="Y"/>
    <x v="0"/>
    <n v="0"/>
  </r>
  <r>
    <x v="2"/>
    <x v="0"/>
    <x v="0"/>
    <x v="0"/>
    <x v="0"/>
    <x v="6"/>
    <n v="14026"/>
    <n v="0.62049051761015261"/>
    <s v=" "/>
    <s v="Y"/>
    <s v="Y"/>
    <s v="Y"/>
    <x v="0"/>
    <n v="0"/>
  </r>
  <r>
    <x v="2"/>
    <x v="0"/>
    <x v="0"/>
    <x v="0"/>
    <x v="0"/>
    <x v="7"/>
    <n v="3043"/>
    <n v="0.58724942490962861"/>
    <s v=" "/>
    <s v="Y"/>
    <s v="Y"/>
    <s v="Y"/>
    <x v="0"/>
    <n v="0"/>
  </r>
  <r>
    <x v="2"/>
    <x v="0"/>
    <x v="0"/>
    <x v="1"/>
    <x v="1"/>
    <x v="8"/>
    <n v="1668"/>
    <n v="0.61630695443645089"/>
    <s v=" "/>
    <s v="Y"/>
    <s v="Y"/>
    <s v="Y"/>
    <x v="0"/>
    <n v="0"/>
  </r>
  <r>
    <x v="2"/>
    <x v="0"/>
    <x v="0"/>
    <x v="1"/>
    <x v="1"/>
    <x v="9"/>
    <n v="59328"/>
    <n v="0.63657969255663427"/>
    <m/>
    <s v="Y"/>
    <s v="Y"/>
    <s v="Y"/>
    <x v="1"/>
    <n v="0"/>
  </r>
  <r>
    <x v="2"/>
    <x v="0"/>
    <x v="0"/>
    <x v="1"/>
    <x v="2"/>
    <x v="10"/>
    <n v="6545"/>
    <n v="0.62627960275019101"/>
    <s v=" "/>
    <s v="Y"/>
    <s v="Y"/>
    <s v="Y"/>
    <x v="0"/>
    <n v="0"/>
  </r>
  <r>
    <x v="2"/>
    <x v="0"/>
    <x v="0"/>
    <x v="1"/>
    <x v="2"/>
    <x v="9"/>
    <n v="54451"/>
    <n v="0.63719674569796703"/>
    <m/>
    <s v="Y"/>
    <s v="Y"/>
    <s v="Y"/>
    <x v="1"/>
    <n v="0"/>
  </r>
  <r>
    <x v="2"/>
    <x v="0"/>
    <x v="0"/>
    <x v="1"/>
    <x v="4"/>
    <x v="16"/>
    <n v="324"/>
    <n v="0.63888888888888884"/>
    <s v=" "/>
    <s v="Y"/>
    <s v="Y"/>
    <s v="Y"/>
    <x v="0"/>
    <n v="0"/>
  </r>
  <r>
    <x v="2"/>
    <x v="0"/>
    <x v="0"/>
    <x v="1"/>
    <x v="4"/>
    <x v="9"/>
    <n v="60672"/>
    <n v="0.63601002109704641"/>
    <m/>
    <s v="Y"/>
    <s v="Y"/>
    <s v="Y"/>
    <x v="1"/>
    <n v="0"/>
  </r>
  <r>
    <x v="2"/>
    <x v="0"/>
    <x v="0"/>
    <x v="1"/>
    <x v="5"/>
    <x v="17"/>
    <n v="8399"/>
    <n v="0.61138230741754973"/>
    <s v="*"/>
    <s v="Y"/>
    <s v="Y"/>
    <s v="Y"/>
    <x v="0"/>
    <n v="1"/>
  </r>
  <r>
    <x v="2"/>
    <x v="0"/>
    <x v="0"/>
    <x v="1"/>
    <x v="5"/>
    <x v="9"/>
    <n v="52597"/>
    <n v="0.63996045401829005"/>
    <m/>
    <s v="Y"/>
    <s v="Y"/>
    <s v="Y"/>
    <x v="1"/>
    <n v="0"/>
  </r>
  <r>
    <x v="2"/>
    <x v="0"/>
    <x v="0"/>
    <x v="1"/>
    <x v="6"/>
    <x v="18"/>
    <n v="20821"/>
    <n v="0.61918255607319528"/>
    <m/>
    <s v="Y"/>
    <s v="Y"/>
    <s v="Y"/>
    <x v="0"/>
    <n v="0"/>
  </r>
  <r>
    <x v="2"/>
    <x v="0"/>
    <x v="0"/>
    <x v="1"/>
    <x v="6"/>
    <x v="19"/>
    <n v="40175"/>
    <n v="0.6447542003733665"/>
    <s v="*"/>
    <s v="Y"/>
    <s v="Y"/>
    <s v="Y"/>
    <x v="1"/>
    <n v="1"/>
  </r>
  <r>
    <x v="2"/>
    <x v="0"/>
    <x v="0"/>
    <x v="1"/>
    <x v="7"/>
    <x v="20"/>
    <n v="1246"/>
    <n v="0.62680577849117169"/>
    <s v=" "/>
    <s v="Y"/>
    <s v="Y"/>
    <s v="Y"/>
    <x v="0"/>
    <n v="0"/>
  </r>
  <r>
    <x v="2"/>
    <x v="0"/>
    <x v="0"/>
    <x v="1"/>
    <x v="7"/>
    <x v="9"/>
    <n v="59750"/>
    <n v="0.63621757322175732"/>
    <m/>
    <s v="Y"/>
    <s v="Y"/>
    <s v="Y"/>
    <x v="1"/>
    <n v="0"/>
  </r>
  <r>
    <x v="2"/>
    <x v="0"/>
    <x v="0"/>
    <x v="1"/>
    <x v="8"/>
    <x v="21"/>
    <n v="8593"/>
    <n v="0.62539276155009893"/>
    <s v="*"/>
    <s v="Y"/>
    <s v="Y"/>
    <s v="Y"/>
    <x v="0"/>
    <n v="1"/>
  </r>
  <r>
    <x v="2"/>
    <x v="0"/>
    <x v="0"/>
    <x v="1"/>
    <x v="8"/>
    <x v="9"/>
    <n v="52403"/>
    <n v="0.63776883002881513"/>
    <m/>
    <s v="Y"/>
    <s v="Y"/>
    <s v="Y"/>
    <x v="1"/>
    <n v="0"/>
  </r>
  <r>
    <x v="0"/>
    <x v="1"/>
    <x v="1"/>
    <x v="0"/>
    <x v="0"/>
    <x v="0"/>
    <n v="204"/>
    <n v="0.62745098039215685"/>
    <m/>
    <s v="Y"/>
    <s v="Y"/>
    <s v="Y"/>
    <x v="0"/>
    <n v="0"/>
  </r>
  <r>
    <x v="0"/>
    <x v="1"/>
    <x v="1"/>
    <x v="0"/>
    <x v="0"/>
    <x v="1"/>
    <n v="727"/>
    <n v="0.66574965612104542"/>
    <s v=" "/>
    <s v="Y"/>
    <s v="Y"/>
    <s v="Y"/>
    <x v="0"/>
    <n v="0"/>
  </r>
  <r>
    <x v="0"/>
    <x v="1"/>
    <x v="1"/>
    <x v="0"/>
    <x v="0"/>
    <x v="2"/>
    <n v="2211"/>
    <n v="0.67118950701040259"/>
    <s v=" "/>
    <s v="Y"/>
    <s v="Y"/>
    <s v="Y"/>
    <x v="0"/>
    <n v="0"/>
  </r>
  <r>
    <x v="0"/>
    <x v="1"/>
    <x v="1"/>
    <x v="0"/>
    <x v="0"/>
    <x v="3"/>
    <n v="7775"/>
    <n v="0.68270096463022512"/>
    <s v=" "/>
    <s v="Y"/>
    <s v="Y"/>
    <s v="Y"/>
    <x v="0"/>
    <n v="0"/>
  </r>
  <r>
    <x v="0"/>
    <x v="1"/>
    <x v="1"/>
    <x v="0"/>
    <x v="0"/>
    <x v="4"/>
    <n v="14286"/>
    <n v="0.70936581268374632"/>
    <s v="*"/>
    <s v="Y"/>
    <s v="Y"/>
    <s v="Y"/>
    <x v="0"/>
    <n v="1"/>
  </r>
  <r>
    <x v="0"/>
    <x v="1"/>
    <x v="1"/>
    <x v="0"/>
    <x v="0"/>
    <x v="5"/>
    <n v="23219"/>
    <n v="0.75128127826349111"/>
    <s v="*"/>
    <s v="Y"/>
    <s v="Y"/>
    <s v="Y"/>
    <x v="0"/>
    <n v="1"/>
  </r>
  <r>
    <x v="0"/>
    <x v="1"/>
    <x v="1"/>
    <x v="0"/>
    <x v="0"/>
    <x v="6"/>
    <n v="14883"/>
    <n v="0.7334542766915273"/>
    <s v="*"/>
    <s v="Y"/>
    <s v="Y"/>
    <s v="Y"/>
    <x v="0"/>
    <n v="1"/>
  </r>
  <r>
    <x v="0"/>
    <x v="1"/>
    <x v="1"/>
    <x v="0"/>
    <x v="0"/>
    <x v="7"/>
    <n v="3098"/>
    <n v="0.71174951581665591"/>
    <s v="*"/>
    <s v="Y"/>
    <s v="Y"/>
    <s v="Y"/>
    <x v="0"/>
    <n v="1"/>
  </r>
  <r>
    <x v="0"/>
    <x v="1"/>
    <x v="1"/>
    <x v="1"/>
    <x v="1"/>
    <x v="8"/>
    <n v="1835"/>
    <n v="0.70735694822888284"/>
    <s v=" "/>
    <s v="Y"/>
    <s v="Y"/>
    <s v="Y"/>
    <x v="0"/>
    <n v="0"/>
  </r>
  <r>
    <x v="0"/>
    <x v="1"/>
    <x v="1"/>
    <x v="1"/>
    <x v="1"/>
    <x v="9"/>
    <n v="59099"/>
    <n v="0.72683124925971676"/>
    <m/>
    <s v="Y"/>
    <s v="Y"/>
    <s v="Y"/>
    <x v="1"/>
    <n v="0"/>
  </r>
  <r>
    <x v="0"/>
    <x v="1"/>
    <x v="1"/>
    <x v="1"/>
    <x v="2"/>
    <x v="10"/>
    <n v="6793"/>
    <n v="0.72118357132342115"/>
    <s v=" "/>
    <s v="Y"/>
    <s v="Y"/>
    <s v="Y"/>
    <x v="0"/>
    <n v="0"/>
  </r>
  <r>
    <x v="0"/>
    <x v="1"/>
    <x v="1"/>
    <x v="1"/>
    <x v="2"/>
    <x v="9"/>
    <n v="54141"/>
    <n v="0.72687981381947142"/>
    <m/>
    <s v="Y"/>
    <s v="Y"/>
    <s v="Y"/>
    <x v="1"/>
    <n v="0"/>
  </r>
  <r>
    <x v="0"/>
    <x v="1"/>
    <x v="1"/>
    <x v="0"/>
    <x v="3"/>
    <x v="11"/>
    <n v="134"/>
    <n v="0.55223880597014929"/>
    <s v="*"/>
    <s v="Y"/>
    <s v="Y"/>
    <s v="Y"/>
    <x v="0"/>
    <n v="1"/>
  </r>
  <r>
    <x v="0"/>
    <x v="1"/>
    <x v="1"/>
    <x v="0"/>
    <x v="3"/>
    <x v="12"/>
    <n v="1321"/>
    <n v="0.6442089326267979"/>
    <s v="*"/>
    <s v="Y"/>
    <s v="Y"/>
    <s v="Y"/>
    <x v="0"/>
    <n v="1"/>
  </r>
  <r>
    <x v="0"/>
    <x v="1"/>
    <x v="1"/>
    <x v="0"/>
    <x v="3"/>
    <x v="13"/>
    <n v="928"/>
    <n v="0.59913793103448276"/>
    <s v="*"/>
    <s v="Y"/>
    <s v="Y"/>
    <s v="Y"/>
    <x v="0"/>
    <n v="1"/>
  </r>
  <r>
    <x v="0"/>
    <x v="1"/>
    <x v="1"/>
    <x v="0"/>
    <x v="3"/>
    <x v="14"/>
    <n v="342"/>
    <n v="0.65204678362573099"/>
    <s v="*"/>
    <s v="Y"/>
    <s v="Y"/>
    <s v="Y"/>
    <x v="0"/>
    <n v="1"/>
  </r>
  <r>
    <x v="0"/>
    <x v="1"/>
    <x v="1"/>
    <x v="0"/>
    <x v="3"/>
    <x v="15"/>
    <n v="60924"/>
    <n v="0.72943339242334715"/>
    <m/>
    <s v="Y"/>
    <s v="Y"/>
    <s v="Y"/>
    <x v="0"/>
    <n v="0"/>
  </r>
  <r>
    <x v="0"/>
    <x v="1"/>
    <x v="1"/>
    <x v="1"/>
    <x v="4"/>
    <x v="16"/>
    <n v="408"/>
    <n v="0.69117647058823528"/>
    <s v=" "/>
    <s v="Y"/>
    <s v="Y"/>
    <s v="Y"/>
    <x v="0"/>
    <n v="0"/>
  </r>
  <r>
    <x v="0"/>
    <x v="1"/>
    <x v="1"/>
    <x v="1"/>
    <x v="4"/>
    <x v="9"/>
    <n v="60526"/>
    <n v="0.72648118164094766"/>
    <m/>
    <s v="Y"/>
    <s v="Y"/>
    <s v="Y"/>
    <x v="1"/>
    <n v="0"/>
  </r>
  <r>
    <x v="0"/>
    <x v="1"/>
    <x v="1"/>
    <x v="1"/>
    <x v="5"/>
    <x v="17"/>
    <n v="8774"/>
    <n v="0.70378390699794846"/>
    <s v="*"/>
    <s v="Y"/>
    <s v="Y"/>
    <s v="Y"/>
    <x v="0"/>
    <n v="1"/>
  </r>
  <r>
    <x v="0"/>
    <x v="1"/>
    <x v="1"/>
    <x v="1"/>
    <x v="5"/>
    <x v="9"/>
    <n v="52160"/>
    <n v="0.73002300613496929"/>
    <m/>
    <s v="Y"/>
    <s v="Y"/>
    <s v="Y"/>
    <x v="1"/>
    <n v="0"/>
  </r>
  <r>
    <x v="0"/>
    <x v="1"/>
    <x v="1"/>
    <x v="1"/>
    <x v="6"/>
    <x v="18"/>
    <n v="21481"/>
    <n v="0.7076486197104418"/>
    <m/>
    <s v="Y"/>
    <s v="Y"/>
    <s v="Y"/>
    <x v="0"/>
    <n v="0"/>
  </r>
  <r>
    <x v="0"/>
    <x v="1"/>
    <x v="1"/>
    <x v="1"/>
    <x v="6"/>
    <x v="19"/>
    <n v="39453"/>
    <n v="0.73636985780549002"/>
    <s v="*"/>
    <s v="Y"/>
    <s v="Y"/>
    <s v="Y"/>
    <x v="1"/>
    <n v="1"/>
  </r>
  <r>
    <x v="0"/>
    <x v="1"/>
    <x v="1"/>
    <x v="1"/>
    <x v="7"/>
    <x v="20"/>
    <n v="1385"/>
    <n v="0.66787003610108309"/>
    <s v="*"/>
    <s v="Y"/>
    <s v="Y"/>
    <s v="Y"/>
    <x v="0"/>
    <n v="1"/>
  </r>
  <r>
    <x v="0"/>
    <x v="1"/>
    <x v="1"/>
    <x v="1"/>
    <x v="7"/>
    <x v="9"/>
    <n v="59549"/>
    <n v="0.72760247863104333"/>
    <m/>
    <s v="Y"/>
    <s v="Y"/>
    <s v="Y"/>
    <x v="1"/>
    <n v="0"/>
  </r>
  <r>
    <x v="0"/>
    <x v="1"/>
    <x v="1"/>
    <x v="1"/>
    <x v="8"/>
    <x v="21"/>
    <n v="9191"/>
    <n v="0.69448373408769448"/>
    <s v="*"/>
    <s v="Y"/>
    <s v="Y"/>
    <s v="Y"/>
    <x v="0"/>
    <n v="1"/>
  </r>
  <r>
    <x v="0"/>
    <x v="1"/>
    <x v="1"/>
    <x v="1"/>
    <x v="8"/>
    <x v="9"/>
    <n v="51743"/>
    <n v="0.73188643874533754"/>
    <m/>
    <s v="Y"/>
    <s v="Y"/>
    <s v="Y"/>
    <x v="1"/>
    <n v="0"/>
  </r>
  <r>
    <x v="0"/>
    <x v="1"/>
    <x v="1"/>
    <x v="0"/>
    <x v="9"/>
    <x v="22"/>
    <n v="118"/>
    <n v="0.64406779661016944"/>
    <s v="*"/>
    <s v="Y"/>
    <s v="Y"/>
    <s v="Y"/>
    <x v="0"/>
    <n v="1"/>
  </r>
  <r>
    <x v="0"/>
    <x v="1"/>
    <x v="1"/>
    <x v="0"/>
    <x v="9"/>
    <x v="23"/>
    <n v="430"/>
    <n v="0.7"/>
    <s v=" "/>
    <s v="Y"/>
    <s v="Y"/>
    <s v="Y"/>
    <x v="0"/>
    <n v="0"/>
  </r>
  <r>
    <x v="0"/>
    <x v="1"/>
    <x v="1"/>
    <x v="0"/>
    <x v="9"/>
    <x v="24"/>
    <n v="59714"/>
    <n v="0.72644605955052421"/>
    <m/>
    <s v="Y"/>
    <s v="Y"/>
    <s v="Y"/>
    <x v="0"/>
    <n v="0"/>
  </r>
  <r>
    <x v="0"/>
    <x v="1"/>
    <x v="1"/>
    <x v="0"/>
    <x v="9"/>
    <x v="25"/>
    <n v="242"/>
    <n v="0.72314049586776863"/>
    <s v=" "/>
    <s v="Y"/>
    <s v="Y"/>
    <s v="Y"/>
    <x v="0"/>
    <n v="0"/>
  </r>
  <r>
    <x v="1"/>
    <x v="1"/>
    <x v="1"/>
    <x v="0"/>
    <x v="0"/>
    <x v="0"/>
    <n v="201"/>
    <n v="0.65671641791044777"/>
    <m/>
    <s v="Y"/>
    <s v="Y"/>
    <s v="Y"/>
    <x v="0"/>
    <n v="0"/>
  </r>
  <r>
    <x v="1"/>
    <x v="1"/>
    <x v="1"/>
    <x v="0"/>
    <x v="0"/>
    <x v="1"/>
    <n v="814"/>
    <n v="0.68058968058968061"/>
    <s v=" "/>
    <s v="Y"/>
    <s v="Y"/>
    <s v="Y"/>
    <x v="0"/>
    <n v="0"/>
  </r>
  <r>
    <x v="1"/>
    <x v="1"/>
    <x v="1"/>
    <x v="0"/>
    <x v="0"/>
    <x v="2"/>
    <n v="2355"/>
    <n v="0.64288747346072184"/>
    <s v=" "/>
    <s v="Y"/>
    <s v="Y"/>
    <s v="Y"/>
    <x v="0"/>
    <n v="0"/>
  </r>
  <r>
    <x v="1"/>
    <x v="1"/>
    <x v="1"/>
    <x v="0"/>
    <x v="0"/>
    <x v="3"/>
    <n v="7710"/>
    <n v="0.6752269779507134"/>
    <s v=" "/>
    <s v="Y"/>
    <s v="Y"/>
    <s v="Y"/>
    <x v="0"/>
    <n v="0"/>
  </r>
  <r>
    <x v="1"/>
    <x v="1"/>
    <x v="1"/>
    <x v="0"/>
    <x v="0"/>
    <x v="4"/>
    <n v="14114"/>
    <n v="0.70865807000141701"/>
    <s v=" "/>
    <s v="Y"/>
    <s v="Y"/>
    <s v="Y"/>
    <x v="0"/>
    <n v="0"/>
  </r>
  <r>
    <x v="1"/>
    <x v="1"/>
    <x v="1"/>
    <x v="0"/>
    <x v="0"/>
    <x v="5"/>
    <n v="22497"/>
    <n v="0.75121127261412635"/>
    <s v="*"/>
    <s v="Y"/>
    <s v="Y"/>
    <s v="Y"/>
    <x v="0"/>
    <n v="1"/>
  </r>
  <r>
    <x v="1"/>
    <x v="1"/>
    <x v="1"/>
    <x v="0"/>
    <x v="0"/>
    <x v="6"/>
    <n v="14189"/>
    <n v="0.73585171611811973"/>
    <s v="*"/>
    <s v="Y"/>
    <s v="Y"/>
    <s v="Y"/>
    <x v="0"/>
    <n v="1"/>
  </r>
  <r>
    <x v="1"/>
    <x v="1"/>
    <x v="1"/>
    <x v="0"/>
    <x v="0"/>
    <x v="7"/>
    <n v="3079"/>
    <n v="0.70022734654108476"/>
    <s v=" "/>
    <s v="Y"/>
    <s v="Y"/>
    <s v="Y"/>
    <x v="0"/>
    <n v="0"/>
  </r>
  <r>
    <x v="1"/>
    <x v="1"/>
    <x v="1"/>
    <x v="1"/>
    <x v="1"/>
    <x v="8"/>
    <n v="1424"/>
    <n v="0.6720505617977528"/>
    <s v="*"/>
    <s v="Y"/>
    <s v="Y"/>
    <s v="Y"/>
    <x v="0"/>
    <n v="1"/>
  </r>
  <r>
    <x v="1"/>
    <x v="1"/>
    <x v="1"/>
    <x v="1"/>
    <x v="1"/>
    <x v="9"/>
    <n v="58014"/>
    <n v="0.72398041851966766"/>
    <m/>
    <s v="Y"/>
    <s v="Y"/>
    <s v="Y"/>
    <x v="1"/>
    <n v="0"/>
  </r>
  <r>
    <x v="1"/>
    <x v="1"/>
    <x v="1"/>
    <x v="1"/>
    <x v="2"/>
    <x v="10"/>
    <n v="6533"/>
    <n v="0.71621001071483237"/>
    <s v=" "/>
    <s v="Y"/>
    <s v="Y"/>
    <s v="Y"/>
    <x v="0"/>
    <n v="0"/>
  </r>
  <r>
    <x v="1"/>
    <x v="1"/>
    <x v="1"/>
    <x v="1"/>
    <x v="2"/>
    <x v="9"/>
    <n v="52905"/>
    <n v="0.72354219827993571"/>
    <m/>
    <s v="Y"/>
    <s v="Y"/>
    <s v="Y"/>
    <x v="1"/>
    <n v="0"/>
  </r>
  <r>
    <x v="1"/>
    <x v="1"/>
    <x v="1"/>
    <x v="1"/>
    <x v="4"/>
    <x v="16"/>
    <n v="258"/>
    <n v="0.63178294573643412"/>
    <s v="*"/>
    <s v="Y"/>
    <s v="Y"/>
    <s v="Y"/>
    <x v="0"/>
    <n v="1"/>
  </r>
  <r>
    <x v="1"/>
    <x v="1"/>
    <x v="1"/>
    <x v="1"/>
    <x v="4"/>
    <x v="9"/>
    <n v="59180"/>
    <n v="0.72313281514025007"/>
    <m/>
    <s v="Y"/>
    <s v="Y"/>
    <s v="Y"/>
    <x v="1"/>
    <n v="0"/>
  </r>
  <r>
    <x v="1"/>
    <x v="1"/>
    <x v="1"/>
    <x v="1"/>
    <x v="5"/>
    <x v="17"/>
    <n v="8399"/>
    <n v="0.70067865222050241"/>
    <s v="*"/>
    <s v="Y"/>
    <s v="Y"/>
    <s v="Y"/>
    <x v="0"/>
    <n v="1"/>
  </r>
  <r>
    <x v="1"/>
    <x v="1"/>
    <x v="1"/>
    <x v="1"/>
    <x v="5"/>
    <x v="9"/>
    <n v="51039"/>
    <n v="0.72636611218871838"/>
    <m/>
    <s v="Y"/>
    <s v="Y"/>
    <s v="Y"/>
    <x v="1"/>
    <n v="0"/>
  </r>
  <r>
    <x v="1"/>
    <x v="1"/>
    <x v="1"/>
    <x v="1"/>
    <x v="6"/>
    <x v="18"/>
    <n v="20871"/>
    <n v="0.70509319150975036"/>
    <m/>
    <s v="Y"/>
    <s v="Y"/>
    <s v="Y"/>
    <x v="0"/>
    <n v="0"/>
  </r>
  <r>
    <x v="1"/>
    <x v="1"/>
    <x v="1"/>
    <x v="1"/>
    <x v="6"/>
    <x v="19"/>
    <n v="38567"/>
    <n v="0.73228407706069953"/>
    <s v="*"/>
    <s v="Y"/>
    <s v="Y"/>
    <s v="Y"/>
    <x v="1"/>
    <n v="1"/>
  </r>
  <r>
    <x v="1"/>
    <x v="1"/>
    <x v="1"/>
    <x v="1"/>
    <x v="7"/>
    <x v="20"/>
    <n v="1256"/>
    <n v="0.66480891719745228"/>
    <s v="*"/>
    <s v="Y"/>
    <s v="Y"/>
    <s v="Y"/>
    <x v="0"/>
    <n v="1"/>
  </r>
  <r>
    <x v="1"/>
    <x v="1"/>
    <x v="1"/>
    <x v="1"/>
    <x v="7"/>
    <x v="9"/>
    <n v="58182"/>
    <n v="0.72398680004124982"/>
    <m/>
    <s v="Y"/>
    <s v="Y"/>
    <s v="Y"/>
    <x v="1"/>
    <n v="0"/>
  </r>
  <r>
    <x v="1"/>
    <x v="1"/>
    <x v="1"/>
    <x v="1"/>
    <x v="8"/>
    <x v="21"/>
    <n v="8588"/>
    <n v="0.69573823940381929"/>
    <s v="*"/>
    <s v="Y"/>
    <s v="Y"/>
    <s v="Y"/>
    <x v="0"/>
    <n v="1"/>
  </r>
  <r>
    <x v="1"/>
    <x v="1"/>
    <x v="1"/>
    <x v="1"/>
    <x v="8"/>
    <x v="9"/>
    <n v="50850"/>
    <n v="0.72729596853490663"/>
    <m/>
    <s v="Y"/>
    <s v="Y"/>
    <s v="Y"/>
    <x v="1"/>
    <n v="0"/>
  </r>
  <r>
    <x v="1"/>
    <x v="1"/>
    <x v="1"/>
    <x v="0"/>
    <x v="9"/>
    <x v="22"/>
    <n v="137"/>
    <n v="0.58394160583941601"/>
    <s v="*"/>
    <s v="Y"/>
    <s v="Y"/>
    <s v="Y"/>
    <x v="0"/>
    <n v="1"/>
  </r>
  <r>
    <x v="1"/>
    <x v="1"/>
    <x v="1"/>
    <x v="0"/>
    <x v="9"/>
    <x v="23"/>
    <n v="413"/>
    <n v="0.71912832929782078"/>
    <s v=" "/>
    <s v="Y"/>
    <s v="Y"/>
    <s v="Y"/>
    <x v="0"/>
    <n v="0"/>
  </r>
  <r>
    <x v="1"/>
    <x v="1"/>
    <x v="1"/>
    <x v="0"/>
    <x v="9"/>
    <x v="24"/>
    <n v="58426"/>
    <n v="0.72252079553623383"/>
    <m/>
    <s v="Y"/>
    <s v="Y"/>
    <s v="Y"/>
    <x v="0"/>
    <n v="0"/>
  </r>
  <r>
    <x v="1"/>
    <x v="1"/>
    <x v="1"/>
    <x v="0"/>
    <x v="9"/>
    <x v="25"/>
    <n v="260"/>
    <n v="0.7615384615384615"/>
    <s v=" "/>
    <s v="Y"/>
    <s v="Y"/>
    <s v="Y"/>
    <x v="0"/>
    <n v="0"/>
  </r>
  <r>
    <x v="2"/>
    <x v="1"/>
    <x v="1"/>
    <x v="0"/>
    <x v="0"/>
    <x v="0"/>
    <n v="256"/>
    <n v="0.62890625"/>
    <m/>
    <s v="Y"/>
    <s v="Y"/>
    <s v="Y"/>
    <x v="0"/>
    <n v="0"/>
  </r>
  <r>
    <x v="2"/>
    <x v="1"/>
    <x v="1"/>
    <x v="0"/>
    <x v="0"/>
    <x v="1"/>
    <n v="850"/>
    <n v="0.6470588235294118"/>
    <s v=" "/>
    <s v="Y"/>
    <s v="Y"/>
    <s v="Y"/>
    <x v="0"/>
    <n v="0"/>
  </r>
  <r>
    <x v="2"/>
    <x v="1"/>
    <x v="1"/>
    <x v="0"/>
    <x v="0"/>
    <x v="2"/>
    <n v="2631"/>
    <n v="0.6685670847586469"/>
    <s v=" "/>
    <s v="Y"/>
    <s v="Y"/>
    <s v="Y"/>
    <x v="0"/>
    <n v="0"/>
  </r>
  <r>
    <x v="2"/>
    <x v="1"/>
    <x v="1"/>
    <x v="0"/>
    <x v="0"/>
    <x v="3"/>
    <n v="8222"/>
    <n v="0.68255898808075899"/>
    <s v=" "/>
    <s v="Y"/>
    <s v="Y"/>
    <s v="Y"/>
    <x v="0"/>
    <n v="0"/>
  </r>
  <r>
    <x v="2"/>
    <x v="1"/>
    <x v="1"/>
    <x v="0"/>
    <x v="0"/>
    <x v="4"/>
    <n v="15239"/>
    <n v="0.70942975260843888"/>
    <s v="*"/>
    <s v="Y"/>
    <s v="Y"/>
    <s v="Y"/>
    <x v="0"/>
    <n v="1"/>
  </r>
  <r>
    <x v="2"/>
    <x v="1"/>
    <x v="1"/>
    <x v="0"/>
    <x v="0"/>
    <x v="5"/>
    <n v="22774"/>
    <n v="0.74506015631860889"/>
    <s v="*"/>
    <s v="Y"/>
    <s v="Y"/>
    <s v="Y"/>
    <x v="0"/>
    <n v="1"/>
  </r>
  <r>
    <x v="2"/>
    <x v="1"/>
    <x v="1"/>
    <x v="0"/>
    <x v="0"/>
    <x v="6"/>
    <n v="14543"/>
    <n v="0.72914804373237985"/>
    <s v="*"/>
    <s v="Y"/>
    <s v="Y"/>
    <s v="Y"/>
    <x v="0"/>
    <n v="1"/>
  </r>
  <r>
    <x v="2"/>
    <x v="1"/>
    <x v="1"/>
    <x v="0"/>
    <x v="0"/>
    <x v="7"/>
    <n v="3103"/>
    <n v="0.69738962294553652"/>
    <s v="*"/>
    <s v="Y"/>
    <s v="Y"/>
    <s v="Y"/>
    <x v="0"/>
    <n v="1"/>
  </r>
  <r>
    <x v="2"/>
    <x v="1"/>
    <x v="1"/>
    <x v="1"/>
    <x v="1"/>
    <x v="8"/>
    <n v="1715"/>
    <n v="0.69620991253644315"/>
    <s v="*"/>
    <s v="Y"/>
    <s v="Y"/>
    <s v="Y"/>
    <x v="0"/>
    <n v="1"/>
  </r>
  <r>
    <x v="2"/>
    <x v="1"/>
    <x v="1"/>
    <x v="1"/>
    <x v="1"/>
    <x v="9"/>
    <n v="61387"/>
    <n v="0.71971264274194857"/>
    <m/>
    <s v="Y"/>
    <s v="Y"/>
    <s v="Y"/>
    <x v="1"/>
    <n v="0"/>
  </r>
  <r>
    <x v="2"/>
    <x v="1"/>
    <x v="1"/>
    <x v="1"/>
    <x v="2"/>
    <x v="10"/>
    <n v="6743"/>
    <n v="0.71807800682188938"/>
    <s v=" "/>
    <s v="Y"/>
    <s v="Y"/>
    <s v="Y"/>
    <x v="0"/>
    <n v="0"/>
  </r>
  <r>
    <x v="2"/>
    <x v="1"/>
    <x v="1"/>
    <x v="1"/>
    <x v="2"/>
    <x v="9"/>
    <n v="56359"/>
    <n v="0.71919303039443572"/>
    <m/>
    <s v="Y"/>
    <s v="Y"/>
    <s v="Y"/>
    <x v="1"/>
    <n v="0"/>
  </r>
  <r>
    <x v="2"/>
    <x v="1"/>
    <x v="1"/>
    <x v="1"/>
    <x v="4"/>
    <x v="16"/>
    <n v="327"/>
    <n v="0.69113149847094801"/>
    <s v=" "/>
    <s v="Y"/>
    <s v="Y"/>
    <s v="Y"/>
    <x v="0"/>
    <n v="0"/>
  </r>
  <r>
    <x v="2"/>
    <x v="1"/>
    <x v="1"/>
    <x v="1"/>
    <x v="4"/>
    <x v="9"/>
    <n v="62775"/>
    <n v="0.71921943448825165"/>
    <m/>
    <s v="Y"/>
    <s v="Y"/>
    <s v="Y"/>
    <x v="1"/>
    <n v="0"/>
  </r>
  <r>
    <x v="2"/>
    <x v="1"/>
    <x v="1"/>
    <x v="1"/>
    <x v="5"/>
    <x v="17"/>
    <n v="8668"/>
    <n v="0.6970466082141209"/>
    <s v="*"/>
    <s v="Y"/>
    <s v="Y"/>
    <s v="Y"/>
    <x v="0"/>
    <n v="1"/>
  </r>
  <r>
    <x v="2"/>
    <x v="1"/>
    <x v="1"/>
    <x v="1"/>
    <x v="5"/>
    <x v="9"/>
    <n v="54434"/>
    <n v="0.72258147481353563"/>
    <m/>
    <s v="Y"/>
    <s v="Y"/>
    <s v="Y"/>
    <x v="1"/>
    <n v="0"/>
  </r>
  <r>
    <x v="2"/>
    <x v="1"/>
    <x v="1"/>
    <x v="1"/>
    <x v="6"/>
    <x v="18"/>
    <n v="21451"/>
    <n v="0.69945457088247631"/>
    <m/>
    <s v="Y"/>
    <s v="Y"/>
    <s v="Y"/>
    <x v="0"/>
    <n v="0"/>
  </r>
  <r>
    <x v="2"/>
    <x v="1"/>
    <x v="1"/>
    <x v="1"/>
    <x v="6"/>
    <x v="19"/>
    <n v="41651"/>
    <n v="0.7291781709922931"/>
    <s v="*"/>
    <s v="Y"/>
    <s v="Y"/>
    <s v="Y"/>
    <x v="1"/>
    <n v="1"/>
  </r>
  <r>
    <x v="2"/>
    <x v="1"/>
    <x v="1"/>
    <x v="1"/>
    <x v="7"/>
    <x v="20"/>
    <n v="1264"/>
    <n v="0.67563291139240511"/>
    <s v="*"/>
    <s v="Y"/>
    <s v="Y"/>
    <s v="Y"/>
    <x v="0"/>
    <n v="1"/>
  </r>
  <r>
    <x v="2"/>
    <x v="1"/>
    <x v="1"/>
    <x v="1"/>
    <x v="7"/>
    <x v="9"/>
    <n v="61838"/>
    <n v="0.71996183576441675"/>
    <m/>
    <s v="Y"/>
    <s v="Y"/>
    <s v="Y"/>
    <x v="1"/>
    <n v="0"/>
  </r>
  <r>
    <x v="2"/>
    <x v="1"/>
    <x v="1"/>
    <x v="1"/>
    <x v="8"/>
    <x v="21"/>
    <n v="8847"/>
    <n v="0.69119475528427721"/>
    <s v="*"/>
    <s v="Y"/>
    <s v="Y"/>
    <s v="Y"/>
    <x v="0"/>
    <n v="1"/>
  </r>
  <r>
    <x v="2"/>
    <x v="1"/>
    <x v="1"/>
    <x v="1"/>
    <x v="8"/>
    <x v="9"/>
    <n v="54255"/>
    <n v="0.72361994286240905"/>
    <m/>
    <s v="Y"/>
    <s v="Y"/>
    <s v="Y"/>
    <x v="1"/>
    <n v="0"/>
  </r>
  <r>
    <x v="0"/>
    <x v="2"/>
    <x v="2"/>
    <x v="0"/>
    <x v="0"/>
    <x v="0"/>
    <n v="143"/>
    <n v="0.68531468531468531"/>
    <m/>
    <s v="Y"/>
    <s v="Y"/>
    <s v="Y"/>
    <x v="0"/>
    <n v="0"/>
  </r>
  <r>
    <x v="0"/>
    <x v="2"/>
    <x v="2"/>
    <x v="0"/>
    <x v="0"/>
    <x v="1"/>
    <n v="551"/>
    <n v="0.76406533575317603"/>
    <s v=" "/>
    <s v="Y"/>
    <s v="Y"/>
    <s v="Y"/>
    <x v="0"/>
    <n v="0"/>
  </r>
  <r>
    <x v="0"/>
    <x v="2"/>
    <x v="2"/>
    <x v="0"/>
    <x v="0"/>
    <x v="2"/>
    <n v="1652"/>
    <n v="0.78268765133171914"/>
    <s v="*"/>
    <s v="Y"/>
    <s v="Y"/>
    <s v="Y"/>
    <x v="0"/>
    <n v="1"/>
  </r>
  <r>
    <x v="0"/>
    <x v="2"/>
    <x v="2"/>
    <x v="0"/>
    <x v="0"/>
    <x v="3"/>
    <n v="5657"/>
    <n v="0.80272229096694359"/>
    <s v="*"/>
    <s v="Y"/>
    <s v="Y"/>
    <s v="Y"/>
    <x v="0"/>
    <n v="1"/>
  </r>
  <r>
    <x v="0"/>
    <x v="2"/>
    <x v="2"/>
    <x v="0"/>
    <x v="0"/>
    <x v="4"/>
    <n v="9829"/>
    <n v="0.82429545223318745"/>
    <s v="*"/>
    <s v="Y"/>
    <s v="Y"/>
    <s v="Y"/>
    <x v="0"/>
    <n v="1"/>
  </r>
  <r>
    <x v="0"/>
    <x v="2"/>
    <x v="2"/>
    <x v="0"/>
    <x v="0"/>
    <x v="5"/>
    <n v="14401"/>
    <n v="0.84494132351920004"/>
    <s v="*"/>
    <s v="Y"/>
    <s v="Y"/>
    <s v="Y"/>
    <x v="0"/>
    <n v="1"/>
  </r>
  <r>
    <x v="0"/>
    <x v="2"/>
    <x v="2"/>
    <x v="0"/>
    <x v="0"/>
    <x v="6"/>
    <n v="8491"/>
    <n v="0.83111529855140742"/>
    <s v="*"/>
    <s v="Y"/>
    <s v="Y"/>
    <s v="Y"/>
    <x v="0"/>
    <n v="1"/>
  </r>
  <r>
    <x v="0"/>
    <x v="2"/>
    <x v="2"/>
    <x v="0"/>
    <x v="0"/>
    <x v="7"/>
    <n v="1755"/>
    <n v="0.78974358974358971"/>
    <s v="*"/>
    <s v="Y"/>
    <s v="Y"/>
    <s v="Y"/>
    <x v="0"/>
    <n v="1"/>
  </r>
  <r>
    <x v="0"/>
    <x v="2"/>
    <x v="2"/>
    <x v="1"/>
    <x v="1"/>
    <x v="8"/>
    <n v="1134"/>
    <n v="0.7857142857142857"/>
    <s v="*"/>
    <s v="Y"/>
    <s v="Y"/>
    <s v="Y"/>
    <x v="0"/>
    <n v="1"/>
  </r>
  <r>
    <x v="0"/>
    <x v="2"/>
    <x v="2"/>
    <x v="1"/>
    <x v="1"/>
    <x v="9"/>
    <n v="38044"/>
    <n v="0.82819892755756497"/>
    <m/>
    <s v="Y"/>
    <s v="Y"/>
    <s v="Y"/>
    <x v="1"/>
    <n v="0"/>
  </r>
  <r>
    <x v="0"/>
    <x v="2"/>
    <x v="2"/>
    <x v="1"/>
    <x v="2"/>
    <x v="10"/>
    <n v="4079"/>
    <n v="0.79553812208874719"/>
    <s v="*"/>
    <s v="Y"/>
    <s v="Y"/>
    <s v="Y"/>
    <x v="0"/>
    <n v="1"/>
  </r>
  <r>
    <x v="0"/>
    <x v="2"/>
    <x v="2"/>
    <x v="1"/>
    <x v="2"/>
    <x v="9"/>
    <n v="35099"/>
    <n v="0.8306219550414542"/>
    <m/>
    <s v="Y"/>
    <s v="Y"/>
    <s v="Y"/>
    <x v="1"/>
    <n v="0"/>
  </r>
  <r>
    <x v="0"/>
    <x v="2"/>
    <x v="2"/>
    <x v="0"/>
    <x v="3"/>
    <x v="11"/>
    <n v="92"/>
    <n v="0.69565217391304346"/>
    <s v="*"/>
    <s v="Y"/>
    <s v="Y"/>
    <s v="Y"/>
    <x v="0"/>
    <n v="1"/>
  </r>
  <r>
    <x v="0"/>
    <x v="2"/>
    <x v="2"/>
    <x v="0"/>
    <x v="3"/>
    <x v="12"/>
    <n v="931"/>
    <n v="0.71643394199785182"/>
    <s v="*"/>
    <s v="Y"/>
    <s v="Y"/>
    <s v="Y"/>
    <x v="0"/>
    <n v="1"/>
  </r>
  <r>
    <x v="0"/>
    <x v="2"/>
    <x v="2"/>
    <x v="0"/>
    <x v="3"/>
    <x v="13"/>
    <n v="595"/>
    <n v="0.77142857142857146"/>
    <s v="*"/>
    <s v="Y"/>
    <s v="Y"/>
    <s v="Y"/>
    <x v="0"/>
    <n v="1"/>
  </r>
  <r>
    <x v="0"/>
    <x v="2"/>
    <x v="2"/>
    <x v="0"/>
    <x v="3"/>
    <x v="14"/>
    <n v="240"/>
    <n v="0.7583333333333333"/>
    <s v="*"/>
    <s v="Y"/>
    <s v="Y"/>
    <s v="Y"/>
    <x v="0"/>
    <n v="1"/>
  </r>
  <r>
    <x v="0"/>
    <x v="2"/>
    <x v="2"/>
    <x v="0"/>
    <x v="3"/>
    <x v="15"/>
    <n v="38961"/>
    <n v="0.82985549652216317"/>
    <m/>
    <s v="Y"/>
    <s v="Y"/>
    <s v="Y"/>
    <x v="0"/>
    <n v="0"/>
  </r>
  <r>
    <x v="0"/>
    <x v="2"/>
    <x v="2"/>
    <x v="1"/>
    <x v="4"/>
    <x v="16"/>
    <n v="250"/>
    <n v="0.76800000000000002"/>
    <s v="*"/>
    <s v="Y"/>
    <s v="Y"/>
    <s v="Y"/>
    <x v="0"/>
    <n v="1"/>
  </r>
  <r>
    <x v="0"/>
    <x v="2"/>
    <x v="2"/>
    <x v="1"/>
    <x v="4"/>
    <x v="9"/>
    <n v="38928"/>
    <n v="0.82734792437320182"/>
    <m/>
    <s v="Y"/>
    <s v="Y"/>
    <s v="Y"/>
    <x v="1"/>
    <n v="0"/>
  </r>
  <r>
    <x v="0"/>
    <x v="2"/>
    <x v="2"/>
    <x v="1"/>
    <x v="5"/>
    <x v="17"/>
    <n v="5492"/>
    <n v="0.80462490895848504"/>
    <s v="*"/>
    <s v="Y"/>
    <s v="Y"/>
    <s v="Y"/>
    <x v="0"/>
    <n v="1"/>
  </r>
  <r>
    <x v="0"/>
    <x v="2"/>
    <x v="2"/>
    <x v="1"/>
    <x v="5"/>
    <x v="9"/>
    <n v="33686"/>
    <n v="0.83061212373092674"/>
    <m/>
    <s v="Y"/>
    <s v="Y"/>
    <s v="Y"/>
    <x v="1"/>
    <n v="0"/>
  </r>
  <r>
    <x v="0"/>
    <x v="2"/>
    <x v="2"/>
    <x v="1"/>
    <x v="6"/>
    <x v="18"/>
    <n v="13359"/>
    <n v="0.79968560520997078"/>
    <m/>
    <s v="Y"/>
    <s v="Y"/>
    <s v="Y"/>
    <x v="0"/>
    <n v="0"/>
  </r>
  <r>
    <x v="0"/>
    <x v="2"/>
    <x v="2"/>
    <x v="1"/>
    <x v="6"/>
    <x v="19"/>
    <n v="25819"/>
    <n v="0.84108602192184045"/>
    <s v="*"/>
    <s v="Y"/>
    <s v="Y"/>
    <s v="Y"/>
    <x v="1"/>
    <n v="1"/>
  </r>
  <r>
    <x v="0"/>
    <x v="2"/>
    <x v="2"/>
    <x v="1"/>
    <x v="7"/>
    <x v="20"/>
    <n v="943"/>
    <n v="0.74973488865323434"/>
    <s v="*"/>
    <s v="Y"/>
    <s v="Y"/>
    <s v="Y"/>
    <x v="0"/>
    <n v="1"/>
  </r>
  <r>
    <x v="0"/>
    <x v="2"/>
    <x v="2"/>
    <x v="1"/>
    <x v="7"/>
    <x v="9"/>
    <n v="38235"/>
    <n v="0.82887406826206356"/>
    <m/>
    <s v="Y"/>
    <s v="Y"/>
    <s v="Y"/>
    <x v="1"/>
    <n v="0"/>
  </r>
  <r>
    <x v="0"/>
    <x v="2"/>
    <x v="2"/>
    <x v="1"/>
    <x v="8"/>
    <x v="21"/>
    <n v="5737"/>
    <n v="0.78891406658532337"/>
    <s v="*"/>
    <s v="Y"/>
    <s v="Y"/>
    <s v="Y"/>
    <x v="0"/>
    <n v="1"/>
  </r>
  <r>
    <x v="0"/>
    <x v="2"/>
    <x v="2"/>
    <x v="1"/>
    <x v="8"/>
    <x v="9"/>
    <n v="33441"/>
    <n v="0.83349780209921953"/>
    <m/>
    <s v="Y"/>
    <s v="Y"/>
    <s v="Y"/>
    <x v="1"/>
    <n v="0"/>
  </r>
  <r>
    <x v="0"/>
    <x v="2"/>
    <x v="2"/>
    <x v="0"/>
    <x v="9"/>
    <x v="22"/>
    <n v="86"/>
    <n v="0.81395348837209303"/>
    <s v=" "/>
    <s v="Y"/>
    <s v="Y"/>
    <s v="Y"/>
    <x v="0"/>
    <n v="0"/>
  </r>
  <r>
    <x v="0"/>
    <x v="2"/>
    <x v="2"/>
    <x v="0"/>
    <x v="9"/>
    <x v="23"/>
    <n v="265"/>
    <n v="0.75094339622641515"/>
    <s v="*"/>
    <s v="Y"/>
    <s v="Y"/>
    <s v="Y"/>
    <x v="0"/>
    <n v="1"/>
  </r>
  <r>
    <x v="0"/>
    <x v="2"/>
    <x v="2"/>
    <x v="0"/>
    <x v="9"/>
    <x v="24"/>
    <n v="38433"/>
    <n v="0.82931335050607546"/>
    <m/>
    <s v="Y"/>
    <s v="Y"/>
    <s v="Y"/>
    <x v="0"/>
    <n v="0"/>
  </r>
  <r>
    <x v="0"/>
    <x v="2"/>
    <x v="2"/>
    <x v="0"/>
    <x v="9"/>
    <x v="25"/>
    <n v="151"/>
    <n v="0.80132450331125826"/>
    <s v=" "/>
    <s v="Y"/>
    <s v="Y"/>
    <s v="Y"/>
    <x v="0"/>
    <n v="0"/>
  </r>
  <r>
    <x v="1"/>
    <x v="2"/>
    <x v="2"/>
    <x v="0"/>
    <x v="0"/>
    <x v="0"/>
    <n v="162"/>
    <n v="0.77160493827160492"/>
    <m/>
    <s v="Y"/>
    <s v="Y"/>
    <s v="Y"/>
    <x v="0"/>
    <n v="0"/>
  </r>
  <r>
    <x v="1"/>
    <x v="2"/>
    <x v="2"/>
    <x v="0"/>
    <x v="0"/>
    <x v="1"/>
    <n v="616"/>
    <n v="0.7678571428571429"/>
    <s v=" "/>
    <s v="Y"/>
    <s v="Y"/>
    <s v="Y"/>
    <x v="0"/>
    <n v="0"/>
  </r>
  <r>
    <x v="1"/>
    <x v="2"/>
    <x v="2"/>
    <x v="0"/>
    <x v="0"/>
    <x v="2"/>
    <n v="1806"/>
    <n v="0.76578073089700993"/>
    <s v=" "/>
    <s v="Y"/>
    <s v="Y"/>
    <s v="Y"/>
    <x v="0"/>
    <n v="0"/>
  </r>
  <r>
    <x v="1"/>
    <x v="2"/>
    <x v="2"/>
    <x v="0"/>
    <x v="0"/>
    <x v="3"/>
    <n v="5601"/>
    <n v="0.80092840564184964"/>
    <s v=" "/>
    <s v="Y"/>
    <s v="Y"/>
    <s v="Y"/>
    <x v="0"/>
    <n v="0"/>
  </r>
  <r>
    <x v="1"/>
    <x v="2"/>
    <x v="2"/>
    <x v="0"/>
    <x v="0"/>
    <x v="4"/>
    <n v="9602"/>
    <n v="0.8276400749843783"/>
    <s v=" "/>
    <s v="Y"/>
    <s v="Y"/>
    <s v="Y"/>
    <x v="0"/>
    <n v="0"/>
  </r>
  <r>
    <x v="1"/>
    <x v="2"/>
    <x v="2"/>
    <x v="0"/>
    <x v="0"/>
    <x v="5"/>
    <n v="14379"/>
    <n v="0.84588636205577583"/>
    <s v="*"/>
    <s v="Y"/>
    <s v="Y"/>
    <s v="Y"/>
    <x v="0"/>
    <n v="1"/>
  </r>
  <r>
    <x v="1"/>
    <x v="2"/>
    <x v="2"/>
    <x v="0"/>
    <x v="0"/>
    <x v="6"/>
    <n v="8325"/>
    <n v="0.83267267267267264"/>
    <s v="*"/>
    <s v="Y"/>
    <s v="Y"/>
    <s v="Y"/>
    <x v="0"/>
    <n v="1"/>
  </r>
  <r>
    <x v="1"/>
    <x v="2"/>
    <x v="2"/>
    <x v="0"/>
    <x v="0"/>
    <x v="7"/>
    <n v="1725"/>
    <n v="0.79942028985507252"/>
    <s v=" "/>
    <s v="Y"/>
    <s v="Y"/>
    <s v="Y"/>
    <x v="0"/>
    <n v="0"/>
  </r>
  <r>
    <x v="1"/>
    <x v="2"/>
    <x v="2"/>
    <x v="1"/>
    <x v="1"/>
    <x v="8"/>
    <n v="873"/>
    <n v="0.78694158075601373"/>
    <s v="*"/>
    <s v="Y"/>
    <s v="Y"/>
    <s v="Y"/>
    <x v="0"/>
    <n v="1"/>
  </r>
  <r>
    <x v="1"/>
    <x v="2"/>
    <x v="2"/>
    <x v="1"/>
    <x v="1"/>
    <x v="9"/>
    <n v="37915"/>
    <n v="0.82914413820387711"/>
    <m/>
    <s v="Y"/>
    <s v="Y"/>
    <s v="Y"/>
    <x v="1"/>
    <n v="0"/>
  </r>
  <r>
    <x v="1"/>
    <x v="2"/>
    <x v="2"/>
    <x v="1"/>
    <x v="2"/>
    <x v="10"/>
    <n v="3990"/>
    <n v="0.79699248120300747"/>
    <s v="*"/>
    <s v="Y"/>
    <s v="Y"/>
    <s v="Y"/>
    <x v="0"/>
    <n v="1"/>
  </r>
  <r>
    <x v="1"/>
    <x v="2"/>
    <x v="2"/>
    <x v="1"/>
    <x v="2"/>
    <x v="9"/>
    <n v="34798"/>
    <n v="0.83177194091614459"/>
    <m/>
    <s v="Y"/>
    <s v="Y"/>
    <s v="Y"/>
    <x v="1"/>
    <n v="0"/>
  </r>
  <r>
    <x v="1"/>
    <x v="2"/>
    <x v="2"/>
    <x v="1"/>
    <x v="4"/>
    <x v="16"/>
    <n v="179"/>
    <n v="0.65921787709497204"/>
    <s v="*"/>
    <s v="Y"/>
    <s v="Y"/>
    <s v="Y"/>
    <x v="0"/>
    <n v="1"/>
  </r>
  <r>
    <x v="1"/>
    <x v="2"/>
    <x v="2"/>
    <x v="1"/>
    <x v="4"/>
    <x v="9"/>
    <n v="38609"/>
    <n v="0.82897769950011657"/>
    <m/>
    <s v="Y"/>
    <s v="Y"/>
    <s v="Y"/>
    <x v="1"/>
    <n v="0"/>
  </r>
  <r>
    <x v="1"/>
    <x v="2"/>
    <x v="2"/>
    <x v="1"/>
    <x v="5"/>
    <x v="17"/>
    <n v="5395"/>
    <n v="0.79073215940685815"/>
    <s v="*"/>
    <s v="Y"/>
    <s v="Y"/>
    <s v="Y"/>
    <x v="0"/>
    <n v="1"/>
  </r>
  <r>
    <x v="1"/>
    <x v="2"/>
    <x v="2"/>
    <x v="1"/>
    <x v="5"/>
    <x v="9"/>
    <n v="33393"/>
    <n v="0.83424669840984633"/>
    <m/>
    <s v="Y"/>
    <s v="Y"/>
    <s v="Y"/>
    <x v="1"/>
    <n v="0"/>
  </r>
  <r>
    <x v="1"/>
    <x v="2"/>
    <x v="2"/>
    <x v="1"/>
    <x v="6"/>
    <x v="18"/>
    <n v="13230"/>
    <n v="0.79863945578231288"/>
    <m/>
    <s v="Y"/>
    <s v="Y"/>
    <s v="Y"/>
    <x v="0"/>
    <n v="0"/>
  </r>
  <r>
    <x v="1"/>
    <x v="2"/>
    <x v="2"/>
    <x v="1"/>
    <x v="6"/>
    <x v="9"/>
    <n v="25558"/>
    <n v="0.84349323108224428"/>
    <s v="*"/>
    <s v="Y"/>
    <s v="Y"/>
    <s v="Y"/>
    <x v="1"/>
    <n v="1"/>
  </r>
  <r>
    <x v="1"/>
    <x v="2"/>
    <x v="2"/>
    <x v="1"/>
    <x v="7"/>
    <x v="20"/>
    <n v="834"/>
    <n v="0.75059952038369304"/>
    <s v="*"/>
    <s v="Y"/>
    <s v="Y"/>
    <s v="Y"/>
    <x v="0"/>
    <n v="1"/>
  </r>
  <r>
    <x v="1"/>
    <x v="2"/>
    <x v="2"/>
    <x v="1"/>
    <x v="7"/>
    <x v="9"/>
    <n v="37954"/>
    <n v="0.82989935184697261"/>
    <m/>
    <s v="Y"/>
    <s v="Y"/>
    <s v="Y"/>
    <x v="1"/>
    <n v="0"/>
  </r>
  <r>
    <x v="1"/>
    <x v="2"/>
    <x v="2"/>
    <x v="1"/>
    <x v="8"/>
    <x v="21"/>
    <n v="5387"/>
    <n v="0.79487655466864671"/>
    <s v="*"/>
    <s v="Y"/>
    <s v="Y"/>
    <s v="Y"/>
    <x v="0"/>
    <n v="1"/>
  </r>
  <r>
    <x v="1"/>
    <x v="2"/>
    <x v="2"/>
    <x v="1"/>
    <x v="8"/>
    <x v="9"/>
    <n v="33401"/>
    <n v="0.833567857249783"/>
    <m/>
    <s v="Y"/>
    <s v="Y"/>
    <s v="Y"/>
    <x v="1"/>
    <n v="0"/>
  </r>
  <r>
    <x v="1"/>
    <x v="2"/>
    <x v="2"/>
    <x v="0"/>
    <x v="9"/>
    <x v="22"/>
    <n v="83"/>
    <n v="0.72289156626506024"/>
    <s v="*"/>
    <s v="Y"/>
    <s v="Y"/>
    <s v="Y"/>
    <x v="0"/>
    <n v="1"/>
  </r>
  <r>
    <x v="1"/>
    <x v="2"/>
    <x v="2"/>
    <x v="0"/>
    <x v="9"/>
    <x v="23"/>
    <n v="288"/>
    <n v="0.82638888888888884"/>
    <s v=" "/>
    <s v="Y"/>
    <s v="Y"/>
    <s v="Y"/>
    <x v="0"/>
    <n v="0"/>
  </r>
  <r>
    <x v="1"/>
    <x v="2"/>
    <x v="2"/>
    <x v="0"/>
    <x v="9"/>
    <x v="24"/>
    <n v="38237"/>
    <n v="0.83047833250516512"/>
    <m/>
    <s v="Y"/>
    <s v="Y"/>
    <s v="Y"/>
    <x v="0"/>
    <n v="0"/>
  </r>
  <r>
    <x v="1"/>
    <x v="2"/>
    <x v="2"/>
    <x v="0"/>
    <x v="9"/>
    <x v="25"/>
    <n v="168"/>
    <n v="0.80952380952380953"/>
    <s v=" "/>
    <s v="Y"/>
    <s v="Y"/>
    <s v="Y"/>
    <x v="0"/>
    <n v="0"/>
  </r>
  <r>
    <x v="2"/>
    <x v="2"/>
    <x v="2"/>
    <x v="0"/>
    <x v="0"/>
    <x v="0"/>
    <n v="196"/>
    <n v="0.76530612244897955"/>
    <m/>
    <s v="Y"/>
    <s v="Y"/>
    <s v="Y"/>
    <x v="0"/>
    <n v="0"/>
  </r>
  <r>
    <x v="2"/>
    <x v="2"/>
    <x v="2"/>
    <x v="0"/>
    <x v="0"/>
    <x v="1"/>
    <n v="644"/>
    <n v="0.77018633540372672"/>
    <s v=" "/>
    <s v="Y"/>
    <s v="Y"/>
    <s v="Y"/>
    <x v="0"/>
    <n v="0"/>
  </r>
  <r>
    <x v="2"/>
    <x v="2"/>
    <x v="2"/>
    <x v="0"/>
    <x v="0"/>
    <x v="2"/>
    <n v="1960"/>
    <n v="0.77091836734693875"/>
    <s v=" "/>
    <s v="Y"/>
    <s v="Y"/>
    <s v="Y"/>
    <x v="0"/>
    <n v="0"/>
  </r>
  <r>
    <x v="2"/>
    <x v="2"/>
    <x v="2"/>
    <x v="0"/>
    <x v="0"/>
    <x v="3"/>
    <n v="6066"/>
    <n v="0.80151665018133866"/>
    <s v=" "/>
    <s v="Y"/>
    <s v="Y"/>
    <s v="Y"/>
    <x v="0"/>
    <n v="0"/>
  </r>
  <r>
    <x v="2"/>
    <x v="2"/>
    <x v="2"/>
    <x v="0"/>
    <x v="0"/>
    <x v="4"/>
    <n v="10581"/>
    <n v="0.81788110764578015"/>
    <s v=" "/>
    <s v="Y"/>
    <s v="Y"/>
    <s v="Y"/>
    <x v="0"/>
    <n v="0"/>
  </r>
  <r>
    <x v="2"/>
    <x v="2"/>
    <x v="2"/>
    <x v="0"/>
    <x v="0"/>
    <x v="5"/>
    <n v="14706"/>
    <n v="0.84625322997416019"/>
    <s v="*"/>
    <s v="Y"/>
    <s v="Y"/>
    <s v="Y"/>
    <x v="0"/>
    <n v="1"/>
  </r>
  <r>
    <x v="2"/>
    <x v="2"/>
    <x v="2"/>
    <x v="0"/>
    <x v="0"/>
    <x v="6"/>
    <n v="8645"/>
    <n v="0.81966454598033545"/>
    <s v=" "/>
    <s v="Y"/>
    <s v="Y"/>
    <s v="Y"/>
    <x v="0"/>
    <n v="0"/>
  </r>
  <r>
    <x v="2"/>
    <x v="2"/>
    <x v="2"/>
    <x v="0"/>
    <x v="0"/>
    <x v="7"/>
    <n v="1835"/>
    <n v="0.7907356948228883"/>
    <s v=" "/>
    <s v="Y"/>
    <s v="Y"/>
    <s v="Y"/>
    <x v="0"/>
    <n v="0"/>
  </r>
  <r>
    <x v="2"/>
    <x v="2"/>
    <x v="2"/>
    <x v="1"/>
    <x v="1"/>
    <x v="8"/>
    <n v="1106"/>
    <n v="0.75768535262206149"/>
    <s v="*"/>
    <s v="Y"/>
    <s v="Y"/>
    <s v="Y"/>
    <x v="0"/>
    <n v="1"/>
  </r>
  <r>
    <x v="2"/>
    <x v="2"/>
    <x v="2"/>
    <x v="1"/>
    <x v="1"/>
    <x v="9"/>
    <n v="40754"/>
    <n v="0.82418903665897825"/>
    <m/>
    <s v="Y"/>
    <s v="Y"/>
    <s v="Y"/>
    <x v="1"/>
    <n v="0"/>
  </r>
  <r>
    <x v="2"/>
    <x v="2"/>
    <x v="2"/>
    <x v="1"/>
    <x v="2"/>
    <x v="10"/>
    <n v="4260"/>
    <n v="0.78920187793427232"/>
    <s v="*"/>
    <s v="Y"/>
    <s v="Y"/>
    <s v="Y"/>
    <x v="0"/>
    <n v="1"/>
  </r>
  <r>
    <x v="2"/>
    <x v="2"/>
    <x v="2"/>
    <x v="1"/>
    <x v="2"/>
    <x v="9"/>
    <n v="37600"/>
    <n v="0.82619680851063826"/>
    <m/>
    <s v="Y"/>
    <s v="Y"/>
    <s v="Y"/>
    <x v="1"/>
    <n v="0"/>
  </r>
  <r>
    <x v="2"/>
    <x v="2"/>
    <x v="2"/>
    <x v="1"/>
    <x v="4"/>
    <x v="16"/>
    <n v="207"/>
    <n v="0.6908212560386473"/>
    <s v="*"/>
    <s v="Y"/>
    <s v="Y"/>
    <s v="Y"/>
    <x v="0"/>
    <n v="1"/>
  </r>
  <r>
    <x v="2"/>
    <x v="2"/>
    <x v="2"/>
    <x v="1"/>
    <x v="4"/>
    <x v="9"/>
    <n v="41653"/>
    <n v="0.82308597219888124"/>
    <m/>
    <s v="Y"/>
    <s v="Y"/>
    <s v="Y"/>
    <x v="1"/>
    <n v="0"/>
  </r>
  <r>
    <x v="2"/>
    <x v="2"/>
    <x v="2"/>
    <x v="1"/>
    <x v="5"/>
    <x v="17"/>
    <n v="5690"/>
    <n v="0.79718804920913888"/>
    <s v="*"/>
    <s v="Y"/>
    <s v="Y"/>
    <s v="Y"/>
    <x v="0"/>
    <n v="1"/>
  </r>
  <r>
    <x v="2"/>
    <x v="2"/>
    <x v="2"/>
    <x v="1"/>
    <x v="5"/>
    <x v="9"/>
    <n v="36170"/>
    <n v="0.82640309648880284"/>
    <m/>
    <s v="Y"/>
    <s v="Y"/>
    <s v="Y"/>
    <x v="1"/>
    <n v="0"/>
  </r>
  <r>
    <x v="2"/>
    <x v="2"/>
    <x v="2"/>
    <x v="1"/>
    <x v="6"/>
    <x v="18"/>
    <n v="14036"/>
    <n v="0.79303220290681109"/>
    <m/>
    <s v="Y"/>
    <s v="Y"/>
    <s v="Y"/>
    <x v="0"/>
    <n v="0"/>
  </r>
  <r>
    <x v="2"/>
    <x v="2"/>
    <x v="2"/>
    <x v="1"/>
    <x v="6"/>
    <x v="19"/>
    <n v="27824"/>
    <n v="0.83726279470960319"/>
    <s v="*"/>
    <s v="Y"/>
    <s v="Y"/>
    <s v="Y"/>
    <x v="1"/>
    <n v="1"/>
  </r>
  <r>
    <x v="2"/>
    <x v="2"/>
    <x v="2"/>
    <x v="1"/>
    <x v="7"/>
    <x v="20"/>
    <n v="870"/>
    <n v="0.75172413793103443"/>
    <s v="*"/>
    <s v="Y"/>
    <s v="Y"/>
    <s v="Y"/>
    <x v="0"/>
    <n v="1"/>
  </r>
  <r>
    <x v="2"/>
    <x v="2"/>
    <x v="2"/>
    <x v="1"/>
    <x v="7"/>
    <x v="9"/>
    <n v="40990"/>
    <n v="0.82393266650402541"/>
    <m/>
    <s v="Y"/>
    <s v="Y"/>
    <s v="Y"/>
    <x v="1"/>
    <n v="0"/>
  </r>
  <r>
    <x v="2"/>
    <x v="2"/>
    <x v="2"/>
    <x v="1"/>
    <x v="8"/>
    <x v="21"/>
    <n v="5774"/>
    <n v="0.78108763422237615"/>
    <s v="*"/>
    <s v="Y"/>
    <s v="Y"/>
    <s v="Y"/>
    <x v="0"/>
    <n v="1"/>
  </r>
  <r>
    <x v="2"/>
    <x v="2"/>
    <x v="2"/>
    <x v="1"/>
    <x v="8"/>
    <x v="9"/>
    <n v="36086"/>
    <n v="0.82904727595189265"/>
    <m/>
    <s v="Y"/>
    <s v="Y"/>
    <s v="Y"/>
    <x v="1"/>
    <n v="0"/>
  </r>
  <r>
    <x v="0"/>
    <x v="3"/>
    <x v="3"/>
    <x v="0"/>
    <x v="0"/>
    <x v="0"/>
    <n v="157"/>
    <n v="0.26751592356687898"/>
    <m/>
    <s v="Y"/>
    <s v="Y"/>
    <s v="Y"/>
    <x v="0"/>
    <n v="0"/>
  </r>
  <r>
    <x v="0"/>
    <x v="3"/>
    <x v="3"/>
    <x v="0"/>
    <x v="0"/>
    <x v="1"/>
    <n v="582"/>
    <n v="0.16838487972508592"/>
    <s v="*"/>
    <s v="Y"/>
    <s v="Y"/>
    <s v="Y"/>
    <x v="0"/>
    <n v="1"/>
  </r>
  <r>
    <x v="0"/>
    <x v="3"/>
    <x v="3"/>
    <x v="0"/>
    <x v="0"/>
    <x v="2"/>
    <n v="1815"/>
    <n v="0.15867768595041323"/>
    <s v="*"/>
    <s v="Y"/>
    <s v="Y"/>
    <s v="Y"/>
    <x v="0"/>
    <n v="1"/>
  </r>
  <r>
    <x v="0"/>
    <x v="3"/>
    <x v="3"/>
    <x v="0"/>
    <x v="0"/>
    <x v="3"/>
    <n v="6535"/>
    <n v="0.17704667176740627"/>
    <s v="*"/>
    <s v="Y"/>
    <s v="Y"/>
    <s v="Y"/>
    <x v="0"/>
    <n v="1"/>
  </r>
  <r>
    <x v="0"/>
    <x v="3"/>
    <x v="3"/>
    <x v="0"/>
    <x v="0"/>
    <x v="4"/>
    <n v="12030"/>
    <n v="0.20748129675810473"/>
    <s v=" "/>
    <s v="Y"/>
    <s v="Y"/>
    <s v="Y"/>
    <x v="0"/>
    <n v="0"/>
  </r>
  <r>
    <x v="0"/>
    <x v="3"/>
    <x v="3"/>
    <x v="0"/>
    <x v="0"/>
    <x v="5"/>
    <n v="19616"/>
    <n v="0.226702691680261"/>
    <s v=" "/>
    <s v="Y"/>
    <s v="Y"/>
    <s v="Y"/>
    <x v="0"/>
    <n v="0"/>
  </r>
  <r>
    <x v="0"/>
    <x v="3"/>
    <x v="3"/>
    <x v="0"/>
    <x v="0"/>
    <x v="6"/>
    <n v="12435"/>
    <n v="0.24736630478488139"/>
    <s v=" "/>
    <s v="Y"/>
    <s v="Y"/>
    <s v="Y"/>
    <x v="0"/>
    <n v="0"/>
  </r>
  <r>
    <x v="0"/>
    <x v="3"/>
    <x v="3"/>
    <x v="0"/>
    <x v="0"/>
    <x v="7"/>
    <n v="2575"/>
    <n v="0.23572815533980582"/>
    <s v=" "/>
    <s v="Y"/>
    <s v="Y"/>
    <s v="Y"/>
    <x v="0"/>
    <n v="0"/>
  </r>
  <r>
    <x v="0"/>
    <x v="3"/>
    <x v="3"/>
    <x v="1"/>
    <x v="1"/>
    <x v="8"/>
    <n v="1543"/>
    <n v="0.22683084899546338"/>
    <s v=" "/>
    <s v="Y"/>
    <s v="Y"/>
    <s v="Y"/>
    <x v="0"/>
    <n v="0"/>
  </r>
  <r>
    <x v="0"/>
    <x v="3"/>
    <x v="3"/>
    <x v="1"/>
    <x v="1"/>
    <x v="9"/>
    <n v="49854"/>
    <n v="0.21637180567256389"/>
    <m/>
    <s v="Y"/>
    <s v="Y"/>
    <s v="Y"/>
    <x v="1"/>
    <n v="0"/>
  </r>
  <r>
    <x v="0"/>
    <x v="3"/>
    <x v="3"/>
    <x v="1"/>
    <x v="2"/>
    <x v="10"/>
    <n v="5638"/>
    <n v="0.25452288045406174"/>
    <s v="*"/>
    <s v="Y"/>
    <s v="Y"/>
    <s v="Y"/>
    <x v="0"/>
    <n v="1"/>
  </r>
  <r>
    <x v="0"/>
    <x v="3"/>
    <x v="3"/>
    <x v="1"/>
    <x v="2"/>
    <x v="9"/>
    <n v="45759"/>
    <n v="0.21202386415787058"/>
    <m/>
    <s v="Y"/>
    <s v="Y"/>
    <s v="Y"/>
    <x v="1"/>
    <n v="0"/>
  </r>
  <r>
    <x v="0"/>
    <x v="3"/>
    <x v="3"/>
    <x v="0"/>
    <x v="3"/>
    <x v="11"/>
    <n v="99"/>
    <n v="0.39393939393939392"/>
    <s v="*"/>
    <s v="Y"/>
    <s v="Y"/>
    <s v="Y"/>
    <x v="0"/>
    <n v="1"/>
  </r>
  <r>
    <x v="0"/>
    <x v="3"/>
    <x v="3"/>
    <x v="0"/>
    <x v="3"/>
    <x v="12"/>
    <n v="1002"/>
    <n v="0.33932135728542911"/>
    <s v="*"/>
    <s v="Y"/>
    <s v="Y"/>
    <s v="Y"/>
    <x v="0"/>
    <n v="1"/>
  </r>
  <r>
    <x v="0"/>
    <x v="3"/>
    <x v="3"/>
    <x v="0"/>
    <x v="3"/>
    <x v="13"/>
    <n v="745"/>
    <n v="0.31812080536912751"/>
    <s v="*"/>
    <s v="Y"/>
    <s v="Y"/>
    <s v="Y"/>
    <x v="0"/>
    <n v="1"/>
  </r>
  <r>
    <x v="0"/>
    <x v="3"/>
    <x v="3"/>
    <x v="0"/>
    <x v="3"/>
    <x v="14"/>
    <n v="291"/>
    <n v="0.31615120274914088"/>
    <s v="*"/>
    <s v="Y"/>
    <s v="Y"/>
    <s v="Y"/>
    <x v="0"/>
    <n v="1"/>
  </r>
  <r>
    <x v="0"/>
    <x v="3"/>
    <x v="3"/>
    <x v="0"/>
    <x v="3"/>
    <x v="15"/>
    <n v="51435"/>
    <n v="0.21261786721104306"/>
    <m/>
    <s v="Y"/>
    <s v="Y"/>
    <s v="Y"/>
    <x v="0"/>
    <n v="0"/>
  </r>
  <r>
    <x v="0"/>
    <x v="3"/>
    <x v="3"/>
    <x v="1"/>
    <x v="4"/>
    <x v="16"/>
    <n v="329"/>
    <n v="0.2978723404255319"/>
    <s v="*"/>
    <s v="Y"/>
    <s v="Y"/>
    <s v="Y"/>
    <x v="0"/>
    <n v="1"/>
  </r>
  <r>
    <x v="0"/>
    <x v="3"/>
    <x v="3"/>
    <x v="1"/>
    <x v="4"/>
    <x v="9"/>
    <n v="51068"/>
    <n v="0.21616276337432444"/>
    <m/>
    <s v="Y"/>
    <s v="Y"/>
    <s v="Y"/>
    <x v="1"/>
    <n v="0"/>
  </r>
  <r>
    <x v="0"/>
    <x v="3"/>
    <x v="3"/>
    <x v="1"/>
    <x v="5"/>
    <x v="17"/>
    <n v="7370"/>
    <n v="0.22645861601085482"/>
    <s v="*"/>
    <s v="Y"/>
    <s v="Y"/>
    <s v="Y"/>
    <x v="0"/>
    <n v="1"/>
  </r>
  <r>
    <x v="0"/>
    <x v="3"/>
    <x v="3"/>
    <x v="1"/>
    <x v="5"/>
    <x v="9"/>
    <n v="44027"/>
    <n v="0.21504985577032276"/>
    <m/>
    <s v="Y"/>
    <s v="Y"/>
    <s v="Y"/>
    <x v="1"/>
    <n v="0"/>
  </r>
  <r>
    <x v="0"/>
    <x v="3"/>
    <x v="3"/>
    <x v="1"/>
    <x v="6"/>
    <x v="18"/>
    <n v="17976"/>
    <n v="0.23670449488206496"/>
    <m/>
    <s v="Y"/>
    <s v="Y"/>
    <s v="Y"/>
    <x v="0"/>
    <n v="0"/>
  </r>
  <r>
    <x v="0"/>
    <x v="3"/>
    <x v="3"/>
    <x v="1"/>
    <x v="6"/>
    <x v="19"/>
    <n v="33421"/>
    <n v="0.20591843451721972"/>
    <s v="*"/>
    <s v="Y"/>
    <s v="Y"/>
    <s v="Y"/>
    <x v="1"/>
    <n v="1"/>
  </r>
  <r>
    <x v="0"/>
    <x v="3"/>
    <x v="3"/>
    <x v="1"/>
    <x v="7"/>
    <x v="20"/>
    <n v="1136"/>
    <n v="0.25792253521126762"/>
    <s v="*"/>
    <s v="Y"/>
    <s v="Y"/>
    <s v="Y"/>
    <x v="0"/>
    <n v="1"/>
  </r>
  <r>
    <x v="0"/>
    <x v="3"/>
    <x v="3"/>
    <x v="1"/>
    <x v="7"/>
    <x v="9"/>
    <n v="50261"/>
    <n v="0.21575376534489962"/>
    <m/>
    <s v="Y"/>
    <s v="Y"/>
    <s v="Y"/>
    <x v="1"/>
    <n v="0"/>
  </r>
  <r>
    <x v="0"/>
    <x v="3"/>
    <x v="3"/>
    <x v="1"/>
    <x v="8"/>
    <x v="21"/>
    <n v="7750"/>
    <n v="0.23716129032258065"/>
    <s v="*"/>
    <s v="Y"/>
    <s v="Y"/>
    <s v="Y"/>
    <x v="0"/>
    <n v="1"/>
  </r>
  <r>
    <x v="0"/>
    <x v="3"/>
    <x v="3"/>
    <x v="1"/>
    <x v="8"/>
    <x v="9"/>
    <n v="43647"/>
    <n v="0.2130501523586959"/>
    <m/>
    <s v="Y"/>
    <s v="Y"/>
    <s v="Y"/>
    <x v="1"/>
    <n v="0"/>
  </r>
  <r>
    <x v="0"/>
    <x v="3"/>
    <x v="3"/>
    <x v="0"/>
    <x v="9"/>
    <x v="22"/>
    <n v="94"/>
    <n v="0.21276595744680851"/>
    <s v=" "/>
    <s v="Y"/>
    <s v="Y"/>
    <s v="Y"/>
    <x v="0"/>
    <n v="0"/>
  </r>
  <r>
    <x v="0"/>
    <x v="3"/>
    <x v="3"/>
    <x v="0"/>
    <x v="9"/>
    <x v="23"/>
    <n v="363"/>
    <n v="0.17355371900826447"/>
    <s v=" "/>
    <s v="Y"/>
    <s v="Y"/>
    <s v="Y"/>
    <x v="0"/>
    <n v="0"/>
  </r>
  <r>
    <x v="0"/>
    <x v="3"/>
    <x v="3"/>
    <x v="0"/>
    <x v="9"/>
    <x v="24"/>
    <n v="50532"/>
    <n v="0.21342911422464972"/>
    <m/>
    <s v="Y"/>
    <s v="Y"/>
    <s v="Y"/>
    <x v="0"/>
    <n v="0"/>
  </r>
  <r>
    <x v="0"/>
    <x v="3"/>
    <x v="3"/>
    <x v="0"/>
    <x v="9"/>
    <x v="25"/>
    <n v="202"/>
    <n v="0.36633663366336633"/>
    <s v="*"/>
    <s v="Y"/>
    <s v="Y"/>
    <s v="Y"/>
    <x v="0"/>
    <n v="1"/>
  </r>
  <r>
    <x v="1"/>
    <x v="3"/>
    <x v="3"/>
    <x v="0"/>
    <x v="0"/>
    <x v="0"/>
    <n v="163"/>
    <n v="0.26380368098159507"/>
    <m/>
    <s v="Y"/>
    <s v="Y"/>
    <s v="Y"/>
    <x v="0"/>
    <n v="0"/>
  </r>
  <r>
    <x v="1"/>
    <x v="3"/>
    <x v="3"/>
    <x v="0"/>
    <x v="0"/>
    <x v="1"/>
    <n v="675"/>
    <n v="0.15111111111111111"/>
    <s v="*"/>
    <s v="Y"/>
    <s v="Y"/>
    <s v="Y"/>
    <x v="0"/>
    <n v="1"/>
  </r>
  <r>
    <x v="1"/>
    <x v="3"/>
    <x v="3"/>
    <x v="0"/>
    <x v="0"/>
    <x v="2"/>
    <n v="1937"/>
    <n v="0.16572018585441403"/>
    <s v="*"/>
    <s v="Y"/>
    <s v="Y"/>
    <s v="Y"/>
    <x v="0"/>
    <n v="1"/>
  </r>
  <r>
    <x v="1"/>
    <x v="3"/>
    <x v="3"/>
    <x v="0"/>
    <x v="0"/>
    <x v="3"/>
    <n v="6585"/>
    <n v="0.17175398633257402"/>
    <s v="*"/>
    <s v="Y"/>
    <s v="Y"/>
    <s v="Y"/>
    <x v="0"/>
    <n v="1"/>
  </r>
  <r>
    <x v="1"/>
    <x v="3"/>
    <x v="3"/>
    <x v="0"/>
    <x v="0"/>
    <x v="4"/>
    <n v="11993"/>
    <n v="0.20612023680480279"/>
    <s v=" "/>
    <s v="Y"/>
    <s v="Y"/>
    <s v="Y"/>
    <x v="0"/>
    <n v="0"/>
  </r>
  <r>
    <x v="1"/>
    <x v="3"/>
    <x v="3"/>
    <x v="0"/>
    <x v="0"/>
    <x v="5"/>
    <n v="19285"/>
    <n v="0.22737879180710396"/>
    <s v=" "/>
    <s v="Y"/>
    <s v="Y"/>
    <s v="Y"/>
    <x v="0"/>
    <n v="0"/>
  </r>
  <r>
    <x v="1"/>
    <x v="3"/>
    <x v="3"/>
    <x v="0"/>
    <x v="0"/>
    <x v="6"/>
    <n v="11928"/>
    <n v="0.24119718309859156"/>
    <s v=" "/>
    <s v="Y"/>
    <s v="Y"/>
    <s v="Y"/>
    <x v="0"/>
    <n v="0"/>
  </r>
  <r>
    <x v="1"/>
    <x v="3"/>
    <x v="3"/>
    <x v="0"/>
    <x v="0"/>
    <x v="7"/>
    <n v="2588"/>
    <n v="0.22604327666151469"/>
    <s v=" "/>
    <s v="Y"/>
    <s v="Y"/>
    <s v="Y"/>
    <x v="0"/>
    <n v="0"/>
  </r>
  <r>
    <x v="1"/>
    <x v="3"/>
    <x v="3"/>
    <x v="1"/>
    <x v="1"/>
    <x v="8"/>
    <n v="1252"/>
    <n v="0.23242811501597443"/>
    <s v=" "/>
    <s v="Y"/>
    <s v="Y"/>
    <s v="Y"/>
    <x v="0"/>
    <n v="0"/>
  </r>
  <r>
    <x v="1"/>
    <x v="3"/>
    <x v="3"/>
    <x v="1"/>
    <x v="1"/>
    <x v="9"/>
    <n v="50187"/>
    <n v="0.21431844900073724"/>
    <m/>
    <s v="Y"/>
    <s v="Y"/>
    <s v="Y"/>
    <x v="1"/>
    <n v="0"/>
  </r>
  <r>
    <x v="1"/>
    <x v="3"/>
    <x v="3"/>
    <x v="1"/>
    <x v="2"/>
    <x v="10"/>
    <n v="5626"/>
    <n v="0.24297902595094206"/>
    <s v="*"/>
    <s v="Y"/>
    <s v="Y"/>
    <s v="Y"/>
    <x v="0"/>
    <n v="1"/>
  </r>
  <r>
    <x v="1"/>
    <x v="3"/>
    <x v="3"/>
    <x v="1"/>
    <x v="2"/>
    <x v="9"/>
    <n v="45813"/>
    <n v="0.21129373758540151"/>
    <m/>
    <s v="Y"/>
    <s v="Y"/>
    <s v="Y"/>
    <x v="1"/>
    <n v="0"/>
  </r>
  <r>
    <x v="1"/>
    <x v="3"/>
    <x v="3"/>
    <x v="1"/>
    <x v="4"/>
    <x v="16"/>
    <n v="216"/>
    <n v="0.36574074074074076"/>
    <s v="*"/>
    <s v="Y"/>
    <s v="Y"/>
    <s v="Y"/>
    <x v="0"/>
    <n v="1"/>
  </r>
  <r>
    <x v="1"/>
    <x v="3"/>
    <x v="3"/>
    <x v="1"/>
    <x v="4"/>
    <x v="9"/>
    <n v="51223"/>
    <n v="0.21412256213029304"/>
    <m/>
    <s v="Y"/>
    <s v="Y"/>
    <s v="Y"/>
    <x v="1"/>
    <n v="0"/>
  </r>
  <r>
    <x v="1"/>
    <x v="3"/>
    <x v="3"/>
    <x v="1"/>
    <x v="5"/>
    <x v="17"/>
    <n v="7347"/>
    <n v="0.2251259017285967"/>
    <s v="*"/>
    <s v="Y"/>
    <s v="Y"/>
    <s v="Y"/>
    <x v="0"/>
    <n v="1"/>
  </r>
  <r>
    <x v="1"/>
    <x v="3"/>
    <x v="3"/>
    <x v="1"/>
    <x v="5"/>
    <x v="9"/>
    <n v="44092"/>
    <n v="0.21303184251111312"/>
    <m/>
    <s v="Y"/>
    <s v="Y"/>
    <s v="Y"/>
    <x v="1"/>
    <n v="0"/>
  </r>
  <r>
    <x v="1"/>
    <x v="3"/>
    <x v="3"/>
    <x v="1"/>
    <x v="6"/>
    <x v="18"/>
    <n v="18117"/>
    <n v="0.23182646133465806"/>
    <m/>
    <s v="Y"/>
    <s v="Y"/>
    <s v="Y"/>
    <x v="0"/>
    <n v="0"/>
  </r>
  <r>
    <x v="1"/>
    <x v="3"/>
    <x v="3"/>
    <x v="1"/>
    <x v="6"/>
    <x v="19"/>
    <n v="33322"/>
    <n v="0.20547986315347219"/>
    <s v="*"/>
    <s v="Y"/>
    <s v="Y"/>
    <s v="Y"/>
    <x v="1"/>
    <n v="1"/>
  </r>
  <r>
    <x v="1"/>
    <x v="3"/>
    <x v="3"/>
    <x v="1"/>
    <x v="7"/>
    <x v="20"/>
    <n v="1059"/>
    <n v="0.25212464589235128"/>
    <s v="*"/>
    <s v="Y"/>
    <s v="Y"/>
    <s v="Y"/>
    <x v="0"/>
    <n v="1"/>
  </r>
  <r>
    <x v="1"/>
    <x v="3"/>
    <x v="3"/>
    <x v="1"/>
    <x v="7"/>
    <x v="9"/>
    <n v="50380"/>
    <n v="0.21397379912663755"/>
    <m/>
    <s v="Y"/>
    <s v="Y"/>
    <s v="Y"/>
    <x v="1"/>
    <n v="0"/>
  </r>
  <r>
    <x v="1"/>
    <x v="3"/>
    <x v="3"/>
    <x v="1"/>
    <x v="8"/>
    <x v="21"/>
    <n v="7504"/>
    <n v="0.2261460554371002"/>
    <s v="*"/>
    <s v="Y"/>
    <s v="Y"/>
    <s v="Y"/>
    <x v="0"/>
    <n v="1"/>
  </r>
  <r>
    <x v="1"/>
    <x v="3"/>
    <x v="3"/>
    <x v="1"/>
    <x v="8"/>
    <x v="9"/>
    <n v="43935"/>
    <n v="0.21281438488676455"/>
    <m/>
    <s v="Y"/>
    <s v="Y"/>
    <s v="Y"/>
    <x v="1"/>
    <n v="0"/>
  </r>
  <r>
    <x v="1"/>
    <x v="3"/>
    <x v="3"/>
    <x v="0"/>
    <x v="9"/>
    <x v="22"/>
    <n v="114"/>
    <n v="0.27192982456140352"/>
    <s v=" "/>
    <s v="Y"/>
    <s v="Y"/>
    <s v="Y"/>
    <x v="0"/>
    <n v="0"/>
  </r>
  <r>
    <x v="1"/>
    <x v="3"/>
    <x v="3"/>
    <x v="0"/>
    <x v="9"/>
    <x v="23"/>
    <n v="357"/>
    <n v="0.15686274509803921"/>
    <s v="*"/>
    <s v="Y"/>
    <s v="Y"/>
    <s v="Y"/>
    <x v="0"/>
    <n v="1"/>
  </r>
  <r>
    <x v="1"/>
    <x v="3"/>
    <x v="3"/>
    <x v="0"/>
    <x v="9"/>
    <x v="24"/>
    <n v="50690"/>
    <n v="0.20869994081672913"/>
    <m/>
    <s v="Y"/>
    <s v="Y"/>
    <s v="Y"/>
    <x v="0"/>
    <n v="0"/>
  </r>
  <r>
    <x v="1"/>
    <x v="3"/>
    <x v="3"/>
    <x v="0"/>
    <x v="9"/>
    <x v="25"/>
    <n v="222"/>
    <n v="0.36936936936936937"/>
    <s v="*"/>
    <s v="Y"/>
    <s v="Y"/>
    <s v="Y"/>
    <x v="0"/>
    <n v="1"/>
  </r>
  <r>
    <x v="2"/>
    <x v="3"/>
    <x v="3"/>
    <x v="0"/>
    <x v="0"/>
    <x v="0"/>
    <n v="214"/>
    <n v="0.26168224299065418"/>
    <m/>
    <s v="Y"/>
    <s v="Y"/>
    <s v="Y"/>
    <x v="0"/>
    <n v="0"/>
  </r>
  <r>
    <x v="2"/>
    <x v="3"/>
    <x v="3"/>
    <x v="0"/>
    <x v="0"/>
    <x v="1"/>
    <n v="723"/>
    <n v="0.17704011065006917"/>
    <s v="*"/>
    <s v="Y"/>
    <s v="Y"/>
    <s v="Y"/>
    <x v="0"/>
    <n v="1"/>
  </r>
  <r>
    <x v="2"/>
    <x v="3"/>
    <x v="3"/>
    <x v="0"/>
    <x v="0"/>
    <x v="2"/>
    <n v="2238"/>
    <n v="0.17873100983020554"/>
    <s v="*"/>
    <s v="Y"/>
    <s v="Y"/>
    <s v="Y"/>
    <x v="0"/>
    <n v="1"/>
  </r>
  <r>
    <x v="2"/>
    <x v="3"/>
    <x v="3"/>
    <x v="0"/>
    <x v="0"/>
    <x v="3"/>
    <n v="7097"/>
    <n v="0.20586163167535579"/>
    <s v="*"/>
    <s v="Y"/>
    <s v="Y"/>
    <s v="Y"/>
    <x v="0"/>
    <n v="1"/>
  </r>
  <r>
    <x v="2"/>
    <x v="3"/>
    <x v="3"/>
    <x v="0"/>
    <x v="0"/>
    <x v="4"/>
    <n v="13331"/>
    <n v="0.23096541894831596"/>
    <s v=" "/>
    <s v="Y"/>
    <s v="Y"/>
    <s v="Y"/>
    <x v="0"/>
    <n v="0"/>
  </r>
  <r>
    <x v="2"/>
    <x v="3"/>
    <x v="3"/>
    <x v="0"/>
    <x v="0"/>
    <x v="5"/>
    <n v="19861"/>
    <n v="0.25572730476813854"/>
    <s v=" "/>
    <s v="Y"/>
    <s v="Y"/>
    <s v="Y"/>
    <x v="0"/>
    <n v="0"/>
  </r>
  <r>
    <x v="2"/>
    <x v="3"/>
    <x v="3"/>
    <x v="0"/>
    <x v="0"/>
    <x v="6"/>
    <n v="12431"/>
    <n v="0.27053334405920682"/>
    <s v=" "/>
    <s v="Y"/>
    <s v="Y"/>
    <s v="Y"/>
    <x v="0"/>
    <n v="0"/>
  </r>
  <r>
    <x v="2"/>
    <x v="3"/>
    <x v="3"/>
    <x v="0"/>
    <x v="0"/>
    <x v="7"/>
    <n v="2637"/>
    <n v="0.24990519529768676"/>
    <s v=" "/>
    <s v="Y"/>
    <s v="Y"/>
    <s v="Y"/>
    <x v="0"/>
    <n v="0"/>
  </r>
  <r>
    <x v="2"/>
    <x v="3"/>
    <x v="3"/>
    <x v="1"/>
    <x v="1"/>
    <x v="8"/>
    <n v="1496"/>
    <n v="0.27807486631016043"/>
    <s v="*"/>
    <s v="Y"/>
    <s v="Y"/>
    <s v="Y"/>
    <x v="0"/>
    <n v="1"/>
  </r>
  <r>
    <x v="2"/>
    <x v="3"/>
    <x v="3"/>
    <x v="1"/>
    <x v="1"/>
    <x v="9"/>
    <n v="54136"/>
    <n v="0.23880597014925373"/>
    <m/>
    <s v="Y"/>
    <s v="Y"/>
    <s v="Y"/>
    <x v="1"/>
    <n v="0"/>
  </r>
  <r>
    <x v="2"/>
    <x v="3"/>
    <x v="3"/>
    <x v="1"/>
    <x v="2"/>
    <x v="10"/>
    <n v="5931"/>
    <n v="0.26723992581352218"/>
    <s v="*"/>
    <s v="Y"/>
    <s v="Y"/>
    <s v="Y"/>
    <x v="0"/>
    <n v="1"/>
  </r>
  <r>
    <x v="2"/>
    <x v="3"/>
    <x v="3"/>
    <x v="1"/>
    <x v="2"/>
    <x v="9"/>
    <n v="49701"/>
    <n v="0.23659483712601356"/>
    <m/>
    <s v="Y"/>
    <s v="Y"/>
    <s v="Y"/>
    <x v="1"/>
    <n v="0"/>
  </r>
  <r>
    <x v="2"/>
    <x v="3"/>
    <x v="3"/>
    <x v="1"/>
    <x v="4"/>
    <x v="16"/>
    <n v="278"/>
    <n v="0.34532374100719426"/>
    <s v="*"/>
    <s v="Y"/>
    <s v="Y"/>
    <s v="Y"/>
    <x v="0"/>
    <n v="1"/>
  </r>
  <r>
    <x v="2"/>
    <x v="3"/>
    <x v="3"/>
    <x v="1"/>
    <x v="4"/>
    <x v="9"/>
    <n v="55354"/>
    <n v="0.23933229757560429"/>
    <m/>
    <s v="Y"/>
    <s v="Y"/>
    <s v="Y"/>
    <x v="1"/>
    <n v="0"/>
  </r>
  <r>
    <x v="2"/>
    <x v="3"/>
    <x v="3"/>
    <x v="1"/>
    <x v="5"/>
    <x v="17"/>
    <n v="7686"/>
    <n v="0.24069737184491283"/>
    <s v=" "/>
    <s v="Y"/>
    <s v="Y"/>
    <s v="Y"/>
    <x v="0"/>
    <n v="0"/>
  </r>
  <r>
    <x v="2"/>
    <x v="3"/>
    <x v="3"/>
    <x v="1"/>
    <x v="5"/>
    <x v="9"/>
    <n v="47946"/>
    <n v="0.23972802736411797"/>
    <m/>
    <s v="Y"/>
    <s v="Y"/>
    <s v="Y"/>
    <x v="1"/>
    <n v="0"/>
  </r>
  <r>
    <x v="2"/>
    <x v="3"/>
    <x v="3"/>
    <x v="1"/>
    <x v="6"/>
    <x v="18"/>
    <n v="18992"/>
    <n v="0.25558129738837404"/>
    <m/>
    <s v="Y"/>
    <s v="Y"/>
    <s v="Y"/>
    <x v="0"/>
    <n v="0"/>
  </r>
  <r>
    <x v="2"/>
    <x v="3"/>
    <x v="3"/>
    <x v="1"/>
    <x v="6"/>
    <x v="19"/>
    <n v="36640"/>
    <n v="0.23171397379912664"/>
    <s v="*"/>
    <s v="Y"/>
    <s v="Y"/>
    <s v="Y"/>
    <x v="1"/>
    <n v="1"/>
  </r>
  <r>
    <x v="2"/>
    <x v="3"/>
    <x v="3"/>
    <x v="1"/>
    <x v="7"/>
    <x v="20"/>
    <n v="1086"/>
    <n v="0.26243093922651933"/>
    <s v=" "/>
    <s v="Y"/>
    <s v="Y"/>
    <s v="Y"/>
    <x v="0"/>
    <n v="0"/>
  </r>
  <r>
    <x v="2"/>
    <x v="3"/>
    <x v="3"/>
    <x v="1"/>
    <x v="7"/>
    <x v="9"/>
    <n v="54546"/>
    <n v="0.23941260587394125"/>
    <m/>
    <s v="Y"/>
    <s v="Y"/>
    <s v="Y"/>
    <x v="1"/>
    <n v="0"/>
  </r>
  <r>
    <x v="2"/>
    <x v="3"/>
    <x v="3"/>
    <x v="1"/>
    <x v="8"/>
    <x v="21"/>
    <n v="7884"/>
    <n v="0.25583460172501271"/>
    <s v="*"/>
    <s v="Y"/>
    <s v="Y"/>
    <s v="Y"/>
    <x v="0"/>
    <n v="1"/>
  </r>
  <r>
    <x v="2"/>
    <x v="3"/>
    <x v="3"/>
    <x v="1"/>
    <x v="8"/>
    <x v="9"/>
    <n v="47748"/>
    <n v="0.23722459579458827"/>
    <m/>
    <s v="Y"/>
    <s v="Y"/>
    <s v="Y"/>
    <x v="1"/>
    <n v="0"/>
  </r>
</pivotCacheRecords>
</file>

<file path=xl/pivotCache/pivotCacheRecords7.xml><?xml version="1.0" encoding="utf-8"?>
<pivotCacheRecords xmlns="http://schemas.openxmlformats.org/spreadsheetml/2006/main" xmlns:r="http://schemas.openxmlformats.org/officeDocument/2006/relationships" count="306">
  <r>
    <x v="0"/>
    <x v="0"/>
    <x v="0"/>
    <x v="0"/>
    <x v="0"/>
    <x v="0"/>
    <n v="28005"/>
    <n v="33293"/>
    <n v="0.84116781305379507"/>
    <m/>
    <n v="0"/>
  </r>
  <r>
    <x v="0"/>
    <x v="0"/>
    <x v="0"/>
    <x v="1"/>
    <x v="0"/>
    <x v="0"/>
    <n v="65349"/>
    <n v="77566"/>
    <n v="0.84249542325245597"/>
    <m/>
    <n v="0"/>
  </r>
  <r>
    <x v="0"/>
    <x v="0"/>
    <x v="0"/>
    <x v="2"/>
    <x v="0"/>
    <x v="0"/>
    <n v="93652"/>
    <n v="107439"/>
    <n v="0.8716760208118095"/>
    <s v="*"/>
    <n v="1"/>
  </r>
  <r>
    <x v="0"/>
    <x v="0"/>
    <x v="0"/>
    <x v="3"/>
    <x v="0"/>
    <x v="0"/>
    <n v="130798"/>
    <n v="148105"/>
    <n v="0.88314371560717064"/>
    <s v="*"/>
    <n v="1"/>
  </r>
  <r>
    <x v="0"/>
    <x v="0"/>
    <x v="0"/>
    <x v="4"/>
    <x v="0"/>
    <x v="0"/>
    <n v="153778"/>
    <n v="170884"/>
    <n v="0.89989700615622292"/>
    <s v="*"/>
    <n v="1"/>
  </r>
  <r>
    <x v="0"/>
    <x v="0"/>
    <x v="0"/>
    <x v="5"/>
    <x v="0"/>
    <x v="0"/>
    <n v="162663"/>
    <n v="175008"/>
    <n v="0.92946036752605599"/>
    <s v="*"/>
    <n v="1"/>
  </r>
  <r>
    <x v="0"/>
    <x v="0"/>
    <x v="0"/>
    <x v="6"/>
    <x v="0"/>
    <x v="0"/>
    <n v="97708"/>
    <n v="103726"/>
    <n v="0.94198175963596398"/>
    <s v="*"/>
    <n v="1"/>
  </r>
  <r>
    <x v="0"/>
    <x v="0"/>
    <x v="0"/>
    <x v="7"/>
    <x v="0"/>
    <x v="0"/>
    <n v="29705"/>
    <n v="31733"/>
    <n v="0.93609176566980745"/>
    <s v="*"/>
    <n v="1"/>
  </r>
  <r>
    <x v="0"/>
    <x v="0"/>
    <x v="0"/>
    <x v="8"/>
    <x v="1"/>
    <x v="0"/>
    <n v="669563"/>
    <n v="741428"/>
    <n v="0.90307217963173769"/>
    <m/>
    <n v="0"/>
  </r>
  <r>
    <x v="0"/>
    <x v="0"/>
    <x v="0"/>
    <x v="9"/>
    <x v="1"/>
    <x v="0"/>
    <n v="5459"/>
    <n v="6414"/>
    <n v="0.85110695353913313"/>
    <s v="*"/>
    <n v="1"/>
  </r>
  <r>
    <x v="0"/>
    <x v="0"/>
    <x v="0"/>
    <x v="10"/>
    <x v="1"/>
    <x v="0"/>
    <n v="42045"/>
    <n v="49538"/>
    <n v="0.84874237958738741"/>
    <s v="*"/>
    <n v="1"/>
  </r>
  <r>
    <x v="0"/>
    <x v="0"/>
    <x v="0"/>
    <x v="11"/>
    <x v="1"/>
    <x v="0"/>
    <n v="20110"/>
    <n v="22424"/>
    <n v="0.89680699250802709"/>
    <s v="*"/>
    <n v="1"/>
  </r>
  <r>
    <x v="0"/>
    <x v="0"/>
    <x v="0"/>
    <x v="12"/>
    <x v="1"/>
    <x v="0"/>
    <n v="21790"/>
    <n v="24782"/>
    <n v="0.87926721007182629"/>
    <s v="*"/>
    <n v="1"/>
  </r>
  <r>
    <x v="0"/>
    <x v="0"/>
    <x v="0"/>
    <x v="13"/>
    <x v="2"/>
    <x v="0"/>
    <n v="682904"/>
    <n v="758836"/>
    <n v="0.89993621810246216"/>
    <m/>
    <n v="0"/>
  </r>
  <r>
    <x v="0"/>
    <x v="0"/>
    <x v="0"/>
    <x v="14"/>
    <x v="2"/>
    <x v="0"/>
    <n v="7565"/>
    <n v="8846"/>
    <n v="0.85518878589192859"/>
    <s v="*"/>
    <n v="1"/>
  </r>
  <r>
    <x v="0"/>
    <x v="0"/>
    <x v="0"/>
    <x v="15"/>
    <x v="2"/>
    <x v="0"/>
    <n v="3455"/>
    <n v="4052"/>
    <n v="0.85266535044422509"/>
    <s v="*"/>
    <n v="1"/>
  </r>
  <r>
    <x v="0"/>
    <x v="0"/>
    <x v="0"/>
    <x v="16"/>
    <x v="2"/>
    <x v="0"/>
    <n v="4158"/>
    <n v="4723"/>
    <n v="0.88037264450561081"/>
    <s v="*"/>
    <n v="1"/>
  </r>
  <r>
    <x v="0"/>
    <x v="0"/>
    <x v="1"/>
    <x v="0"/>
    <x v="0"/>
    <x v="1"/>
    <n v="23606"/>
    <n v="30841"/>
    <n v="0.76540968191692882"/>
    <m/>
    <n v="0"/>
  </r>
  <r>
    <x v="0"/>
    <x v="0"/>
    <x v="1"/>
    <x v="1"/>
    <x v="0"/>
    <x v="1"/>
    <n v="54721"/>
    <n v="72141"/>
    <n v="0.7585284373657144"/>
    <s v="*"/>
    <n v="1"/>
  </r>
  <r>
    <x v="0"/>
    <x v="0"/>
    <x v="1"/>
    <x v="2"/>
    <x v="0"/>
    <x v="1"/>
    <n v="79552"/>
    <n v="100123"/>
    <n v="0.7945427124636697"/>
    <s v="*"/>
    <n v="1"/>
  </r>
  <r>
    <x v="0"/>
    <x v="0"/>
    <x v="1"/>
    <x v="3"/>
    <x v="0"/>
    <x v="1"/>
    <n v="113015"/>
    <n v="138880"/>
    <n v="0.81376008064516125"/>
    <s v="*"/>
    <n v="1"/>
  </r>
  <r>
    <x v="0"/>
    <x v="0"/>
    <x v="1"/>
    <x v="4"/>
    <x v="0"/>
    <x v="1"/>
    <n v="134691"/>
    <n v="160553"/>
    <n v="0.8389192353926741"/>
    <s v="*"/>
    <n v="1"/>
  </r>
  <r>
    <x v="0"/>
    <x v="0"/>
    <x v="1"/>
    <x v="5"/>
    <x v="0"/>
    <x v="1"/>
    <n v="144695"/>
    <n v="163541"/>
    <n v="0.88476284234534464"/>
    <s v="*"/>
    <n v="1"/>
  </r>
  <r>
    <x v="0"/>
    <x v="0"/>
    <x v="1"/>
    <x v="6"/>
    <x v="0"/>
    <x v="1"/>
    <n v="86464"/>
    <n v="96017"/>
    <n v="0.90050720184967248"/>
    <s v="*"/>
    <n v="1"/>
  </r>
  <r>
    <x v="0"/>
    <x v="0"/>
    <x v="1"/>
    <x v="7"/>
    <x v="0"/>
    <x v="1"/>
    <n v="25390"/>
    <n v="28772"/>
    <n v="0.88245516474350061"/>
    <s v="*"/>
    <n v="1"/>
  </r>
  <r>
    <x v="0"/>
    <x v="0"/>
    <x v="1"/>
    <x v="8"/>
    <x v="1"/>
    <x v="1"/>
    <n v="581726"/>
    <n v="689333"/>
    <n v="0.84389692644919079"/>
    <m/>
    <n v="0"/>
  </r>
  <r>
    <x v="0"/>
    <x v="0"/>
    <x v="1"/>
    <x v="9"/>
    <x v="1"/>
    <x v="1"/>
    <n v="4673"/>
    <n v="6022"/>
    <n v="0.77598804383925601"/>
    <s v="*"/>
    <n v="1"/>
  </r>
  <r>
    <x v="0"/>
    <x v="0"/>
    <x v="1"/>
    <x v="10"/>
    <x v="1"/>
    <x v="1"/>
    <n v="36495"/>
    <n v="47583"/>
    <n v="0.7669756005296009"/>
    <s v="*"/>
    <n v="1"/>
  </r>
  <r>
    <x v="0"/>
    <x v="0"/>
    <x v="1"/>
    <x v="11"/>
    <x v="1"/>
    <x v="1"/>
    <n v="17470"/>
    <n v="21110"/>
    <n v="0.8275698720985315"/>
    <s v="*"/>
    <n v="1"/>
  </r>
  <r>
    <x v="0"/>
    <x v="0"/>
    <x v="1"/>
    <x v="12"/>
    <x v="1"/>
    <x v="1"/>
    <n v="19626"/>
    <n v="23978"/>
    <n v="0.81850029193427309"/>
    <s v="*"/>
    <n v="1"/>
  </r>
  <r>
    <x v="0"/>
    <x v="0"/>
    <x v="1"/>
    <x v="13"/>
    <x v="2"/>
    <x v="1"/>
    <n v="592749"/>
    <n v="707529"/>
    <n v="0.83777343402178572"/>
    <m/>
    <n v="0"/>
  </r>
  <r>
    <x v="0"/>
    <x v="0"/>
    <x v="1"/>
    <x v="14"/>
    <x v="2"/>
    <x v="1"/>
    <n v="6533"/>
    <n v="8335"/>
    <n v="0.78380323935212959"/>
    <s v="*"/>
    <n v="1"/>
  </r>
  <r>
    <x v="0"/>
    <x v="0"/>
    <x v="1"/>
    <x v="15"/>
    <x v="2"/>
    <x v="1"/>
    <n v="3068"/>
    <n v="3894"/>
    <n v="0.78787878787878785"/>
    <s v="*"/>
    <n v="1"/>
  </r>
  <r>
    <x v="0"/>
    <x v="0"/>
    <x v="1"/>
    <x v="16"/>
    <x v="2"/>
    <x v="1"/>
    <n v="3790"/>
    <n v="4546"/>
    <n v="0.83369995600527935"/>
    <m/>
    <n v="0"/>
  </r>
  <r>
    <x v="0"/>
    <x v="0"/>
    <x v="2"/>
    <x v="0"/>
    <x v="0"/>
    <x v="2"/>
    <n v="23058"/>
    <n v="26055"/>
    <n v="0.8849740932642487"/>
    <m/>
    <n v="0"/>
  </r>
  <r>
    <x v="0"/>
    <x v="0"/>
    <x v="2"/>
    <x v="1"/>
    <x v="0"/>
    <x v="2"/>
    <n v="59129"/>
    <n v="66394"/>
    <n v="0.89057746181883901"/>
    <s v="*"/>
    <n v="1"/>
  </r>
  <r>
    <x v="0"/>
    <x v="0"/>
    <x v="2"/>
    <x v="2"/>
    <x v="0"/>
    <x v="2"/>
    <n v="84389"/>
    <n v="93424"/>
    <n v="0.90329037506422327"/>
    <s v="*"/>
    <n v="1"/>
  </r>
  <r>
    <x v="0"/>
    <x v="0"/>
    <x v="2"/>
    <x v="3"/>
    <x v="0"/>
    <x v="2"/>
    <n v="119309"/>
    <n v="131449"/>
    <n v="0.90764478999459863"/>
    <s v="*"/>
    <n v="1"/>
  </r>
  <r>
    <x v="0"/>
    <x v="0"/>
    <x v="2"/>
    <x v="4"/>
    <x v="0"/>
    <x v="2"/>
    <n v="141524"/>
    <n v="154800"/>
    <n v="0.91423772609819121"/>
    <s v="*"/>
    <n v="1"/>
  </r>
  <r>
    <x v="0"/>
    <x v="0"/>
    <x v="2"/>
    <x v="5"/>
    <x v="0"/>
    <x v="2"/>
    <n v="154144"/>
    <n v="164027"/>
    <n v="0.93974772445999744"/>
    <s v="*"/>
    <n v="1"/>
  </r>
  <r>
    <x v="0"/>
    <x v="0"/>
    <x v="2"/>
    <x v="6"/>
    <x v="0"/>
    <x v="2"/>
    <n v="92162"/>
    <n v="96465"/>
    <n v="0.95539314777380402"/>
    <s v="*"/>
    <n v="1"/>
  </r>
  <r>
    <x v="0"/>
    <x v="0"/>
    <x v="2"/>
    <x v="7"/>
    <x v="0"/>
    <x v="2"/>
    <n v="27430"/>
    <n v="28792"/>
    <n v="0.95269519310919704"/>
    <s v="*"/>
    <n v="1"/>
  </r>
  <r>
    <x v="0"/>
    <x v="0"/>
    <x v="2"/>
    <x v="8"/>
    <x v="1"/>
    <x v="2"/>
    <n v="619107"/>
    <n v="668290"/>
    <n v="0.92640470454443435"/>
    <m/>
    <n v="0"/>
  </r>
  <r>
    <x v="0"/>
    <x v="0"/>
    <x v="2"/>
    <x v="9"/>
    <x v="1"/>
    <x v="2"/>
    <n v="4828"/>
    <n v="5483"/>
    <n v="0.88053985044683569"/>
    <s v="*"/>
    <n v="1"/>
  </r>
  <r>
    <x v="0"/>
    <x v="0"/>
    <x v="2"/>
    <x v="10"/>
    <x v="1"/>
    <x v="2"/>
    <n v="37361"/>
    <n v="43323"/>
    <n v="0.86238256815086678"/>
    <s v="*"/>
    <n v="1"/>
  </r>
  <r>
    <x v="0"/>
    <x v="0"/>
    <x v="2"/>
    <x v="11"/>
    <x v="1"/>
    <x v="2"/>
    <n v="17905"/>
    <n v="19621"/>
    <n v="0.91254268385913051"/>
    <s v="*"/>
    <n v="1"/>
  </r>
  <r>
    <x v="0"/>
    <x v="0"/>
    <x v="2"/>
    <x v="12"/>
    <x v="1"/>
    <x v="2"/>
    <n v="19702"/>
    <n v="22077"/>
    <n v="0.8924219776237714"/>
    <s v="*"/>
    <n v="1"/>
  </r>
  <r>
    <x v="0"/>
    <x v="0"/>
    <x v="2"/>
    <x v="13"/>
    <x v="2"/>
    <x v="2"/>
    <n v="629251"/>
    <n v="682074"/>
    <n v="0.92255532390913597"/>
    <m/>
    <n v="0"/>
  </r>
  <r>
    <x v="0"/>
    <x v="0"/>
    <x v="2"/>
    <x v="14"/>
    <x v="2"/>
    <x v="2"/>
    <n v="6630"/>
    <n v="7485"/>
    <n v="0.88577154308617234"/>
    <s v="*"/>
    <n v="1"/>
  </r>
  <r>
    <x v="0"/>
    <x v="0"/>
    <x v="2"/>
    <x v="15"/>
    <x v="2"/>
    <x v="2"/>
    <n v="3201"/>
    <n v="3597"/>
    <n v="0.88990825688073394"/>
    <s v="*"/>
    <n v="1"/>
  </r>
  <r>
    <x v="0"/>
    <x v="0"/>
    <x v="2"/>
    <x v="16"/>
    <x v="2"/>
    <x v="2"/>
    <n v="3844"/>
    <n v="4278"/>
    <n v="0.89855072463768115"/>
    <s v="*"/>
    <n v="1"/>
  </r>
  <r>
    <x v="0"/>
    <x v="0"/>
    <x v="3"/>
    <x v="0"/>
    <x v="0"/>
    <x v="3"/>
    <n v="20310"/>
    <n v="24154"/>
    <n v="0.84085451685021118"/>
    <m/>
    <n v="0"/>
  </r>
  <r>
    <x v="0"/>
    <x v="0"/>
    <x v="3"/>
    <x v="1"/>
    <x v="0"/>
    <x v="3"/>
    <n v="50766"/>
    <n v="60844"/>
    <n v="0.83436328972454143"/>
    <s v="*"/>
    <n v="1"/>
  </r>
  <r>
    <x v="0"/>
    <x v="0"/>
    <x v="3"/>
    <x v="2"/>
    <x v="0"/>
    <x v="3"/>
    <n v="71466"/>
    <n v="84803"/>
    <n v="0.84272962041437216"/>
    <m/>
    <n v="0"/>
  </r>
  <r>
    <x v="0"/>
    <x v="0"/>
    <x v="3"/>
    <x v="3"/>
    <x v="0"/>
    <x v="3"/>
    <n v="100326"/>
    <n v="118950"/>
    <n v="0.84343001261034045"/>
    <m/>
    <n v="0"/>
  </r>
  <r>
    <x v="0"/>
    <x v="0"/>
    <x v="3"/>
    <x v="4"/>
    <x v="0"/>
    <x v="3"/>
    <n v="118607"/>
    <n v="139098"/>
    <n v="0.85268659506247391"/>
    <s v="*"/>
    <n v="1"/>
  </r>
  <r>
    <x v="0"/>
    <x v="0"/>
    <x v="3"/>
    <x v="5"/>
    <x v="0"/>
    <x v="3"/>
    <n v="129630"/>
    <n v="145094"/>
    <n v="0.89342081684976637"/>
    <s v="*"/>
    <n v="1"/>
  </r>
  <r>
    <x v="0"/>
    <x v="0"/>
    <x v="3"/>
    <x v="6"/>
    <x v="0"/>
    <x v="3"/>
    <n v="76603"/>
    <n v="83941"/>
    <n v="0.91258145602268259"/>
    <s v="*"/>
    <n v="1"/>
  </r>
  <r>
    <x v="0"/>
    <x v="0"/>
    <x v="3"/>
    <x v="7"/>
    <x v="0"/>
    <x v="3"/>
    <n v="22354"/>
    <n v="24805"/>
    <n v="0.90118927635557344"/>
    <s v="*"/>
    <n v="1"/>
  </r>
  <r>
    <x v="0"/>
    <x v="0"/>
    <x v="3"/>
    <x v="8"/>
    <x v="1"/>
    <x v="3"/>
    <n v="518305"/>
    <n v="594370"/>
    <n v="0.87202416003499506"/>
    <m/>
    <n v="0"/>
  </r>
  <r>
    <x v="0"/>
    <x v="0"/>
    <x v="3"/>
    <x v="9"/>
    <x v="1"/>
    <x v="3"/>
    <n v="4077"/>
    <n v="5033"/>
    <n v="0.81005364593681706"/>
    <s v="*"/>
    <n v="1"/>
  </r>
  <r>
    <x v="0"/>
    <x v="0"/>
    <x v="3"/>
    <x v="10"/>
    <x v="1"/>
    <x v="3"/>
    <n v="32644"/>
    <n v="40888"/>
    <n v="0.79837605165329684"/>
    <s v="*"/>
    <n v="1"/>
  </r>
  <r>
    <x v="0"/>
    <x v="0"/>
    <x v="3"/>
    <x v="11"/>
    <x v="1"/>
    <x v="3"/>
    <n v="15529"/>
    <n v="18081"/>
    <n v="0.85885736408384494"/>
    <s v="*"/>
    <n v="1"/>
  </r>
  <r>
    <x v="0"/>
    <x v="0"/>
    <x v="3"/>
    <x v="12"/>
    <x v="1"/>
    <x v="3"/>
    <n v="17835"/>
    <n v="21117"/>
    <n v="0.84458019605057533"/>
    <s v="*"/>
    <n v="1"/>
  </r>
  <r>
    <x v="0"/>
    <x v="0"/>
    <x v="3"/>
    <x v="13"/>
    <x v="2"/>
    <x v="3"/>
    <n v="527974"/>
    <n v="609364"/>
    <n v="0.86643451204862776"/>
    <m/>
    <n v="0"/>
  </r>
  <r>
    <x v="0"/>
    <x v="0"/>
    <x v="3"/>
    <x v="14"/>
    <x v="2"/>
    <x v="3"/>
    <n v="5473"/>
    <n v="6741"/>
    <n v="0.81189734460762497"/>
    <s v="*"/>
    <n v="1"/>
  </r>
  <r>
    <x v="0"/>
    <x v="0"/>
    <x v="3"/>
    <x v="15"/>
    <x v="2"/>
    <x v="3"/>
    <n v="2758"/>
    <n v="3351"/>
    <n v="0.82303789913458669"/>
    <s v="*"/>
    <n v="1"/>
  </r>
  <r>
    <x v="0"/>
    <x v="0"/>
    <x v="3"/>
    <x v="16"/>
    <x v="2"/>
    <x v="3"/>
    <n v="3481"/>
    <n v="4052"/>
    <n v="0.85908193484698914"/>
    <m/>
    <n v="0"/>
  </r>
  <r>
    <x v="0"/>
    <x v="0"/>
    <x v="4"/>
    <x v="0"/>
    <x v="0"/>
    <x v="4"/>
    <n v="487"/>
    <n v="637"/>
    <n v="0.76452119309262168"/>
    <m/>
    <n v="0"/>
  </r>
  <r>
    <x v="0"/>
    <x v="0"/>
    <x v="4"/>
    <x v="1"/>
    <x v="0"/>
    <x v="4"/>
    <n v="1315"/>
    <n v="1656"/>
    <n v="0.79408212560386471"/>
    <m/>
    <n v="0"/>
  </r>
  <r>
    <x v="0"/>
    <x v="0"/>
    <x v="4"/>
    <x v="2"/>
    <x v="0"/>
    <x v="4"/>
    <n v="1936"/>
    <n v="2459"/>
    <n v="0.78731191541276946"/>
    <m/>
    <n v="0"/>
  </r>
  <r>
    <x v="0"/>
    <x v="0"/>
    <x v="4"/>
    <x v="3"/>
    <x v="0"/>
    <x v="4"/>
    <n v="2888"/>
    <n v="3814"/>
    <n v="0.75721027792343998"/>
    <m/>
    <n v="0"/>
  </r>
  <r>
    <x v="0"/>
    <x v="0"/>
    <x v="4"/>
    <x v="4"/>
    <x v="0"/>
    <x v="4"/>
    <n v="3500"/>
    <n v="4840"/>
    <n v="0.72314049586776863"/>
    <s v="*"/>
    <n v="1"/>
  </r>
  <r>
    <x v="0"/>
    <x v="0"/>
    <x v="4"/>
    <x v="5"/>
    <x v="0"/>
    <x v="4"/>
    <n v="4033"/>
    <n v="5959"/>
    <n v="0.67679140795435477"/>
    <s v="*"/>
    <n v="1"/>
  </r>
  <r>
    <x v="0"/>
    <x v="0"/>
    <x v="4"/>
    <x v="6"/>
    <x v="0"/>
    <x v="4"/>
    <n v="3449"/>
    <n v="5500"/>
    <n v="0.62709090909090914"/>
    <s v="*"/>
    <n v="1"/>
  </r>
  <r>
    <x v="0"/>
    <x v="0"/>
    <x v="4"/>
    <x v="7"/>
    <x v="0"/>
    <x v="4"/>
    <n v="2312"/>
    <n v="3608"/>
    <n v="0.64079822616407978"/>
    <s v="*"/>
    <n v="1"/>
  </r>
  <r>
    <x v="0"/>
    <x v="0"/>
    <x v="4"/>
    <x v="8"/>
    <x v="1"/>
    <x v="4"/>
    <n v="16757"/>
    <n v="24466"/>
    <n v="0.6849096705632306"/>
    <m/>
    <n v="0"/>
  </r>
  <r>
    <x v="0"/>
    <x v="0"/>
    <x v="4"/>
    <x v="9"/>
    <x v="1"/>
    <x v="4"/>
    <n v="199"/>
    <n v="258"/>
    <n v="0.77131782945736438"/>
    <s v="*"/>
    <n v="1"/>
  </r>
  <r>
    <x v="0"/>
    <x v="0"/>
    <x v="4"/>
    <x v="10"/>
    <x v="1"/>
    <x v="4"/>
    <n v="1091"/>
    <n v="1382"/>
    <n v="0.78943560057887119"/>
    <s v="*"/>
    <n v="1"/>
  </r>
  <r>
    <x v="0"/>
    <x v="0"/>
    <x v="4"/>
    <x v="11"/>
    <x v="1"/>
    <x v="4"/>
    <n v="775"/>
    <n v="1009"/>
    <n v="0.76808721506442024"/>
    <s v="*"/>
    <n v="1"/>
  </r>
  <r>
    <x v="0"/>
    <x v="0"/>
    <x v="4"/>
    <x v="12"/>
    <x v="1"/>
    <x v="4"/>
    <n v="1089"/>
    <n v="1335"/>
    <n v="0.81573033707865172"/>
    <s v="*"/>
    <n v="1"/>
  </r>
  <r>
    <x v="0"/>
    <x v="0"/>
    <x v="4"/>
    <x v="13"/>
    <x v="2"/>
    <x v="4"/>
    <n v="16261"/>
    <n v="23514"/>
    <n v="0.6915454622777919"/>
    <m/>
    <n v="0"/>
  </r>
  <r>
    <x v="0"/>
    <x v="0"/>
    <x v="4"/>
    <x v="14"/>
    <x v="2"/>
    <x v="4"/>
    <n v="199"/>
    <n v="250"/>
    <n v="0.79600000000000004"/>
    <s v="*"/>
    <n v="1"/>
  </r>
  <r>
    <x v="0"/>
    <x v="0"/>
    <x v="4"/>
    <x v="15"/>
    <x v="2"/>
    <x v="4"/>
    <n v="175"/>
    <n v="228"/>
    <n v="0.76754385964912286"/>
    <s v="*"/>
    <n v="1"/>
  </r>
  <r>
    <x v="0"/>
    <x v="0"/>
    <x v="4"/>
    <x v="16"/>
    <x v="2"/>
    <x v="4"/>
    <n v="254"/>
    <n v="335"/>
    <n v="0.75820895522388054"/>
    <s v="*"/>
    <n v="1"/>
  </r>
  <r>
    <x v="0"/>
    <x v="0"/>
    <x v="5"/>
    <x v="0"/>
    <x v="0"/>
    <x v="5"/>
    <n v="322"/>
    <n v="539"/>
    <n v="0.59740259740259738"/>
    <m/>
    <n v="0"/>
  </r>
  <r>
    <x v="0"/>
    <x v="0"/>
    <x v="5"/>
    <x v="1"/>
    <x v="0"/>
    <x v="5"/>
    <n v="879"/>
    <n v="1408"/>
    <n v="0.62428977272727271"/>
    <m/>
    <n v="0"/>
  </r>
  <r>
    <x v="0"/>
    <x v="0"/>
    <x v="5"/>
    <x v="2"/>
    <x v="0"/>
    <x v="5"/>
    <n v="1433"/>
    <n v="2133"/>
    <n v="0.6718237224566338"/>
    <s v="*"/>
    <n v="1"/>
  </r>
  <r>
    <x v="0"/>
    <x v="0"/>
    <x v="5"/>
    <x v="3"/>
    <x v="0"/>
    <x v="5"/>
    <n v="2380"/>
    <n v="3394"/>
    <n v="0.70123747790218027"/>
    <s v="*"/>
    <n v="1"/>
  </r>
  <r>
    <x v="0"/>
    <x v="0"/>
    <x v="5"/>
    <x v="4"/>
    <x v="0"/>
    <x v="5"/>
    <n v="3220"/>
    <n v="4398"/>
    <n v="0.7321509777171441"/>
    <s v="*"/>
    <n v="1"/>
  </r>
  <r>
    <x v="0"/>
    <x v="0"/>
    <x v="5"/>
    <x v="5"/>
    <x v="0"/>
    <x v="5"/>
    <n v="4237"/>
    <n v="5573"/>
    <n v="0.76027274358514263"/>
    <s v="*"/>
    <n v="1"/>
  </r>
  <r>
    <x v="0"/>
    <x v="0"/>
    <x v="5"/>
    <x v="6"/>
    <x v="0"/>
    <x v="5"/>
    <n v="3635"/>
    <n v="5030"/>
    <n v="0.72266401590457252"/>
    <s v="*"/>
    <n v="1"/>
  </r>
  <r>
    <x v="0"/>
    <x v="0"/>
    <x v="5"/>
    <x v="7"/>
    <x v="0"/>
    <x v="5"/>
    <n v="2049"/>
    <n v="3054"/>
    <n v="0.67092337917485267"/>
    <s v="*"/>
    <n v="1"/>
  </r>
  <r>
    <x v="0"/>
    <x v="0"/>
    <x v="5"/>
    <x v="8"/>
    <x v="1"/>
    <x v="5"/>
    <n v="15761"/>
    <n v="22024"/>
    <n v="0.71562840537595351"/>
    <m/>
    <n v="0"/>
  </r>
  <r>
    <x v="0"/>
    <x v="0"/>
    <x v="5"/>
    <x v="9"/>
    <x v="1"/>
    <x v="5"/>
    <n v="167"/>
    <n v="229"/>
    <n v="0.72925764192139741"/>
    <m/>
    <n v="0"/>
  </r>
  <r>
    <x v="0"/>
    <x v="0"/>
    <x v="5"/>
    <x v="10"/>
    <x v="1"/>
    <x v="5"/>
    <n v="802"/>
    <n v="1179"/>
    <n v="0.68023748939779471"/>
    <s v="*"/>
    <n v="1"/>
  </r>
  <r>
    <x v="0"/>
    <x v="0"/>
    <x v="5"/>
    <x v="11"/>
    <x v="1"/>
    <x v="5"/>
    <n v="629"/>
    <n v="918"/>
    <n v="0.68518518518518523"/>
    <s v="*"/>
    <n v="1"/>
  </r>
  <r>
    <x v="0"/>
    <x v="0"/>
    <x v="5"/>
    <x v="12"/>
    <x v="1"/>
    <x v="5"/>
    <n v="790"/>
    <n v="1155"/>
    <n v="0.68398268398268403"/>
    <s v="*"/>
    <n v="1"/>
  </r>
  <r>
    <x v="0"/>
    <x v="0"/>
    <x v="5"/>
    <x v="13"/>
    <x v="2"/>
    <x v="5"/>
    <n v="15099"/>
    <n v="21084"/>
    <n v="0.71613545816733071"/>
    <m/>
    <n v="0"/>
  </r>
  <r>
    <x v="0"/>
    <x v="0"/>
    <x v="5"/>
    <x v="14"/>
    <x v="2"/>
    <x v="5"/>
    <n v="163"/>
    <n v="228"/>
    <n v="0.71491228070175439"/>
    <m/>
    <n v="0"/>
  </r>
  <r>
    <x v="0"/>
    <x v="0"/>
    <x v="5"/>
    <x v="15"/>
    <x v="2"/>
    <x v="5"/>
    <n v="128"/>
    <n v="202"/>
    <n v="0.63366336633663367"/>
    <s v="*"/>
    <n v="1"/>
  </r>
  <r>
    <x v="0"/>
    <x v="0"/>
    <x v="5"/>
    <x v="16"/>
    <x v="2"/>
    <x v="5"/>
    <n v="217"/>
    <n v="290"/>
    <n v="0.74827586206896557"/>
    <m/>
    <n v="0"/>
  </r>
  <r>
    <x v="1"/>
    <x v="1"/>
    <x v="6"/>
    <x v="0"/>
    <x v="0"/>
    <x v="6"/>
    <m/>
    <m/>
    <n v="0.6202020202020202"/>
    <m/>
    <n v="0"/>
  </r>
  <r>
    <x v="1"/>
    <x v="1"/>
    <x v="6"/>
    <x v="1"/>
    <x v="0"/>
    <x v="6"/>
    <m/>
    <m/>
    <n v="0.68515328970030998"/>
    <s v="*"/>
    <n v="1"/>
  </r>
  <r>
    <x v="1"/>
    <x v="1"/>
    <x v="6"/>
    <x v="2"/>
    <x v="0"/>
    <x v="6"/>
    <m/>
    <m/>
    <n v="0.70491803278688525"/>
    <s v="*"/>
    <n v="1"/>
  </r>
  <r>
    <x v="1"/>
    <x v="1"/>
    <x v="6"/>
    <x v="3"/>
    <x v="0"/>
    <x v="6"/>
    <m/>
    <m/>
    <n v="0.71124282274495276"/>
    <s v="*"/>
    <n v="1"/>
  </r>
  <r>
    <x v="1"/>
    <x v="1"/>
    <x v="6"/>
    <x v="4"/>
    <x v="0"/>
    <x v="6"/>
    <m/>
    <m/>
    <n v="0.75247366741142674"/>
    <s v="*"/>
    <n v="1"/>
  </r>
  <r>
    <x v="1"/>
    <x v="1"/>
    <x v="6"/>
    <x v="5"/>
    <x v="0"/>
    <x v="6"/>
    <m/>
    <m/>
    <n v="0.76134800550206327"/>
    <s v="*"/>
    <n v="1"/>
  </r>
  <r>
    <x v="1"/>
    <x v="1"/>
    <x v="6"/>
    <x v="6"/>
    <x v="0"/>
    <x v="6"/>
    <m/>
    <m/>
    <n v="0.73108869771581131"/>
    <s v="*"/>
    <n v="1"/>
  </r>
  <r>
    <x v="1"/>
    <x v="1"/>
    <x v="6"/>
    <x v="7"/>
    <x v="0"/>
    <x v="6"/>
    <m/>
    <m/>
    <n v="0.67879127028539454"/>
    <s v="*"/>
    <n v="1"/>
  </r>
  <r>
    <x v="1"/>
    <x v="1"/>
    <x v="6"/>
    <x v="8"/>
    <x v="1"/>
    <x v="6"/>
    <m/>
    <m/>
    <n v="0.72583541881348446"/>
    <m/>
    <n v="0"/>
  </r>
  <r>
    <x v="1"/>
    <x v="1"/>
    <x v="6"/>
    <x v="9"/>
    <x v="1"/>
    <x v="6"/>
    <m/>
    <m/>
    <n v="0.66844919786096257"/>
    <s v="*"/>
    <n v="1"/>
  </r>
  <r>
    <x v="1"/>
    <x v="1"/>
    <x v="6"/>
    <x v="10"/>
    <x v="1"/>
    <x v="6"/>
    <m/>
    <m/>
    <n v="0.6741258741258741"/>
    <s v="*"/>
    <n v="1"/>
  </r>
  <r>
    <x v="1"/>
    <x v="1"/>
    <x v="6"/>
    <x v="11"/>
    <x v="1"/>
    <x v="6"/>
    <m/>
    <m/>
    <n v="0.69613259668508287"/>
    <s v=" "/>
    <n v="0"/>
  </r>
  <r>
    <x v="1"/>
    <x v="1"/>
    <x v="6"/>
    <x v="12"/>
    <x v="1"/>
    <x v="6"/>
    <m/>
    <m/>
    <n v="0.72799999999999998"/>
    <s v=" "/>
    <n v="0"/>
  </r>
  <r>
    <x v="1"/>
    <x v="1"/>
    <x v="6"/>
    <x v="13"/>
    <x v="2"/>
    <x v="6"/>
    <m/>
    <m/>
    <n v="0.72740842463504196"/>
    <m/>
    <n v="0"/>
  </r>
  <r>
    <x v="1"/>
    <x v="1"/>
    <x v="6"/>
    <x v="14"/>
    <x v="2"/>
    <x v="6"/>
    <m/>
    <m/>
    <n v="0.65648854961832059"/>
    <s v="*"/>
    <n v="1"/>
  </r>
  <r>
    <x v="1"/>
    <x v="1"/>
    <x v="6"/>
    <x v="15"/>
    <x v="2"/>
    <x v="6"/>
    <m/>
    <m/>
    <n v="0.61233480176211452"/>
    <s v="*"/>
    <n v="1"/>
  </r>
  <r>
    <x v="1"/>
    <x v="1"/>
    <x v="6"/>
    <x v="16"/>
    <x v="2"/>
    <x v="6"/>
    <m/>
    <m/>
    <n v="0.729903536977492"/>
    <s v=" "/>
    <n v="0"/>
  </r>
  <r>
    <x v="1"/>
    <x v="1"/>
    <x v="7"/>
    <x v="0"/>
    <x v="0"/>
    <x v="7"/>
    <m/>
    <m/>
    <n v="0.59421052631578952"/>
    <m/>
    <n v="0"/>
  </r>
  <r>
    <x v="1"/>
    <x v="1"/>
    <x v="7"/>
    <x v="1"/>
    <x v="0"/>
    <x v="7"/>
    <m/>
    <m/>
    <n v="0.6478369681801931"/>
    <s v="*"/>
    <n v="1"/>
  </r>
  <r>
    <x v="1"/>
    <x v="1"/>
    <x v="7"/>
    <x v="2"/>
    <x v="0"/>
    <x v="7"/>
    <m/>
    <m/>
    <n v="0.68179255918827508"/>
    <s v="*"/>
    <n v="1"/>
  </r>
  <r>
    <x v="1"/>
    <x v="1"/>
    <x v="7"/>
    <x v="3"/>
    <x v="0"/>
    <x v="7"/>
    <m/>
    <m/>
    <n v="0.68993288590604029"/>
    <s v="*"/>
    <n v="1"/>
  </r>
  <r>
    <x v="1"/>
    <x v="1"/>
    <x v="7"/>
    <x v="4"/>
    <x v="0"/>
    <x v="7"/>
    <m/>
    <m/>
    <n v="0.71169522542006325"/>
    <s v="*"/>
    <n v="1"/>
  </r>
  <r>
    <x v="1"/>
    <x v="1"/>
    <x v="7"/>
    <x v="5"/>
    <x v="0"/>
    <x v="7"/>
    <m/>
    <m/>
    <n v="0.71422370134568081"/>
    <s v="*"/>
    <n v="1"/>
  </r>
  <r>
    <x v="1"/>
    <x v="1"/>
    <x v="7"/>
    <x v="6"/>
    <x v="0"/>
    <x v="7"/>
    <m/>
    <m/>
    <n v="0.66762268961121729"/>
    <s v="*"/>
    <n v="1"/>
  </r>
  <r>
    <x v="1"/>
    <x v="1"/>
    <x v="7"/>
    <x v="7"/>
    <x v="0"/>
    <x v="7"/>
    <m/>
    <m/>
    <n v="0.60520738722373602"/>
    <m/>
    <n v="0"/>
  </r>
  <r>
    <x v="1"/>
    <x v="1"/>
    <x v="7"/>
    <x v="8"/>
    <x v="1"/>
    <x v="7"/>
    <m/>
    <m/>
    <n v="0.68247960038472277"/>
    <m/>
    <n v="0"/>
  </r>
  <r>
    <x v="1"/>
    <x v="1"/>
    <x v="7"/>
    <x v="9"/>
    <x v="1"/>
    <x v="7"/>
    <m/>
    <m/>
    <n v="0.66016713091922008"/>
    <m/>
    <n v="0"/>
  </r>
  <r>
    <x v="1"/>
    <x v="1"/>
    <x v="7"/>
    <x v="10"/>
    <x v="1"/>
    <x v="7"/>
    <m/>
    <m/>
    <n v="0.62714285714285711"/>
    <s v="*"/>
    <n v="1"/>
  </r>
  <r>
    <x v="1"/>
    <x v="1"/>
    <x v="7"/>
    <x v="11"/>
    <x v="1"/>
    <x v="7"/>
    <m/>
    <m/>
    <n v="0.6371308016877637"/>
    <s v="*"/>
    <n v="1"/>
  </r>
  <r>
    <x v="1"/>
    <x v="1"/>
    <x v="7"/>
    <x v="12"/>
    <x v="1"/>
    <x v="7"/>
    <m/>
    <m/>
    <n v="0.65853658536585369"/>
    <s v=" "/>
    <n v="0"/>
  </r>
  <r>
    <x v="1"/>
    <x v="1"/>
    <x v="7"/>
    <x v="13"/>
    <x v="2"/>
    <x v="7"/>
    <m/>
    <m/>
    <n v="0.68290845158859725"/>
    <m/>
    <n v="0"/>
  </r>
  <r>
    <x v="1"/>
    <x v="1"/>
    <x v="7"/>
    <x v="14"/>
    <x v="2"/>
    <x v="7"/>
    <m/>
    <m/>
    <n v="0.65147453083109919"/>
    <m/>
    <n v="0"/>
  </r>
  <r>
    <x v="1"/>
    <x v="1"/>
    <x v="7"/>
    <x v="15"/>
    <x v="2"/>
    <x v="7"/>
    <m/>
    <m/>
    <n v="0.55348837209302326"/>
    <s v="*"/>
    <n v="1"/>
  </r>
  <r>
    <x v="1"/>
    <x v="1"/>
    <x v="7"/>
    <x v="16"/>
    <x v="2"/>
    <x v="7"/>
    <m/>
    <m/>
    <n v="0.69867549668874174"/>
    <s v=" "/>
    <n v="0"/>
  </r>
  <r>
    <x v="1"/>
    <x v="1"/>
    <x v="8"/>
    <x v="0"/>
    <x v="0"/>
    <x v="8"/>
    <m/>
    <m/>
    <n v="0.66869609335362756"/>
    <m/>
    <n v="0"/>
  </r>
  <r>
    <x v="1"/>
    <x v="1"/>
    <x v="8"/>
    <x v="1"/>
    <x v="0"/>
    <x v="8"/>
    <m/>
    <m/>
    <n v="0.72107438016528924"/>
    <s v="*"/>
    <n v="1"/>
  </r>
  <r>
    <x v="1"/>
    <x v="1"/>
    <x v="8"/>
    <x v="2"/>
    <x v="0"/>
    <x v="8"/>
    <m/>
    <m/>
    <n v="0.74173271385624484"/>
    <s v="*"/>
    <n v="1"/>
  </r>
  <r>
    <x v="1"/>
    <x v="1"/>
    <x v="8"/>
    <x v="3"/>
    <x v="0"/>
    <x v="8"/>
    <m/>
    <m/>
    <n v="0.76280623608017817"/>
    <s v="*"/>
    <n v="1"/>
  </r>
  <r>
    <x v="1"/>
    <x v="1"/>
    <x v="8"/>
    <x v="4"/>
    <x v="0"/>
    <x v="8"/>
    <m/>
    <m/>
    <n v="0.79679999999999995"/>
    <s v="*"/>
    <n v="1"/>
  </r>
  <r>
    <x v="1"/>
    <x v="1"/>
    <x v="8"/>
    <x v="5"/>
    <x v="0"/>
    <x v="8"/>
    <m/>
    <m/>
    <n v="0.81490683229813665"/>
    <s v="*"/>
    <n v="1"/>
  </r>
  <r>
    <x v="1"/>
    <x v="1"/>
    <x v="8"/>
    <x v="6"/>
    <x v="0"/>
    <x v="8"/>
    <m/>
    <m/>
    <n v="0.79307269213616771"/>
    <s v="*"/>
    <n v="1"/>
  </r>
  <r>
    <x v="1"/>
    <x v="1"/>
    <x v="8"/>
    <x v="7"/>
    <x v="0"/>
    <x v="8"/>
    <m/>
    <m/>
    <n v="0.7533482142857143"/>
    <s v="*"/>
    <n v="1"/>
  </r>
  <r>
    <x v="1"/>
    <x v="1"/>
    <x v="8"/>
    <x v="8"/>
    <x v="1"/>
    <x v="8"/>
    <m/>
    <m/>
    <n v="0.77553727779251791"/>
    <m/>
    <n v="0"/>
  </r>
  <r>
    <x v="1"/>
    <x v="1"/>
    <x v="8"/>
    <x v="9"/>
    <x v="1"/>
    <x v="8"/>
    <m/>
    <m/>
    <n v="0.73994638069705099"/>
    <m/>
    <n v="0"/>
  </r>
  <r>
    <x v="1"/>
    <x v="1"/>
    <x v="8"/>
    <x v="10"/>
    <x v="1"/>
    <x v="8"/>
    <m/>
    <m/>
    <n v="0.74703004891684133"/>
    <s v="*"/>
    <n v="1"/>
  </r>
  <r>
    <x v="1"/>
    <x v="1"/>
    <x v="8"/>
    <x v="11"/>
    <x v="1"/>
    <x v="8"/>
    <m/>
    <m/>
    <n v="0.78382147838214788"/>
    <s v=" "/>
    <n v="0"/>
  </r>
  <r>
    <x v="1"/>
    <x v="1"/>
    <x v="8"/>
    <x v="12"/>
    <x v="1"/>
    <x v="8"/>
    <m/>
    <m/>
    <n v="0.7857142857142857"/>
    <m/>
    <n v="0"/>
  </r>
  <r>
    <x v="1"/>
    <x v="1"/>
    <x v="8"/>
    <x v="13"/>
    <x v="2"/>
    <x v="8"/>
    <m/>
    <m/>
    <n v="0.7780967761229739"/>
    <m/>
    <n v="0"/>
  </r>
  <r>
    <x v="1"/>
    <x v="1"/>
    <x v="8"/>
    <x v="14"/>
    <x v="2"/>
    <x v="8"/>
    <m/>
    <m/>
    <n v="0.6964285714285714"/>
    <s v="*"/>
    <n v="1"/>
  </r>
  <r>
    <x v="1"/>
    <x v="1"/>
    <x v="8"/>
    <x v="15"/>
    <x v="2"/>
    <x v="8"/>
    <m/>
    <m/>
    <n v="0.67982456140350878"/>
    <s v="*"/>
    <n v="1"/>
  </r>
  <r>
    <x v="1"/>
    <x v="1"/>
    <x v="8"/>
    <x v="16"/>
    <x v="2"/>
    <x v="8"/>
    <m/>
    <m/>
    <n v="0.78205128205128205"/>
    <s v=" "/>
    <n v="0"/>
  </r>
  <r>
    <x v="1"/>
    <x v="1"/>
    <x v="9"/>
    <x v="0"/>
    <x v="0"/>
    <x v="9"/>
    <m/>
    <m/>
    <n v="0.50878425860857346"/>
    <m/>
    <n v="0"/>
  </r>
  <r>
    <x v="1"/>
    <x v="1"/>
    <x v="9"/>
    <x v="1"/>
    <x v="0"/>
    <x v="9"/>
    <m/>
    <m/>
    <n v="0.51477832512315269"/>
    <m/>
    <n v="0"/>
  </r>
  <r>
    <x v="1"/>
    <x v="1"/>
    <x v="9"/>
    <x v="2"/>
    <x v="0"/>
    <x v="9"/>
    <m/>
    <m/>
    <n v="0.54364871928907477"/>
    <s v="*"/>
    <n v="1"/>
  </r>
  <r>
    <x v="1"/>
    <x v="1"/>
    <x v="9"/>
    <x v="3"/>
    <x v="0"/>
    <x v="9"/>
    <m/>
    <m/>
    <n v="0.56557377049180324"/>
    <s v="*"/>
    <n v="1"/>
  </r>
  <r>
    <x v="1"/>
    <x v="1"/>
    <x v="9"/>
    <x v="4"/>
    <x v="0"/>
    <x v="9"/>
    <m/>
    <m/>
    <n v="0.61360468357959297"/>
    <s v="*"/>
    <n v="1"/>
  </r>
  <r>
    <x v="1"/>
    <x v="1"/>
    <x v="9"/>
    <x v="5"/>
    <x v="0"/>
    <x v="9"/>
    <m/>
    <m/>
    <n v="0.6600596760443308"/>
    <s v="*"/>
    <n v="1"/>
  </r>
  <r>
    <x v="1"/>
    <x v="1"/>
    <x v="9"/>
    <x v="6"/>
    <x v="0"/>
    <x v="9"/>
    <m/>
    <m/>
    <n v="0.646374402659464"/>
    <s v="*"/>
    <n v="1"/>
  </r>
  <r>
    <x v="1"/>
    <x v="1"/>
    <x v="9"/>
    <x v="7"/>
    <x v="0"/>
    <x v="9"/>
    <m/>
    <m/>
    <n v="0.64146868250539957"/>
    <s v="*"/>
    <n v="1"/>
  </r>
  <r>
    <x v="1"/>
    <x v="1"/>
    <x v="9"/>
    <x v="8"/>
    <x v="1"/>
    <x v="9"/>
    <m/>
    <m/>
    <n v="0.61627579737335836"/>
    <m/>
    <n v="0"/>
  </r>
  <r>
    <x v="1"/>
    <x v="1"/>
    <x v="9"/>
    <x v="9"/>
    <x v="1"/>
    <x v="9"/>
    <m/>
    <m/>
    <n v="0.54471544715447151"/>
    <s v="*"/>
    <n v="1"/>
  </r>
  <r>
    <x v="1"/>
    <x v="1"/>
    <x v="9"/>
    <x v="10"/>
    <x v="1"/>
    <x v="9"/>
    <m/>
    <m/>
    <n v="0.52023121387283233"/>
    <s v="*"/>
    <n v="1"/>
  </r>
  <r>
    <x v="1"/>
    <x v="1"/>
    <x v="9"/>
    <x v="11"/>
    <x v="1"/>
    <x v="9"/>
    <m/>
    <m/>
    <n v="0.54436450839328532"/>
    <s v="*"/>
    <n v="1"/>
  </r>
  <r>
    <x v="1"/>
    <x v="1"/>
    <x v="9"/>
    <x v="12"/>
    <x v="1"/>
    <x v="9"/>
    <m/>
    <m/>
    <n v="0.5714285714285714"/>
    <s v=" "/>
    <n v="0"/>
  </r>
  <r>
    <x v="1"/>
    <x v="1"/>
    <x v="9"/>
    <x v="13"/>
    <x v="2"/>
    <x v="9"/>
    <m/>
    <m/>
    <n v="0.61440637752681027"/>
    <m/>
    <n v="0"/>
  </r>
  <r>
    <x v="1"/>
    <x v="1"/>
    <x v="9"/>
    <x v="14"/>
    <x v="2"/>
    <x v="9"/>
    <m/>
    <m/>
    <n v="0.453125"/>
    <s v="*"/>
    <n v="1"/>
  </r>
  <r>
    <x v="1"/>
    <x v="1"/>
    <x v="9"/>
    <x v="15"/>
    <x v="2"/>
    <x v="9"/>
    <m/>
    <m/>
    <n v="0.48031496062992124"/>
    <s v="*"/>
    <n v="1"/>
  </r>
  <r>
    <x v="1"/>
    <x v="1"/>
    <x v="9"/>
    <x v="16"/>
    <x v="2"/>
    <x v="9"/>
    <m/>
    <m/>
    <n v="0.59813084112149528"/>
    <s v=" "/>
    <n v="0"/>
  </r>
  <r>
    <x v="1"/>
    <x v="1"/>
    <x v="10"/>
    <x v="0"/>
    <x v="0"/>
    <x v="10"/>
    <m/>
    <m/>
    <n v="0.67709384460141275"/>
    <m/>
    <n v="0"/>
  </r>
  <r>
    <x v="1"/>
    <x v="1"/>
    <x v="10"/>
    <x v="1"/>
    <x v="0"/>
    <x v="10"/>
    <m/>
    <m/>
    <n v="0.73691460055096414"/>
    <s v="*"/>
    <n v="1"/>
  </r>
  <r>
    <x v="1"/>
    <x v="1"/>
    <x v="10"/>
    <x v="2"/>
    <x v="0"/>
    <x v="10"/>
    <m/>
    <m/>
    <n v="0.75381679389312972"/>
    <s v="*"/>
    <n v="1"/>
  </r>
  <r>
    <x v="1"/>
    <x v="1"/>
    <x v="10"/>
    <x v="3"/>
    <x v="0"/>
    <x v="10"/>
    <m/>
    <m/>
    <n v="0.76677139160968399"/>
    <s v="*"/>
    <n v="1"/>
  </r>
  <r>
    <x v="1"/>
    <x v="1"/>
    <x v="10"/>
    <x v="4"/>
    <x v="0"/>
    <x v="10"/>
    <m/>
    <m/>
    <n v="0.80534229046705053"/>
    <s v="*"/>
    <n v="1"/>
  </r>
  <r>
    <x v="1"/>
    <x v="1"/>
    <x v="10"/>
    <x v="5"/>
    <x v="0"/>
    <x v="10"/>
    <m/>
    <m/>
    <n v="0.8185195376995047"/>
    <s v="*"/>
    <n v="1"/>
  </r>
  <r>
    <x v="1"/>
    <x v="1"/>
    <x v="10"/>
    <x v="6"/>
    <x v="0"/>
    <x v="10"/>
    <m/>
    <m/>
    <n v="0.79474231397593942"/>
    <s v="*"/>
    <n v="1"/>
  </r>
  <r>
    <x v="1"/>
    <x v="1"/>
    <x v="10"/>
    <x v="7"/>
    <x v="0"/>
    <x v="10"/>
    <m/>
    <m/>
    <n v="0.7675705589374654"/>
    <s v="*"/>
    <n v="1"/>
  </r>
  <r>
    <x v="1"/>
    <x v="1"/>
    <x v="10"/>
    <x v="8"/>
    <x v="1"/>
    <x v="10"/>
    <m/>
    <m/>
    <n v="0.78578566809711359"/>
    <m/>
    <n v="0"/>
  </r>
  <r>
    <x v="1"/>
    <x v="1"/>
    <x v="10"/>
    <x v="9"/>
    <x v="1"/>
    <x v="10"/>
    <m/>
    <m/>
    <n v="0.7024128686327078"/>
    <s v="*"/>
    <n v="1"/>
  </r>
  <r>
    <x v="1"/>
    <x v="1"/>
    <x v="10"/>
    <x v="10"/>
    <x v="1"/>
    <x v="10"/>
    <m/>
    <m/>
    <n v="0.7472067039106145"/>
    <s v="*"/>
    <n v="1"/>
  </r>
  <r>
    <x v="1"/>
    <x v="1"/>
    <x v="10"/>
    <x v="11"/>
    <x v="1"/>
    <x v="10"/>
    <m/>
    <m/>
    <n v="0.72802197802197799"/>
    <s v="*"/>
    <n v="1"/>
  </r>
  <r>
    <x v="1"/>
    <x v="1"/>
    <x v="10"/>
    <x v="12"/>
    <x v="1"/>
    <x v="10"/>
    <m/>
    <m/>
    <n v="0.75968992248062017"/>
    <s v=" "/>
    <n v="0"/>
  </r>
  <r>
    <x v="1"/>
    <x v="1"/>
    <x v="10"/>
    <x v="13"/>
    <x v="2"/>
    <x v="10"/>
    <m/>
    <m/>
    <n v="0.78844547840610835"/>
    <m/>
    <n v="0"/>
  </r>
  <r>
    <x v="1"/>
    <x v="1"/>
    <x v="10"/>
    <x v="14"/>
    <x v="2"/>
    <x v="10"/>
    <m/>
    <m/>
    <n v="0.6994949494949495"/>
    <s v="*"/>
    <n v="1"/>
  </r>
  <r>
    <x v="1"/>
    <x v="1"/>
    <x v="10"/>
    <x v="15"/>
    <x v="2"/>
    <x v="10"/>
    <m/>
    <m/>
    <n v="0.64473684210526316"/>
    <s v="*"/>
    <n v="1"/>
  </r>
  <r>
    <x v="1"/>
    <x v="1"/>
    <x v="10"/>
    <x v="16"/>
    <x v="2"/>
    <x v="10"/>
    <m/>
    <m/>
    <n v="0.74285714285714288"/>
    <s v="*"/>
    <n v="1"/>
  </r>
  <r>
    <x v="1"/>
    <x v="1"/>
    <x v="11"/>
    <x v="0"/>
    <x v="0"/>
    <x v="11"/>
    <m/>
    <m/>
    <n v="0.52538749331908075"/>
    <m/>
    <n v="0"/>
  </r>
  <r>
    <x v="1"/>
    <x v="1"/>
    <x v="11"/>
    <x v="1"/>
    <x v="0"/>
    <x v="11"/>
    <m/>
    <m/>
    <n v="0.54742156509195816"/>
    <m/>
    <n v="0"/>
  </r>
  <r>
    <x v="1"/>
    <x v="1"/>
    <x v="11"/>
    <x v="2"/>
    <x v="0"/>
    <x v="11"/>
    <m/>
    <m/>
    <n v="0.59058690104905021"/>
    <s v="*"/>
    <n v="1"/>
  </r>
  <r>
    <x v="1"/>
    <x v="1"/>
    <x v="11"/>
    <x v="3"/>
    <x v="0"/>
    <x v="11"/>
    <m/>
    <m/>
    <n v="0.62816024893037725"/>
    <s v="*"/>
    <n v="1"/>
  </r>
  <r>
    <x v="1"/>
    <x v="1"/>
    <x v="11"/>
    <x v="4"/>
    <x v="0"/>
    <x v="11"/>
    <m/>
    <m/>
    <n v="0.67132043734230451"/>
    <s v="*"/>
    <n v="1"/>
  </r>
  <r>
    <x v="1"/>
    <x v="1"/>
    <x v="11"/>
    <x v="5"/>
    <x v="0"/>
    <x v="11"/>
    <m/>
    <m/>
    <n v="0.69233055885850181"/>
    <s v="*"/>
    <n v="1"/>
  </r>
  <r>
    <x v="1"/>
    <x v="1"/>
    <x v="11"/>
    <x v="6"/>
    <x v="0"/>
    <x v="11"/>
    <m/>
    <m/>
    <n v="0.65695103979040448"/>
    <s v="*"/>
    <n v="1"/>
  </r>
  <r>
    <x v="1"/>
    <x v="1"/>
    <x v="11"/>
    <x v="7"/>
    <x v="0"/>
    <x v="11"/>
    <m/>
    <m/>
    <n v="0.62102217936354864"/>
    <s v="*"/>
    <n v="1"/>
  </r>
  <r>
    <x v="1"/>
    <x v="1"/>
    <x v="11"/>
    <x v="8"/>
    <x v="1"/>
    <x v="11"/>
    <m/>
    <m/>
    <n v="0.64834610412133831"/>
    <m/>
    <n v="0"/>
  </r>
  <r>
    <x v="1"/>
    <x v="1"/>
    <x v="11"/>
    <x v="9"/>
    <x v="1"/>
    <x v="11"/>
    <m/>
    <m/>
    <n v="0.56470588235294117"/>
    <s v="*"/>
    <n v="1"/>
  </r>
  <r>
    <x v="1"/>
    <x v="1"/>
    <x v="11"/>
    <x v="10"/>
    <x v="1"/>
    <x v="11"/>
    <m/>
    <m/>
    <n v="0.48910593538692715"/>
    <s v="*"/>
    <n v="1"/>
  </r>
  <r>
    <x v="1"/>
    <x v="1"/>
    <x v="11"/>
    <x v="11"/>
    <x v="1"/>
    <x v="11"/>
    <m/>
    <m/>
    <n v="0.53064275037369213"/>
    <s v="*"/>
    <n v="1"/>
  </r>
  <r>
    <x v="1"/>
    <x v="1"/>
    <x v="11"/>
    <x v="12"/>
    <x v="1"/>
    <x v="11"/>
    <m/>
    <m/>
    <n v="0.50420168067226889"/>
    <s v="*"/>
    <n v="1"/>
  </r>
  <r>
    <x v="1"/>
    <x v="1"/>
    <x v="11"/>
    <x v="13"/>
    <x v="2"/>
    <x v="11"/>
    <m/>
    <m/>
    <n v="0.643709032773781"/>
    <m/>
    <n v="0"/>
  </r>
  <r>
    <x v="1"/>
    <x v="1"/>
    <x v="11"/>
    <x v="14"/>
    <x v="2"/>
    <x v="11"/>
    <m/>
    <m/>
    <n v="0.58399999999999996"/>
    <s v="*"/>
    <n v="1"/>
  </r>
  <r>
    <x v="1"/>
    <x v="1"/>
    <x v="11"/>
    <x v="15"/>
    <x v="2"/>
    <x v="11"/>
    <m/>
    <m/>
    <n v="0.48826291079812206"/>
    <s v="*"/>
    <n v="1"/>
  </r>
  <r>
    <x v="1"/>
    <x v="1"/>
    <x v="11"/>
    <x v="16"/>
    <x v="2"/>
    <x v="11"/>
    <m/>
    <m/>
    <n v="0.61333333333333329"/>
    <m/>
    <n v="0"/>
  </r>
  <r>
    <x v="1"/>
    <x v="2"/>
    <x v="6"/>
    <x v="0"/>
    <x v="0"/>
    <x v="6"/>
    <m/>
    <m/>
    <n v="0.58627019089574151"/>
    <m/>
    <n v="0"/>
  </r>
  <r>
    <x v="1"/>
    <x v="2"/>
    <x v="6"/>
    <x v="1"/>
    <x v="0"/>
    <x v="6"/>
    <m/>
    <m/>
    <n v="0.66383616383616384"/>
    <s v="*"/>
    <n v="1"/>
  </r>
  <r>
    <x v="1"/>
    <x v="2"/>
    <x v="6"/>
    <x v="2"/>
    <x v="0"/>
    <x v="6"/>
    <m/>
    <m/>
    <n v="0.68515057113187949"/>
    <s v="*"/>
    <n v="1"/>
  </r>
  <r>
    <x v="1"/>
    <x v="2"/>
    <x v="6"/>
    <x v="3"/>
    <x v="0"/>
    <x v="6"/>
    <m/>
    <m/>
    <n v="0.70114591291061878"/>
    <s v="*"/>
    <n v="1"/>
  </r>
  <r>
    <x v="1"/>
    <x v="2"/>
    <x v="6"/>
    <x v="4"/>
    <x v="0"/>
    <x v="6"/>
    <m/>
    <m/>
    <n v="0.7368720648925573"/>
    <s v="*"/>
    <n v="1"/>
  </r>
  <r>
    <x v="1"/>
    <x v="2"/>
    <x v="6"/>
    <x v="5"/>
    <x v="0"/>
    <x v="6"/>
    <m/>
    <m/>
    <n v="0.74716686205549043"/>
    <s v="*"/>
    <n v="1"/>
  </r>
  <r>
    <x v="1"/>
    <x v="2"/>
    <x v="6"/>
    <x v="6"/>
    <x v="0"/>
    <x v="6"/>
    <m/>
    <m/>
    <n v="0.70857881879580398"/>
    <s v="*"/>
    <n v="1"/>
  </r>
  <r>
    <x v="1"/>
    <x v="2"/>
    <x v="6"/>
    <x v="7"/>
    <x v="0"/>
    <x v="6"/>
    <m/>
    <m/>
    <n v="0.66475409836065569"/>
    <s v="*"/>
    <n v="1"/>
  </r>
  <r>
    <x v="1"/>
    <x v="2"/>
    <x v="6"/>
    <x v="8"/>
    <x v="1"/>
    <x v="6"/>
    <m/>
    <m/>
    <n v="0.70449407223600768"/>
    <m/>
    <n v="0"/>
  </r>
  <r>
    <x v="1"/>
    <x v="2"/>
    <x v="6"/>
    <x v="9"/>
    <x v="1"/>
    <x v="6"/>
    <m/>
    <m/>
    <n v="0.68385650224215244"/>
    <m/>
    <n v="0"/>
  </r>
  <r>
    <x v="1"/>
    <x v="2"/>
    <x v="6"/>
    <x v="10"/>
    <x v="1"/>
    <x v="6"/>
    <m/>
    <m/>
    <n v="0.64324324324324322"/>
    <s v="*"/>
    <n v="1"/>
  </r>
  <r>
    <x v="1"/>
    <x v="2"/>
    <x v="6"/>
    <x v="11"/>
    <x v="1"/>
    <x v="6"/>
    <m/>
    <m/>
    <n v="0.70523138832997989"/>
    <m/>
    <n v="0"/>
  </r>
  <r>
    <x v="1"/>
    <x v="2"/>
    <x v="6"/>
    <x v="12"/>
    <x v="1"/>
    <x v="6"/>
    <m/>
    <m/>
    <n v="0.68235294117647061"/>
    <m/>
    <n v="0"/>
  </r>
  <r>
    <x v="1"/>
    <x v="2"/>
    <x v="6"/>
    <x v="13"/>
    <x v="2"/>
    <x v="6"/>
    <m/>
    <m/>
    <n v="0.70532618972581151"/>
    <m/>
    <n v="0"/>
  </r>
  <r>
    <x v="1"/>
    <x v="2"/>
    <x v="6"/>
    <x v="14"/>
    <x v="2"/>
    <x v="6"/>
    <m/>
    <m/>
    <n v="0.6428571428571429"/>
    <s v="*"/>
    <n v="1"/>
  </r>
  <r>
    <x v="1"/>
    <x v="2"/>
    <x v="6"/>
    <x v="15"/>
    <x v="2"/>
    <x v="6"/>
    <m/>
    <m/>
    <n v="0.61056105610561051"/>
    <s v="*"/>
    <n v="1"/>
  </r>
  <r>
    <x v="1"/>
    <x v="2"/>
    <x v="6"/>
    <x v="16"/>
    <x v="2"/>
    <x v="6"/>
    <m/>
    <m/>
    <n v="0.65864332603938736"/>
    <s v="*"/>
    <n v="1"/>
  </r>
  <r>
    <x v="1"/>
    <x v="2"/>
    <x v="7"/>
    <x v="0"/>
    <x v="0"/>
    <x v="7"/>
    <m/>
    <m/>
    <n v="0.57777777777777772"/>
    <m/>
    <n v="0"/>
  </r>
  <r>
    <x v="1"/>
    <x v="2"/>
    <x v="7"/>
    <x v="1"/>
    <x v="0"/>
    <x v="7"/>
    <m/>
    <m/>
    <n v="0.6309213951067153"/>
    <s v="*"/>
    <n v="1"/>
  </r>
  <r>
    <x v="1"/>
    <x v="2"/>
    <x v="7"/>
    <x v="2"/>
    <x v="0"/>
    <x v="7"/>
    <m/>
    <m/>
    <n v="0.66421143847486996"/>
    <s v="*"/>
    <n v="1"/>
  </r>
  <r>
    <x v="1"/>
    <x v="2"/>
    <x v="7"/>
    <x v="3"/>
    <x v="0"/>
    <x v="7"/>
    <m/>
    <m/>
    <n v="0.6676660880542844"/>
    <s v="*"/>
    <n v="1"/>
  </r>
  <r>
    <x v="1"/>
    <x v="2"/>
    <x v="7"/>
    <x v="4"/>
    <x v="0"/>
    <x v="7"/>
    <m/>
    <m/>
    <n v="0.69888806523350633"/>
    <s v="*"/>
    <n v="1"/>
  </r>
  <r>
    <x v="1"/>
    <x v="2"/>
    <x v="7"/>
    <x v="5"/>
    <x v="0"/>
    <x v="7"/>
    <m/>
    <m/>
    <n v="0.70219825798423896"/>
    <s v="*"/>
    <n v="1"/>
  </r>
  <r>
    <x v="1"/>
    <x v="2"/>
    <x v="7"/>
    <x v="6"/>
    <x v="0"/>
    <x v="7"/>
    <m/>
    <m/>
    <n v="0.64380804953560367"/>
    <s v="*"/>
    <n v="1"/>
  </r>
  <r>
    <x v="1"/>
    <x v="2"/>
    <x v="7"/>
    <x v="7"/>
    <x v="0"/>
    <x v="7"/>
    <m/>
    <m/>
    <n v="0.59755369928400959"/>
    <m/>
    <n v="0"/>
  </r>
  <r>
    <x v="1"/>
    <x v="2"/>
    <x v="7"/>
    <x v="8"/>
    <x v="1"/>
    <x v="7"/>
    <m/>
    <m/>
    <n v="0.63466042154566749"/>
    <m/>
    <n v="0"/>
  </r>
  <r>
    <x v="1"/>
    <x v="2"/>
    <x v="7"/>
    <x v="9"/>
    <x v="1"/>
    <x v="7"/>
    <m/>
    <m/>
    <n v="0.63466042154566749"/>
    <m/>
    <n v="0"/>
  </r>
  <r>
    <x v="1"/>
    <x v="2"/>
    <x v="7"/>
    <x v="10"/>
    <x v="1"/>
    <x v="7"/>
    <m/>
    <m/>
    <n v="0.59361571516267653"/>
    <s v="*"/>
    <n v="1"/>
  </r>
  <r>
    <x v="1"/>
    <x v="2"/>
    <x v="7"/>
    <x v="11"/>
    <x v="1"/>
    <x v="7"/>
    <m/>
    <m/>
    <n v="0.62018730489073881"/>
    <s v="*"/>
    <n v="1"/>
  </r>
  <r>
    <x v="1"/>
    <x v="2"/>
    <x v="7"/>
    <x v="12"/>
    <x v="1"/>
    <x v="7"/>
    <m/>
    <m/>
    <n v="0.66463414634146345"/>
    <m/>
    <n v="0"/>
  </r>
  <r>
    <x v="1"/>
    <x v="2"/>
    <x v="7"/>
    <x v="13"/>
    <x v="2"/>
    <x v="7"/>
    <m/>
    <m/>
    <n v="0.66343229944158788"/>
    <m/>
    <n v="0"/>
  </r>
  <r>
    <x v="1"/>
    <x v="2"/>
    <x v="7"/>
    <x v="14"/>
    <x v="2"/>
    <x v="7"/>
    <m/>
    <m/>
    <n v="0.62197802197802199"/>
    <m/>
    <n v="0"/>
  </r>
  <r>
    <x v="1"/>
    <x v="2"/>
    <x v="7"/>
    <x v="15"/>
    <x v="2"/>
    <x v="7"/>
    <m/>
    <m/>
    <n v="0.60070671378091878"/>
    <s v="*"/>
    <n v="1"/>
  </r>
  <r>
    <x v="1"/>
    <x v="2"/>
    <x v="7"/>
    <x v="16"/>
    <x v="2"/>
    <x v="7"/>
    <m/>
    <m/>
    <n v="0.63895486935866985"/>
    <s v=" "/>
    <n v="0"/>
  </r>
  <r>
    <x v="1"/>
    <x v="2"/>
    <x v="8"/>
    <x v="0"/>
    <x v="0"/>
    <x v="8"/>
    <m/>
    <m/>
    <n v="0.62954796030871008"/>
    <m/>
    <n v="0"/>
  </r>
  <r>
    <x v="1"/>
    <x v="2"/>
    <x v="8"/>
    <x v="1"/>
    <x v="0"/>
    <x v="8"/>
    <m/>
    <m/>
    <n v="0.69816996741037851"/>
    <s v="*"/>
    <n v="1"/>
  </r>
  <r>
    <x v="1"/>
    <x v="2"/>
    <x v="8"/>
    <x v="2"/>
    <x v="0"/>
    <x v="8"/>
    <m/>
    <m/>
    <n v="0.72560467055879896"/>
    <s v="*"/>
    <n v="1"/>
  </r>
  <r>
    <x v="1"/>
    <x v="2"/>
    <x v="8"/>
    <x v="3"/>
    <x v="0"/>
    <x v="8"/>
    <m/>
    <m/>
    <n v="0.74367622259696464"/>
    <s v="*"/>
    <n v="1"/>
  </r>
  <r>
    <x v="1"/>
    <x v="2"/>
    <x v="8"/>
    <x v="4"/>
    <x v="0"/>
    <x v="8"/>
    <m/>
    <m/>
    <n v="0.78492778492778492"/>
    <s v="*"/>
    <n v="1"/>
  </r>
  <r>
    <x v="1"/>
    <x v="2"/>
    <x v="8"/>
    <x v="5"/>
    <x v="0"/>
    <x v="8"/>
    <m/>
    <m/>
    <n v="0.80152370944437146"/>
    <s v="*"/>
    <n v="1"/>
  </r>
  <r>
    <x v="1"/>
    <x v="2"/>
    <x v="8"/>
    <x v="6"/>
    <x v="0"/>
    <x v="8"/>
    <m/>
    <m/>
    <n v="0.78704241719930268"/>
    <s v="*"/>
    <n v="1"/>
  </r>
  <r>
    <x v="1"/>
    <x v="2"/>
    <x v="8"/>
    <x v="7"/>
    <x v="0"/>
    <x v="8"/>
    <m/>
    <m/>
    <n v="0.73447419265801817"/>
    <s v="*"/>
    <n v="1"/>
  </r>
  <r>
    <x v="1"/>
    <x v="2"/>
    <x v="8"/>
    <x v="8"/>
    <x v="1"/>
    <x v="8"/>
    <m/>
    <m/>
    <n v="0.75517843773396554"/>
    <m/>
    <n v="0"/>
  </r>
  <r>
    <x v="1"/>
    <x v="2"/>
    <x v="8"/>
    <x v="9"/>
    <x v="1"/>
    <x v="8"/>
    <m/>
    <m/>
    <n v="0.74492099322799099"/>
    <m/>
    <n v="0"/>
  </r>
  <r>
    <x v="1"/>
    <x v="2"/>
    <x v="8"/>
    <x v="10"/>
    <x v="1"/>
    <x v="8"/>
    <m/>
    <m/>
    <n v="0.71480144404332135"/>
    <s v="*"/>
    <n v="1"/>
  </r>
  <r>
    <x v="1"/>
    <x v="2"/>
    <x v="8"/>
    <x v="11"/>
    <x v="1"/>
    <x v="8"/>
    <m/>
    <m/>
    <n v="0.75279755849440488"/>
    <m/>
    <n v="0"/>
  </r>
  <r>
    <x v="1"/>
    <x v="2"/>
    <x v="8"/>
    <x v="12"/>
    <x v="1"/>
    <x v="8"/>
    <m/>
    <m/>
    <n v="0.74117647058823533"/>
    <m/>
    <n v="0"/>
  </r>
  <r>
    <x v="1"/>
    <x v="2"/>
    <x v="8"/>
    <x v="13"/>
    <x v="2"/>
    <x v="8"/>
    <m/>
    <m/>
    <n v="0.75571047558689164"/>
    <m/>
    <n v="0"/>
  </r>
  <r>
    <x v="1"/>
    <x v="2"/>
    <x v="8"/>
    <x v="14"/>
    <x v="2"/>
    <x v="8"/>
    <m/>
    <m/>
    <n v="0.66457023060796649"/>
    <s v="*"/>
    <n v="1"/>
  </r>
  <r>
    <x v="1"/>
    <x v="2"/>
    <x v="8"/>
    <x v="15"/>
    <x v="2"/>
    <x v="8"/>
    <m/>
    <m/>
    <n v="0.67656765676567654"/>
    <s v="*"/>
    <n v="1"/>
  </r>
  <r>
    <x v="1"/>
    <x v="2"/>
    <x v="8"/>
    <x v="16"/>
    <x v="2"/>
    <x v="8"/>
    <m/>
    <m/>
    <n v="0.73942093541202669"/>
    <m/>
    <n v="0"/>
  </r>
  <r>
    <x v="1"/>
    <x v="2"/>
    <x v="9"/>
    <x v="0"/>
    <x v="0"/>
    <x v="9"/>
    <m/>
    <m/>
    <n v="0.46896191966614503"/>
    <m/>
    <n v="0"/>
  </r>
  <r>
    <x v="1"/>
    <x v="2"/>
    <x v="9"/>
    <x v="1"/>
    <x v="0"/>
    <x v="9"/>
    <m/>
    <m/>
    <n v="0.51333032083145047"/>
    <s v="*"/>
    <n v="1"/>
  </r>
  <r>
    <x v="1"/>
    <x v="2"/>
    <x v="9"/>
    <x v="2"/>
    <x v="0"/>
    <x v="9"/>
    <m/>
    <m/>
    <n v="0.54101722723543888"/>
    <s v="*"/>
    <n v="1"/>
  </r>
  <r>
    <x v="1"/>
    <x v="2"/>
    <x v="9"/>
    <x v="3"/>
    <x v="0"/>
    <x v="9"/>
    <m/>
    <m/>
    <n v="0.56765389082462259"/>
    <s v="*"/>
    <n v="1"/>
  </r>
  <r>
    <x v="1"/>
    <x v="2"/>
    <x v="9"/>
    <x v="4"/>
    <x v="0"/>
    <x v="9"/>
    <m/>
    <m/>
    <n v="0.61258955987717501"/>
    <s v="*"/>
    <n v="1"/>
  </r>
  <r>
    <x v="1"/>
    <x v="2"/>
    <x v="9"/>
    <x v="5"/>
    <x v="0"/>
    <x v="9"/>
    <m/>
    <m/>
    <n v="0.65289091992847204"/>
    <s v="*"/>
    <n v="1"/>
  </r>
  <r>
    <x v="1"/>
    <x v="2"/>
    <x v="9"/>
    <x v="6"/>
    <x v="0"/>
    <x v="9"/>
    <m/>
    <m/>
    <n v="0.6499597423510467"/>
    <s v="*"/>
    <n v="1"/>
  </r>
  <r>
    <x v="1"/>
    <x v="2"/>
    <x v="9"/>
    <x v="7"/>
    <x v="0"/>
    <x v="9"/>
    <m/>
    <m/>
    <n v="0.63716502115655849"/>
    <s v="*"/>
    <n v="1"/>
  </r>
  <r>
    <x v="1"/>
    <x v="2"/>
    <x v="9"/>
    <x v="8"/>
    <x v="1"/>
    <x v="9"/>
    <m/>
    <m/>
    <n v="0.60632775440794773"/>
    <m/>
    <n v="0"/>
  </r>
  <r>
    <x v="1"/>
    <x v="2"/>
    <x v="9"/>
    <x v="9"/>
    <x v="1"/>
    <x v="9"/>
    <m/>
    <m/>
    <n v="0.56834532374100721"/>
    <m/>
    <n v="0"/>
  </r>
  <r>
    <x v="1"/>
    <x v="2"/>
    <x v="9"/>
    <x v="10"/>
    <x v="1"/>
    <x v="9"/>
    <m/>
    <m/>
    <n v="0.53969594594594594"/>
    <s v="*"/>
    <n v="1"/>
  </r>
  <r>
    <x v="1"/>
    <x v="2"/>
    <x v="9"/>
    <x v="11"/>
    <x v="1"/>
    <x v="9"/>
    <m/>
    <m/>
    <n v="0.55130434782608695"/>
    <s v="*"/>
    <n v="1"/>
  </r>
  <r>
    <x v="1"/>
    <x v="2"/>
    <x v="9"/>
    <x v="12"/>
    <x v="1"/>
    <x v="9"/>
    <m/>
    <m/>
    <n v="0.52941176470588236"/>
    <m/>
    <n v="0"/>
  </r>
  <r>
    <x v="1"/>
    <x v="2"/>
    <x v="9"/>
    <x v="13"/>
    <x v="2"/>
    <x v="9"/>
    <m/>
    <m/>
    <n v="0.60084481802278444"/>
    <m/>
    <n v="0"/>
  </r>
  <r>
    <x v="1"/>
    <x v="2"/>
    <x v="9"/>
    <x v="14"/>
    <x v="2"/>
    <x v="9"/>
    <m/>
    <m/>
    <n v="0.5246636771300448"/>
    <s v="*"/>
    <n v="1"/>
  </r>
  <r>
    <x v="1"/>
    <x v="2"/>
    <x v="9"/>
    <x v="15"/>
    <x v="2"/>
    <x v="9"/>
    <m/>
    <m/>
    <n v="0.46706586826347307"/>
    <s v="*"/>
    <n v="1"/>
  </r>
  <r>
    <x v="1"/>
    <x v="2"/>
    <x v="9"/>
    <x v="16"/>
    <x v="2"/>
    <x v="9"/>
    <m/>
    <m/>
    <n v="0.57371794871794868"/>
    <m/>
    <n v="0"/>
  </r>
  <r>
    <x v="1"/>
    <x v="2"/>
    <x v="10"/>
    <x v="0"/>
    <x v="0"/>
    <x v="10"/>
    <m/>
    <m/>
    <n v="0.67604090577063547"/>
    <m/>
    <n v="0"/>
  </r>
  <r>
    <x v="1"/>
    <x v="2"/>
    <x v="10"/>
    <x v="1"/>
    <x v="0"/>
    <x v="10"/>
    <m/>
    <m/>
    <n v="0.71350410345685156"/>
    <s v="*"/>
    <n v="1"/>
  </r>
  <r>
    <x v="1"/>
    <x v="2"/>
    <x v="10"/>
    <x v="2"/>
    <x v="0"/>
    <x v="10"/>
    <m/>
    <m/>
    <n v="0.74495527355939251"/>
    <s v="*"/>
    <n v="1"/>
  </r>
  <r>
    <x v="1"/>
    <x v="2"/>
    <x v="10"/>
    <x v="3"/>
    <x v="0"/>
    <x v="10"/>
    <m/>
    <m/>
    <n v="0.77037712895377131"/>
    <s v="*"/>
    <n v="1"/>
  </r>
  <r>
    <x v="1"/>
    <x v="2"/>
    <x v="10"/>
    <x v="4"/>
    <x v="0"/>
    <x v="10"/>
    <m/>
    <m/>
    <n v="0.81343918344201871"/>
    <s v="*"/>
    <n v="1"/>
  </r>
  <r>
    <x v="1"/>
    <x v="2"/>
    <x v="10"/>
    <x v="5"/>
    <x v="0"/>
    <x v="10"/>
    <m/>
    <m/>
    <n v="0.82233766233766237"/>
    <s v="*"/>
    <n v="1"/>
  </r>
  <r>
    <x v="1"/>
    <x v="2"/>
    <x v="10"/>
    <x v="6"/>
    <x v="0"/>
    <x v="10"/>
    <m/>
    <m/>
    <n v="0.79116978989210673"/>
    <s v="*"/>
    <n v="1"/>
  </r>
  <r>
    <x v="1"/>
    <x v="2"/>
    <x v="10"/>
    <x v="7"/>
    <x v="0"/>
    <x v="10"/>
    <m/>
    <m/>
    <n v="0.7670317926796687"/>
    <s v="*"/>
    <n v="1"/>
  </r>
  <r>
    <x v="1"/>
    <x v="2"/>
    <x v="10"/>
    <x v="8"/>
    <x v="1"/>
    <x v="10"/>
    <m/>
    <m/>
    <n v="0.78292195162041478"/>
    <m/>
    <n v="0"/>
  </r>
  <r>
    <x v="1"/>
    <x v="2"/>
    <x v="10"/>
    <x v="9"/>
    <x v="1"/>
    <x v="10"/>
    <m/>
    <m/>
    <n v="0.71902654867256632"/>
    <s v="*"/>
    <n v="1"/>
  </r>
  <r>
    <x v="1"/>
    <x v="2"/>
    <x v="10"/>
    <x v="10"/>
    <x v="1"/>
    <x v="10"/>
    <m/>
    <m/>
    <n v="0.73266152934202722"/>
    <s v="*"/>
    <n v="1"/>
  </r>
  <r>
    <x v="1"/>
    <x v="2"/>
    <x v="10"/>
    <x v="11"/>
    <x v="1"/>
    <x v="10"/>
    <m/>
    <m/>
    <n v="0.72261306532663316"/>
    <s v="*"/>
    <n v="1"/>
  </r>
  <r>
    <x v="1"/>
    <x v="2"/>
    <x v="10"/>
    <x v="12"/>
    <x v="1"/>
    <x v="10"/>
    <m/>
    <m/>
    <n v="0.66473988439306353"/>
    <s v="*"/>
    <n v="1"/>
  </r>
  <r>
    <x v="1"/>
    <x v="2"/>
    <x v="10"/>
    <x v="13"/>
    <x v="2"/>
    <x v="10"/>
    <m/>
    <m/>
    <n v="0.78291898674613758"/>
    <m/>
    <n v="0"/>
  </r>
  <r>
    <x v="1"/>
    <x v="2"/>
    <x v="10"/>
    <x v="14"/>
    <x v="2"/>
    <x v="10"/>
    <m/>
    <m/>
    <n v="0.70798319327731096"/>
    <s v="*"/>
    <n v="1"/>
  </r>
  <r>
    <x v="1"/>
    <x v="2"/>
    <x v="10"/>
    <x v="15"/>
    <x v="2"/>
    <x v="10"/>
    <m/>
    <m/>
    <n v="0.6875"/>
    <s v="*"/>
    <n v="1"/>
  </r>
  <r>
    <x v="1"/>
    <x v="2"/>
    <x v="10"/>
    <x v="16"/>
    <x v="2"/>
    <x v="10"/>
    <m/>
    <m/>
    <n v="0.72391304347826091"/>
    <s v="*"/>
    <n v="1"/>
  </r>
  <r>
    <x v="1"/>
    <x v="2"/>
    <x v="11"/>
    <x v="0"/>
    <x v="0"/>
    <x v="11"/>
    <m/>
    <m/>
    <n v="0.50479478327579597"/>
    <m/>
    <n v="0"/>
  </r>
  <r>
    <x v="1"/>
    <x v="2"/>
    <x v="11"/>
    <x v="1"/>
    <x v="0"/>
    <x v="11"/>
    <m/>
    <m/>
    <n v="0.54829471491799009"/>
    <s v="*"/>
    <n v="1"/>
  </r>
  <r>
    <x v="1"/>
    <x v="2"/>
    <x v="11"/>
    <x v="2"/>
    <x v="0"/>
    <x v="11"/>
    <m/>
    <m/>
    <n v="0.58699891657638137"/>
    <s v="*"/>
    <n v="1"/>
  </r>
  <r>
    <x v="1"/>
    <x v="2"/>
    <x v="11"/>
    <x v="3"/>
    <x v="0"/>
    <x v="11"/>
    <m/>
    <m/>
    <n v="0.61750637755102045"/>
    <s v="*"/>
    <n v="1"/>
  </r>
  <r>
    <x v="1"/>
    <x v="2"/>
    <x v="11"/>
    <x v="4"/>
    <x v="0"/>
    <x v="11"/>
    <m/>
    <m/>
    <n v="0.66760898675792291"/>
    <s v="*"/>
    <n v="1"/>
  </r>
  <r>
    <x v="1"/>
    <x v="2"/>
    <x v="11"/>
    <x v="5"/>
    <x v="0"/>
    <x v="11"/>
    <m/>
    <m/>
    <n v="0.68757807078417765"/>
    <s v="*"/>
    <n v="1"/>
  </r>
  <r>
    <x v="1"/>
    <x v="2"/>
    <x v="11"/>
    <x v="6"/>
    <x v="0"/>
    <x v="11"/>
    <m/>
    <m/>
    <n v="0.65084852294154616"/>
    <s v="*"/>
    <n v="1"/>
  </r>
  <r>
    <x v="1"/>
    <x v="2"/>
    <x v="11"/>
    <x v="7"/>
    <x v="0"/>
    <x v="11"/>
    <m/>
    <m/>
    <n v="0.61813695249845779"/>
    <s v="*"/>
    <n v="1"/>
  </r>
  <r>
    <x v="1"/>
    <x v="2"/>
    <x v="11"/>
    <x v="8"/>
    <x v="1"/>
    <x v="11"/>
    <m/>
    <m/>
    <n v="0.6374525270230792"/>
    <m/>
    <n v="0"/>
  </r>
  <r>
    <x v="1"/>
    <x v="2"/>
    <x v="11"/>
    <x v="9"/>
    <x v="1"/>
    <x v="11"/>
    <m/>
    <m/>
    <n v="0.53827751196172247"/>
    <s v="*"/>
    <n v="1"/>
  </r>
  <r>
    <x v="1"/>
    <x v="2"/>
    <x v="11"/>
    <x v="10"/>
    <x v="1"/>
    <x v="11"/>
    <m/>
    <m/>
    <n v="0.50387096774193552"/>
    <s v="*"/>
    <n v="1"/>
  </r>
  <r>
    <x v="1"/>
    <x v="2"/>
    <x v="11"/>
    <x v="11"/>
    <x v="1"/>
    <x v="11"/>
    <m/>
    <m/>
    <n v="0.51096491228070173"/>
    <s v="*"/>
    <n v="1"/>
  </r>
  <r>
    <x v="1"/>
    <x v="2"/>
    <x v="11"/>
    <x v="12"/>
    <x v="1"/>
    <x v="11"/>
    <m/>
    <m/>
    <n v="0.49358974358974361"/>
    <s v="*"/>
    <n v="1"/>
  </r>
  <r>
    <x v="1"/>
    <x v="2"/>
    <x v="11"/>
    <x v="13"/>
    <x v="2"/>
    <x v="11"/>
    <m/>
    <m/>
    <n v="0.63260875615797818"/>
    <m/>
    <n v="0"/>
  </r>
  <r>
    <x v="1"/>
    <x v="2"/>
    <x v="11"/>
    <x v="14"/>
    <x v="2"/>
    <x v="11"/>
    <m/>
    <m/>
    <n v="0.56043956043956045"/>
    <s v="*"/>
    <n v="1"/>
  </r>
  <r>
    <x v="1"/>
    <x v="2"/>
    <x v="11"/>
    <x v="15"/>
    <x v="2"/>
    <x v="11"/>
    <m/>
    <m/>
    <n v="0.54325259515570934"/>
    <s v="*"/>
    <n v="1"/>
  </r>
  <r>
    <x v="1"/>
    <x v="2"/>
    <x v="11"/>
    <x v="16"/>
    <x v="2"/>
    <x v="11"/>
    <m/>
    <m/>
    <n v="0.56220095693779903"/>
    <s v="*"/>
    <n v="1"/>
  </r>
</pivotCacheRecords>
</file>

<file path=xl/pivotCache/pivotCacheRecords8.xml><?xml version="1.0" encoding="utf-8"?>
<pivotCacheRecords xmlns="http://schemas.openxmlformats.org/spreadsheetml/2006/main" xmlns:r="http://schemas.openxmlformats.org/officeDocument/2006/relationships" count="374">
  <r>
    <x v="0"/>
    <x v="0"/>
    <x v="0"/>
    <x v="0"/>
    <x v="0"/>
    <n v="530"/>
    <n v="0.56792452830188678"/>
    <m/>
    <n v="0"/>
  </r>
  <r>
    <x v="0"/>
    <x v="0"/>
    <x v="0"/>
    <x v="0"/>
    <x v="1"/>
    <n v="1111"/>
    <n v="0.60756075607560756"/>
    <s v=" "/>
    <n v="0"/>
  </r>
  <r>
    <x v="0"/>
    <x v="0"/>
    <x v="0"/>
    <x v="0"/>
    <x v="2"/>
    <n v="1670"/>
    <n v="0.6347305389221557"/>
    <s v="*"/>
    <n v="1"/>
  </r>
  <r>
    <x v="0"/>
    <x v="0"/>
    <x v="0"/>
    <x v="0"/>
    <x v="3"/>
    <n v="2382"/>
    <n v="0.64231738035264485"/>
    <s v="*"/>
    <n v="1"/>
  </r>
  <r>
    <x v="0"/>
    <x v="0"/>
    <x v="0"/>
    <x v="0"/>
    <x v="4"/>
    <n v="2098"/>
    <n v="0.67397521448999043"/>
    <s v="*"/>
    <n v="1"/>
  </r>
  <r>
    <x v="0"/>
    <x v="0"/>
    <x v="0"/>
    <x v="0"/>
    <x v="5"/>
    <n v="1753"/>
    <n v="0.77809469480889903"/>
    <s v="*"/>
    <n v="1"/>
  </r>
  <r>
    <x v="0"/>
    <x v="0"/>
    <x v="0"/>
    <x v="0"/>
    <x v="6"/>
    <n v="2033"/>
    <n v="0.81210034431874079"/>
    <s v="*"/>
    <n v="1"/>
  </r>
  <r>
    <x v="0"/>
    <x v="0"/>
    <x v="0"/>
    <x v="0"/>
    <x v="7"/>
    <n v="1078"/>
    <n v="0.79035250463821893"/>
    <s v="*"/>
    <n v="1"/>
  </r>
  <r>
    <x v="0"/>
    <x v="0"/>
    <x v="0"/>
    <x v="1"/>
    <x v="8"/>
    <n v="10983"/>
    <n v="0.7033597377765638"/>
    <m/>
    <n v="0"/>
  </r>
  <r>
    <x v="0"/>
    <x v="0"/>
    <x v="0"/>
    <x v="1"/>
    <x v="9"/>
    <n v="232"/>
    <n v="0.625"/>
    <s v="*"/>
    <n v="1"/>
  </r>
  <r>
    <x v="0"/>
    <x v="0"/>
    <x v="0"/>
    <x v="1"/>
    <x v="10"/>
    <n v="500"/>
    <n v="0.68200000000000005"/>
    <s v=" "/>
    <n v="0"/>
  </r>
  <r>
    <x v="0"/>
    <x v="0"/>
    <x v="0"/>
    <x v="1"/>
    <x v="11"/>
    <n v="367"/>
    <n v="0.71934604904632149"/>
    <s v=" "/>
    <n v="0"/>
  </r>
  <r>
    <x v="0"/>
    <x v="0"/>
    <x v="0"/>
    <x v="1"/>
    <x v="12"/>
    <n v="63"/>
    <n v="0.7142857142857143"/>
    <s v=" "/>
    <n v="0"/>
  </r>
  <r>
    <x v="0"/>
    <x v="0"/>
    <x v="0"/>
    <x v="2"/>
    <x v="13"/>
    <n v="10518"/>
    <n v="0.71097166761741781"/>
    <m/>
    <n v="0"/>
  </r>
  <r>
    <x v="0"/>
    <x v="0"/>
    <x v="0"/>
    <x v="2"/>
    <x v="14"/>
    <n v="277"/>
    <n v="0.59566787003610111"/>
    <s v="*"/>
    <n v="1"/>
  </r>
  <r>
    <x v="0"/>
    <x v="0"/>
    <x v="0"/>
    <x v="2"/>
    <x v="15"/>
    <n v="225"/>
    <n v="0.5822222222222222"/>
    <s v="*"/>
    <n v="1"/>
  </r>
  <r>
    <x v="0"/>
    <x v="0"/>
    <x v="0"/>
    <x v="2"/>
    <x v="16"/>
    <n v="148"/>
    <n v="0.60810810810810811"/>
    <s v="*"/>
    <n v="1"/>
  </r>
  <r>
    <x v="0"/>
    <x v="1"/>
    <x v="1"/>
    <x v="0"/>
    <x v="0"/>
    <n v="522"/>
    <n v="0.47701149425287354"/>
    <m/>
    <n v="0"/>
  </r>
  <r>
    <x v="0"/>
    <x v="1"/>
    <x v="1"/>
    <x v="0"/>
    <x v="1"/>
    <n v="1100"/>
    <n v="0.54"/>
    <s v="*"/>
    <n v="1"/>
  </r>
  <r>
    <x v="0"/>
    <x v="1"/>
    <x v="1"/>
    <x v="0"/>
    <x v="2"/>
    <n v="1644"/>
    <n v="0.55596107055961075"/>
    <s v="*"/>
    <n v="1"/>
  </r>
  <r>
    <x v="0"/>
    <x v="1"/>
    <x v="1"/>
    <x v="0"/>
    <x v="3"/>
    <n v="2346"/>
    <n v="0.5558397271952259"/>
    <s v="*"/>
    <n v="1"/>
  </r>
  <r>
    <x v="0"/>
    <x v="1"/>
    <x v="1"/>
    <x v="0"/>
    <x v="4"/>
    <n v="2064"/>
    <n v="0.60416666666666663"/>
    <s v="*"/>
    <n v="1"/>
  </r>
  <r>
    <x v="0"/>
    <x v="1"/>
    <x v="1"/>
    <x v="0"/>
    <x v="5"/>
    <n v="1720"/>
    <n v="0.69941860465116279"/>
    <s v="*"/>
    <n v="1"/>
  </r>
  <r>
    <x v="0"/>
    <x v="1"/>
    <x v="1"/>
    <x v="0"/>
    <x v="6"/>
    <n v="1972"/>
    <n v="0.73478701825557813"/>
    <s v="*"/>
    <n v="1"/>
  </r>
  <r>
    <x v="0"/>
    <x v="1"/>
    <x v="1"/>
    <x v="0"/>
    <x v="7"/>
    <n v="1041"/>
    <n v="0.72430355427473581"/>
    <s v="*"/>
    <n v="1"/>
  </r>
  <r>
    <x v="0"/>
    <x v="1"/>
    <x v="1"/>
    <x v="1"/>
    <x v="8"/>
    <n v="10777"/>
    <n v="0.62262225109028491"/>
    <m/>
    <n v="0"/>
  </r>
  <r>
    <x v="0"/>
    <x v="1"/>
    <x v="1"/>
    <x v="1"/>
    <x v="9"/>
    <n v="223"/>
    <n v="0.5246636771300448"/>
    <s v="*"/>
    <n v="1"/>
  </r>
  <r>
    <x v="0"/>
    <x v="1"/>
    <x v="1"/>
    <x v="1"/>
    <x v="10"/>
    <n v="493"/>
    <n v="0.63286004056795131"/>
    <s v=" "/>
    <n v="0"/>
  </r>
  <r>
    <x v="0"/>
    <x v="1"/>
    <x v="1"/>
    <x v="1"/>
    <x v="11"/>
    <n v="361"/>
    <n v="0.67590027700831024"/>
    <s v="*"/>
    <n v="1"/>
  </r>
  <r>
    <x v="0"/>
    <x v="1"/>
    <x v="1"/>
    <x v="1"/>
    <x v="12"/>
    <n v="62"/>
    <n v="0.62903225806451613"/>
    <s v=" "/>
    <n v="0"/>
  </r>
  <r>
    <x v="0"/>
    <x v="1"/>
    <x v="1"/>
    <x v="2"/>
    <x v="13"/>
    <n v="10331"/>
    <n v="0.63304617171619393"/>
    <m/>
    <n v="0"/>
  </r>
  <r>
    <x v="0"/>
    <x v="1"/>
    <x v="1"/>
    <x v="2"/>
    <x v="14"/>
    <n v="272"/>
    <n v="0.4889705882352941"/>
    <s v="*"/>
    <n v="1"/>
  </r>
  <r>
    <x v="0"/>
    <x v="1"/>
    <x v="1"/>
    <x v="2"/>
    <x v="15"/>
    <n v="225"/>
    <n v="0.49777777777777776"/>
    <s v="*"/>
    <n v="1"/>
  </r>
  <r>
    <x v="0"/>
    <x v="1"/>
    <x v="1"/>
    <x v="2"/>
    <x v="16"/>
    <n v="146"/>
    <n v="0.5547945205479452"/>
    <s v=" "/>
    <n v="0"/>
  </r>
  <r>
    <x v="0"/>
    <x v="2"/>
    <x v="2"/>
    <x v="0"/>
    <x v="0"/>
    <n v="529"/>
    <n v="0.3724007561436673"/>
    <m/>
    <n v="0"/>
  </r>
  <r>
    <x v="0"/>
    <x v="2"/>
    <x v="2"/>
    <x v="0"/>
    <x v="1"/>
    <n v="1113"/>
    <n v="0.40970350404312667"/>
    <s v=" "/>
    <n v="0"/>
  </r>
  <r>
    <x v="0"/>
    <x v="2"/>
    <x v="2"/>
    <x v="0"/>
    <x v="2"/>
    <n v="1670"/>
    <n v="0.43592814371257482"/>
    <s v="*"/>
    <n v="1"/>
  </r>
  <r>
    <x v="0"/>
    <x v="2"/>
    <x v="2"/>
    <x v="0"/>
    <x v="3"/>
    <n v="2392"/>
    <n v="0.43102006688963213"/>
    <s v="*"/>
    <n v="1"/>
  </r>
  <r>
    <x v="0"/>
    <x v="2"/>
    <x v="2"/>
    <x v="0"/>
    <x v="4"/>
    <n v="2105"/>
    <n v="0.45653206650831352"/>
    <s v="*"/>
    <n v="1"/>
  </r>
  <r>
    <x v="0"/>
    <x v="2"/>
    <x v="2"/>
    <x v="0"/>
    <x v="5"/>
    <n v="1757"/>
    <n v="0.4610130904951622"/>
    <s v="*"/>
    <n v="1"/>
  </r>
  <r>
    <x v="0"/>
    <x v="2"/>
    <x v="2"/>
    <x v="0"/>
    <x v="6"/>
    <n v="2023"/>
    <n v="0.39100346020761245"/>
    <s v=" "/>
    <n v="0"/>
  </r>
  <r>
    <x v="0"/>
    <x v="2"/>
    <x v="2"/>
    <x v="0"/>
    <x v="7"/>
    <n v="1106"/>
    <n v="0.35352622061482819"/>
    <s v=" "/>
    <n v="0"/>
  </r>
  <r>
    <x v="0"/>
    <x v="2"/>
    <x v="2"/>
    <x v="1"/>
    <x v="8"/>
    <n v="11037"/>
    <n v="0.42140074295551327"/>
    <m/>
    <n v="0"/>
  </r>
  <r>
    <x v="0"/>
    <x v="2"/>
    <x v="2"/>
    <x v="1"/>
    <x v="9"/>
    <n v="231"/>
    <n v="0.43722943722943725"/>
    <s v=" "/>
    <n v="0"/>
  </r>
  <r>
    <x v="0"/>
    <x v="2"/>
    <x v="2"/>
    <x v="1"/>
    <x v="10"/>
    <n v="501"/>
    <n v="0.39720558882235529"/>
    <s v=" "/>
    <n v="0"/>
  </r>
  <r>
    <x v="0"/>
    <x v="2"/>
    <x v="2"/>
    <x v="1"/>
    <x v="11"/>
    <n v="366"/>
    <n v="0.55464480874316935"/>
    <s v="*"/>
    <n v="1"/>
  </r>
  <r>
    <x v="0"/>
    <x v="2"/>
    <x v="2"/>
    <x v="1"/>
    <x v="12"/>
    <n v="64"/>
    <n v="0.34375"/>
    <s v=" "/>
    <n v="0"/>
  </r>
  <r>
    <x v="0"/>
    <x v="2"/>
    <x v="2"/>
    <x v="2"/>
    <x v="13"/>
    <n v="10583"/>
    <n v="0.4272890484739677"/>
    <m/>
    <n v="0"/>
  </r>
  <r>
    <x v="0"/>
    <x v="2"/>
    <x v="2"/>
    <x v="2"/>
    <x v="14"/>
    <n v="279"/>
    <n v="0.4157706093189964"/>
    <s v=" "/>
    <n v="0"/>
  </r>
  <r>
    <x v="0"/>
    <x v="2"/>
    <x v="2"/>
    <x v="2"/>
    <x v="15"/>
    <n v="233"/>
    <n v="0.36480686695278969"/>
    <s v=" "/>
    <n v="0"/>
  </r>
  <r>
    <x v="0"/>
    <x v="2"/>
    <x v="2"/>
    <x v="2"/>
    <x v="16"/>
    <n v="151"/>
    <n v="0.4370860927152318"/>
    <s v=" "/>
    <n v="0"/>
  </r>
  <r>
    <x v="0"/>
    <x v="3"/>
    <x v="3"/>
    <x v="0"/>
    <x v="0"/>
    <n v="398"/>
    <n v="0.45979899497487436"/>
    <m/>
    <n v="0"/>
  </r>
  <r>
    <x v="0"/>
    <x v="3"/>
    <x v="3"/>
    <x v="0"/>
    <x v="1"/>
    <n v="873"/>
    <n v="0.49140893470790376"/>
    <s v=" "/>
    <n v="0"/>
  </r>
  <r>
    <x v="0"/>
    <x v="3"/>
    <x v="3"/>
    <x v="0"/>
    <x v="2"/>
    <n v="1311"/>
    <n v="0.52326468344774979"/>
    <s v="*"/>
    <n v="1"/>
  </r>
  <r>
    <x v="0"/>
    <x v="3"/>
    <x v="3"/>
    <x v="0"/>
    <x v="3"/>
    <n v="1836"/>
    <n v="0.52450980392156865"/>
    <s v="*"/>
    <n v="1"/>
  </r>
  <r>
    <x v="0"/>
    <x v="3"/>
    <x v="3"/>
    <x v="0"/>
    <x v="4"/>
    <n v="1607"/>
    <n v="0.56191661481020538"/>
    <s v="*"/>
    <n v="1"/>
  </r>
  <r>
    <x v="0"/>
    <x v="3"/>
    <x v="3"/>
    <x v="0"/>
    <x v="5"/>
    <n v="1326"/>
    <n v="0.61387631975867274"/>
    <s v="*"/>
    <n v="1"/>
  </r>
  <r>
    <x v="0"/>
    <x v="3"/>
    <x v="3"/>
    <x v="0"/>
    <x v="6"/>
    <n v="1345"/>
    <n v="0.63717472118959106"/>
    <s v="*"/>
    <n v="1"/>
  </r>
  <r>
    <x v="0"/>
    <x v="3"/>
    <x v="3"/>
    <x v="0"/>
    <x v="7"/>
    <n v="683"/>
    <n v="0.60907759882869694"/>
    <s v="*"/>
    <n v="1"/>
  </r>
  <r>
    <x v="0"/>
    <x v="3"/>
    <x v="3"/>
    <x v="1"/>
    <x v="8"/>
    <n v="8179"/>
    <n v="0.56278273627582831"/>
    <m/>
    <n v="0"/>
  </r>
  <r>
    <x v="0"/>
    <x v="3"/>
    <x v="3"/>
    <x v="1"/>
    <x v="9"/>
    <n v="185"/>
    <n v="0.48108108108108111"/>
    <s v="*"/>
    <n v="1"/>
  </r>
  <r>
    <x v="0"/>
    <x v="3"/>
    <x v="3"/>
    <x v="1"/>
    <x v="10"/>
    <n v="355"/>
    <n v="0.52112676056338025"/>
    <s v=" "/>
    <n v="0"/>
  </r>
  <r>
    <x v="0"/>
    <x v="3"/>
    <x v="3"/>
    <x v="1"/>
    <x v="11"/>
    <n v="288"/>
    <n v="0.61458333333333337"/>
    <s v=" "/>
    <n v="0"/>
  </r>
  <r>
    <x v="0"/>
    <x v="3"/>
    <x v="3"/>
    <x v="1"/>
    <x v="12"/>
    <n v="39"/>
    <n v="0.53846153846153844"/>
    <s v=" "/>
    <n v="0"/>
  </r>
  <r>
    <x v="0"/>
    <x v="3"/>
    <x v="3"/>
    <x v="2"/>
    <x v="13"/>
    <n v="7884"/>
    <n v="0.5668442415017757"/>
    <m/>
    <n v="0"/>
  </r>
  <r>
    <x v="0"/>
    <x v="3"/>
    <x v="3"/>
    <x v="2"/>
    <x v="14"/>
    <n v="211"/>
    <n v="0.52132701421800953"/>
    <s v=" "/>
    <n v="0"/>
  </r>
  <r>
    <x v="0"/>
    <x v="3"/>
    <x v="3"/>
    <x v="2"/>
    <x v="15"/>
    <n v="169"/>
    <n v="0.46153846153846156"/>
    <s v="*"/>
    <n v="1"/>
  </r>
  <r>
    <x v="0"/>
    <x v="3"/>
    <x v="3"/>
    <x v="2"/>
    <x v="16"/>
    <n v="119"/>
    <n v="0.50420168067226889"/>
    <s v=" "/>
    <n v="0"/>
  </r>
  <r>
    <x v="0"/>
    <x v="4"/>
    <x v="4"/>
    <x v="0"/>
    <x v="0"/>
    <n v="394"/>
    <n v="0.67766497461928932"/>
    <m/>
    <n v="0"/>
  </r>
  <r>
    <x v="0"/>
    <x v="4"/>
    <x v="4"/>
    <x v="0"/>
    <x v="1"/>
    <n v="898"/>
    <n v="0.69042316258351888"/>
    <s v=" "/>
    <n v="0"/>
  </r>
  <r>
    <x v="0"/>
    <x v="4"/>
    <x v="4"/>
    <x v="0"/>
    <x v="2"/>
    <n v="1374"/>
    <n v="0.70232896652110621"/>
    <s v=" "/>
    <n v="0"/>
  </r>
  <r>
    <x v="0"/>
    <x v="4"/>
    <x v="4"/>
    <x v="0"/>
    <x v="3"/>
    <n v="2019"/>
    <n v="0.71223377909856367"/>
    <s v=" "/>
    <n v="0"/>
  </r>
  <r>
    <x v="0"/>
    <x v="4"/>
    <x v="4"/>
    <x v="0"/>
    <x v="4"/>
    <n v="1763"/>
    <n v="0.74702212138400459"/>
    <s v="*"/>
    <n v="1"/>
  </r>
  <r>
    <x v="0"/>
    <x v="4"/>
    <x v="4"/>
    <x v="0"/>
    <x v="5"/>
    <n v="1392"/>
    <n v="0.7816091954022989"/>
    <s v="*"/>
    <n v="1"/>
  </r>
  <r>
    <x v="0"/>
    <x v="4"/>
    <x v="4"/>
    <x v="0"/>
    <x v="6"/>
    <n v="1462"/>
    <n v="0.72161422708618328"/>
    <s v=" "/>
    <n v="0"/>
  </r>
  <r>
    <x v="0"/>
    <x v="4"/>
    <x v="4"/>
    <x v="0"/>
    <x v="7"/>
    <n v="756"/>
    <n v="0.70370370370370372"/>
    <s v=" "/>
    <n v="0"/>
  </r>
  <r>
    <x v="0"/>
    <x v="4"/>
    <x v="4"/>
    <x v="1"/>
    <x v="8"/>
    <n v="8794"/>
    <n v="0.72299294973845807"/>
    <m/>
    <n v="0"/>
  </r>
  <r>
    <x v="0"/>
    <x v="4"/>
    <x v="4"/>
    <x v="1"/>
    <x v="9"/>
    <n v="188"/>
    <n v="0.73936170212765961"/>
    <s v=" "/>
    <n v="0"/>
  </r>
  <r>
    <x v="0"/>
    <x v="4"/>
    <x v="4"/>
    <x v="1"/>
    <x v="10"/>
    <n v="370"/>
    <n v="0.70270270270270274"/>
    <s v=" "/>
    <n v="0"/>
  </r>
  <r>
    <x v="0"/>
    <x v="4"/>
    <x v="4"/>
    <x v="1"/>
    <x v="11"/>
    <n v="277"/>
    <n v="0.81227436823104693"/>
    <s v="*"/>
    <n v="1"/>
  </r>
  <r>
    <x v="0"/>
    <x v="4"/>
    <x v="4"/>
    <x v="1"/>
    <x v="12"/>
    <n v="44"/>
    <n v="0.65909090909090906"/>
    <s v=" "/>
    <n v="0"/>
  </r>
  <r>
    <x v="0"/>
    <x v="4"/>
    <x v="4"/>
    <x v="2"/>
    <x v="13"/>
    <n v="8400"/>
    <n v="0.73"/>
    <m/>
    <n v="0"/>
  </r>
  <r>
    <x v="0"/>
    <x v="4"/>
    <x v="4"/>
    <x v="2"/>
    <x v="14"/>
    <n v="215"/>
    <n v="0.67441860465116277"/>
    <s v=" "/>
    <n v="0"/>
  </r>
  <r>
    <x v="0"/>
    <x v="4"/>
    <x v="4"/>
    <x v="2"/>
    <x v="15"/>
    <n v="187"/>
    <n v="0.65775401069518713"/>
    <s v="*"/>
    <n v="1"/>
  </r>
  <r>
    <x v="0"/>
    <x v="4"/>
    <x v="4"/>
    <x v="2"/>
    <x v="16"/>
    <n v="123"/>
    <n v="0.69918699186991873"/>
    <s v=" "/>
    <n v="0"/>
  </r>
  <r>
    <x v="0"/>
    <x v="5"/>
    <x v="5"/>
    <x v="0"/>
    <x v="0"/>
    <n v="316"/>
    <n v="0.49683544303797467"/>
    <m/>
    <n v="0"/>
  </r>
  <r>
    <x v="0"/>
    <x v="5"/>
    <x v="5"/>
    <x v="0"/>
    <x v="1"/>
    <n v="684"/>
    <n v="0.54532163742690054"/>
    <s v=" "/>
    <n v="0"/>
  </r>
  <r>
    <x v="0"/>
    <x v="5"/>
    <x v="5"/>
    <x v="0"/>
    <x v="2"/>
    <n v="1084"/>
    <n v="0.57749077490774903"/>
    <s v="*"/>
    <n v="1"/>
  </r>
  <r>
    <x v="0"/>
    <x v="5"/>
    <x v="5"/>
    <x v="0"/>
    <x v="3"/>
    <n v="1568"/>
    <n v="0.58737244897959184"/>
    <s v="*"/>
    <n v="1"/>
  </r>
  <r>
    <x v="0"/>
    <x v="5"/>
    <x v="5"/>
    <x v="0"/>
    <x v="4"/>
    <n v="1427"/>
    <n v="0.59985984583041341"/>
    <s v="*"/>
    <n v="1"/>
  </r>
  <r>
    <x v="0"/>
    <x v="5"/>
    <x v="5"/>
    <x v="0"/>
    <x v="5"/>
    <n v="1245"/>
    <n v="0.6714859437751004"/>
    <s v="*"/>
    <n v="1"/>
  </r>
  <r>
    <x v="0"/>
    <x v="5"/>
    <x v="5"/>
    <x v="0"/>
    <x v="6"/>
    <n v="1298"/>
    <n v="0.67257318952234202"/>
    <s v="*"/>
    <n v="1"/>
  </r>
  <r>
    <x v="0"/>
    <x v="5"/>
    <x v="5"/>
    <x v="0"/>
    <x v="7"/>
    <n v="644"/>
    <n v="0.6350931677018633"/>
    <s v="*"/>
    <n v="1"/>
  </r>
  <r>
    <x v="0"/>
    <x v="5"/>
    <x v="5"/>
    <x v="1"/>
    <x v="8"/>
    <n v="7184"/>
    <n v="0.61358574610244987"/>
    <m/>
    <n v="0"/>
  </r>
  <r>
    <x v="0"/>
    <x v="5"/>
    <x v="5"/>
    <x v="1"/>
    <x v="9"/>
    <n v="153"/>
    <n v="0.58823529411764708"/>
    <s v=" "/>
    <n v="0"/>
  </r>
  <r>
    <x v="0"/>
    <x v="5"/>
    <x v="5"/>
    <x v="1"/>
    <x v="10"/>
    <n v="317"/>
    <n v="0.56151419558359617"/>
    <s v=" "/>
    <n v="0"/>
  </r>
  <r>
    <x v="0"/>
    <x v="5"/>
    <x v="5"/>
    <x v="1"/>
    <x v="11"/>
    <n v="273"/>
    <n v="0.67765567765567769"/>
    <s v="*"/>
    <n v="1"/>
  </r>
  <r>
    <x v="0"/>
    <x v="5"/>
    <x v="5"/>
    <x v="1"/>
    <x v="12"/>
    <n v="36"/>
    <n v="0.66666666666666663"/>
    <s v=" "/>
    <n v="0"/>
  </r>
  <r>
    <x v="0"/>
    <x v="5"/>
    <x v="5"/>
    <x v="2"/>
    <x v="13"/>
    <n v="6969"/>
    <n v="0.62103601664514274"/>
    <m/>
    <n v="0"/>
  </r>
  <r>
    <x v="0"/>
    <x v="5"/>
    <x v="5"/>
    <x v="2"/>
    <x v="14"/>
    <n v="168"/>
    <n v="0.52380952380952384"/>
    <s v="*"/>
    <n v="1"/>
  </r>
  <r>
    <x v="0"/>
    <x v="5"/>
    <x v="5"/>
    <x v="2"/>
    <x v="15"/>
    <n v="137"/>
    <n v="0.51824817518248179"/>
    <s v="*"/>
    <n v="1"/>
  </r>
  <r>
    <x v="0"/>
    <x v="5"/>
    <x v="5"/>
    <x v="2"/>
    <x v="16"/>
    <n v="97"/>
    <n v="0.53608247422680411"/>
    <s v=" "/>
    <n v="0"/>
  </r>
  <r>
    <x v="0"/>
    <x v="6"/>
    <x v="6"/>
    <x v="0"/>
    <x v="0"/>
    <n v="314"/>
    <n v="0.55414012738853502"/>
    <m/>
    <n v="0"/>
  </r>
  <r>
    <x v="0"/>
    <x v="6"/>
    <x v="6"/>
    <x v="0"/>
    <x v="1"/>
    <n v="686"/>
    <n v="0.5276967930029155"/>
    <s v=" "/>
    <n v="0"/>
  </r>
  <r>
    <x v="0"/>
    <x v="6"/>
    <x v="6"/>
    <x v="0"/>
    <x v="2"/>
    <n v="1084"/>
    <n v="0.58118081180811809"/>
    <s v=" "/>
    <n v="0"/>
  </r>
  <r>
    <x v="0"/>
    <x v="6"/>
    <x v="6"/>
    <x v="0"/>
    <x v="3"/>
    <n v="1563"/>
    <n v="0.59820857325655785"/>
    <s v=" "/>
    <n v="0"/>
  </r>
  <r>
    <x v="0"/>
    <x v="6"/>
    <x v="6"/>
    <x v="0"/>
    <x v="4"/>
    <n v="1432"/>
    <n v="0.58589385474860334"/>
    <s v=" "/>
    <n v="0"/>
  </r>
  <r>
    <x v="0"/>
    <x v="6"/>
    <x v="6"/>
    <x v="0"/>
    <x v="5"/>
    <n v="1238"/>
    <n v="0.65105008077544424"/>
    <s v="*"/>
    <n v="1"/>
  </r>
  <r>
    <x v="0"/>
    <x v="6"/>
    <x v="6"/>
    <x v="0"/>
    <x v="6"/>
    <n v="1303"/>
    <n v="0.66922486569455109"/>
    <s v="*"/>
    <n v="1"/>
  </r>
  <r>
    <x v="0"/>
    <x v="6"/>
    <x v="6"/>
    <x v="0"/>
    <x v="7"/>
    <n v="622"/>
    <n v="0.6463022508038585"/>
    <s v="*"/>
    <n v="1"/>
  </r>
  <r>
    <x v="0"/>
    <x v="6"/>
    <x v="6"/>
    <x v="1"/>
    <x v="8"/>
    <n v="7170"/>
    <n v="0.60976290097629005"/>
    <m/>
    <n v="0"/>
  </r>
  <r>
    <x v="0"/>
    <x v="6"/>
    <x v="6"/>
    <x v="1"/>
    <x v="9"/>
    <n v="155"/>
    <n v="0.54838709677419351"/>
    <s v=" "/>
    <n v="0"/>
  </r>
  <r>
    <x v="0"/>
    <x v="6"/>
    <x v="6"/>
    <x v="1"/>
    <x v="10"/>
    <n v="315"/>
    <n v="0.6253968253968254"/>
    <s v=" "/>
    <n v="0"/>
  </r>
  <r>
    <x v="0"/>
    <x v="6"/>
    <x v="6"/>
    <x v="1"/>
    <x v="11"/>
    <n v="269"/>
    <n v="0.68401486988847582"/>
    <s v="*"/>
    <n v="1"/>
  </r>
  <r>
    <x v="0"/>
    <x v="6"/>
    <x v="6"/>
    <x v="1"/>
    <x v="12"/>
    <n v="36"/>
    <n v="0.58333333333333337"/>
    <s v=" "/>
    <n v="0"/>
  </r>
  <r>
    <x v="0"/>
    <x v="6"/>
    <x v="6"/>
    <x v="2"/>
    <x v="13"/>
    <n v="6949"/>
    <n v="0.61778673190387101"/>
    <m/>
    <n v="0"/>
  </r>
  <r>
    <x v="0"/>
    <x v="6"/>
    <x v="6"/>
    <x v="2"/>
    <x v="14"/>
    <n v="167"/>
    <n v="0.56287425149700598"/>
    <s v=" "/>
    <n v="0"/>
  </r>
  <r>
    <x v="0"/>
    <x v="6"/>
    <x v="6"/>
    <x v="2"/>
    <x v="15"/>
    <n v="134"/>
    <n v="0.52985074626865669"/>
    <s v="*"/>
    <n v="1"/>
  </r>
  <r>
    <x v="0"/>
    <x v="6"/>
    <x v="6"/>
    <x v="2"/>
    <x v="16"/>
    <n v="100"/>
    <n v="0.56000000000000005"/>
    <s v=" "/>
    <n v="0"/>
  </r>
  <r>
    <x v="0"/>
    <x v="7"/>
    <x v="7"/>
    <x v="0"/>
    <x v="0"/>
    <n v="381"/>
    <n v="0.39895013123359579"/>
    <m/>
    <n v="0"/>
  </r>
  <r>
    <x v="0"/>
    <x v="7"/>
    <x v="7"/>
    <x v="0"/>
    <x v="1"/>
    <n v="920"/>
    <n v="0.4934782608695652"/>
    <s v="*"/>
    <n v="1"/>
  </r>
  <r>
    <x v="0"/>
    <x v="7"/>
    <x v="7"/>
    <x v="0"/>
    <x v="2"/>
    <n v="1399"/>
    <n v="0.52037169406719086"/>
    <s v="*"/>
    <n v="1"/>
  </r>
  <r>
    <x v="0"/>
    <x v="7"/>
    <x v="7"/>
    <x v="0"/>
    <x v="3"/>
    <n v="2011"/>
    <n v="0.49080059671805071"/>
    <s v="*"/>
    <n v="1"/>
  </r>
  <r>
    <x v="0"/>
    <x v="7"/>
    <x v="7"/>
    <x v="0"/>
    <x v="4"/>
    <n v="1737"/>
    <n v="0.48992515831894068"/>
    <s v="*"/>
    <n v="1"/>
  </r>
  <r>
    <x v="0"/>
    <x v="7"/>
    <x v="7"/>
    <x v="0"/>
    <x v="5"/>
    <n v="1329"/>
    <n v="0.53649360421369452"/>
    <s v="*"/>
    <n v="1"/>
  </r>
  <r>
    <x v="0"/>
    <x v="7"/>
    <x v="7"/>
    <x v="0"/>
    <x v="6"/>
    <n v="1368"/>
    <n v="0.533625730994152"/>
    <s v="*"/>
    <n v="1"/>
  </r>
  <r>
    <x v="0"/>
    <x v="7"/>
    <x v="7"/>
    <x v="0"/>
    <x v="7"/>
    <n v="630"/>
    <n v="0.48888888888888887"/>
    <s v="*"/>
    <n v="1"/>
  </r>
  <r>
    <x v="0"/>
    <x v="7"/>
    <x v="7"/>
    <x v="1"/>
    <x v="8"/>
    <n v="8496"/>
    <n v="0.50105932203389836"/>
    <m/>
    <n v="0"/>
  </r>
  <r>
    <x v="0"/>
    <x v="7"/>
    <x v="7"/>
    <x v="1"/>
    <x v="9"/>
    <n v="191"/>
    <n v="0.45026178010471202"/>
    <s v=" "/>
    <n v="0"/>
  </r>
  <r>
    <x v="0"/>
    <x v="7"/>
    <x v="7"/>
    <x v="1"/>
    <x v="10"/>
    <n v="392"/>
    <n v="0.52806122448979587"/>
    <s v=" "/>
    <n v="0"/>
  </r>
  <r>
    <x v="0"/>
    <x v="7"/>
    <x v="7"/>
    <x v="1"/>
    <x v="11"/>
    <n v="293"/>
    <n v="0.60750853242320824"/>
    <s v="*"/>
    <n v="1"/>
  </r>
  <r>
    <x v="0"/>
    <x v="7"/>
    <x v="7"/>
    <x v="1"/>
    <x v="12"/>
    <n v="45"/>
    <n v="0.46666666666666667"/>
    <s v=" "/>
    <n v="0"/>
  </r>
  <r>
    <x v="0"/>
    <x v="7"/>
    <x v="7"/>
    <x v="2"/>
    <x v="13"/>
    <n v="8147"/>
    <n v="0.50693506812323552"/>
    <m/>
    <n v="0"/>
  </r>
  <r>
    <x v="0"/>
    <x v="7"/>
    <x v="7"/>
    <x v="2"/>
    <x v="14"/>
    <n v="225"/>
    <n v="0.48888888888888887"/>
    <s v=" "/>
    <n v="0"/>
  </r>
  <r>
    <x v="0"/>
    <x v="7"/>
    <x v="7"/>
    <x v="2"/>
    <x v="15"/>
    <n v="194"/>
    <n v="0.46907216494845361"/>
    <s v=" "/>
    <n v="0"/>
  </r>
  <r>
    <x v="0"/>
    <x v="7"/>
    <x v="7"/>
    <x v="2"/>
    <x v="16"/>
    <n v="119"/>
    <n v="0.42016806722689076"/>
    <s v=" "/>
    <n v="0"/>
  </r>
  <r>
    <x v="0"/>
    <x v="8"/>
    <x v="8"/>
    <x v="0"/>
    <x v="0"/>
    <n v="255"/>
    <n v="0.52549019607843139"/>
    <m/>
    <n v="0"/>
  </r>
  <r>
    <x v="0"/>
    <x v="8"/>
    <x v="8"/>
    <x v="0"/>
    <x v="1"/>
    <n v="532"/>
    <n v="0.5507518796992481"/>
    <s v=" "/>
    <n v="0"/>
  </r>
  <r>
    <x v="0"/>
    <x v="8"/>
    <x v="8"/>
    <x v="0"/>
    <x v="2"/>
    <n v="723"/>
    <n v="0.53526970954356845"/>
    <s v=" "/>
    <n v="0"/>
  </r>
  <r>
    <x v="0"/>
    <x v="8"/>
    <x v="8"/>
    <x v="0"/>
    <x v="3"/>
    <n v="990"/>
    <n v="0.49292929292929294"/>
    <s v=" "/>
    <n v="0"/>
  </r>
  <r>
    <x v="0"/>
    <x v="8"/>
    <x v="8"/>
    <x v="0"/>
    <x v="4"/>
    <n v="839"/>
    <n v="0.49821215733015495"/>
    <s v=" "/>
    <n v="0"/>
  </r>
  <r>
    <x v="0"/>
    <x v="8"/>
    <x v="8"/>
    <x v="0"/>
    <x v="5"/>
    <n v="618"/>
    <n v="0.55987055016181231"/>
    <s v=" "/>
    <n v="0"/>
  </r>
  <r>
    <x v="0"/>
    <x v="8"/>
    <x v="8"/>
    <x v="0"/>
    <x v="6"/>
    <n v="711"/>
    <n v="0.56118143459915615"/>
    <s v=" "/>
    <n v="0"/>
  </r>
  <r>
    <x v="0"/>
    <x v="8"/>
    <x v="8"/>
    <x v="0"/>
    <x v="7"/>
    <n v="357"/>
    <n v="0.484593837535014"/>
    <s v=" "/>
    <n v="0"/>
  </r>
  <r>
    <x v="0"/>
    <x v="8"/>
    <x v="8"/>
    <x v="1"/>
    <x v="8"/>
    <n v="4376"/>
    <n v="0.52399451553930532"/>
    <m/>
    <n v="0"/>
  </r>
  <r>
    <x v="0"/>
    <x v="8"/>
    <x v="8"/>
    <x v="1"/>
    <x v="9"/>
    <n v="103"/>
    <n v="0.5145631067961165"/>
    <s v=" "/>
    <n v="0"/>
  </r>
  <r>
    <x v="0"/>
    <x v="8"/>
    <x v="8"/>
    <x v="1"/>
    <x v="10"/>
    <n v="185"/>
    <n v="0.51891891891891895"/>
    <s v=" "/>
    <n v="0"/>
  </r>
  <r>
    <x v="0"/>
    <x v="8"/>
    <x v="8"/>
    <x v="1"/>
    <x v="11"/>
    <n v="142"/>
    <n v="0.64084507042253525"/>
    <s v="*"/>
    <n v="1"/>
  </r>
  <r>
    <x v="0"/>
    <x v="8"/>
    <x v="8"/>
    <x v="1"/>
    <x v="12"/>
    <n v="25"/>
    <n v="0.4"/>
    <s v=" "/>
    <n v="0"/>
  </r>
  <r>
    <x v="0"/>
    <x v="8"/>
    <x v="8"/>
    <x v="2"/>
    <x v="13"/>
    <n v="4146"/>
    <n v="0.52677279305354563"/>
    <m/>
    <n v="0"/>
  </r>
  <r>
    <x v="0"/>
    <x v="8"/>
    <x v="8"/>
    <x v="2"/>
    <x v="14"/>
    <n v="133"/>
    <n v="0.54887218045112784"/>
    <s v=" "/>
    <n v="0"/>
  </r>
  <r>
    <x v="0"/>
    <x v="8"/>
    <x v="8"/>
    <x v="2"/>
    <x v="15"/>
    <n v="109"/>
    <n v="0.57798165137614677"/>
    <s v=" "/>
    <n v="0"/>
  </r>
  <r>
    <x v="0"/>
    <x v="8"/>
    <x v="8"/>
    <x v="2"/>
    <x v="16"/>
    <n v="62"/>
    <n v="0.532258064516129"/>
    <s v=" "/>
    <n v="0"/>
  </r>
  <r>
    <x v="0"/>
    <x v="9"/>
    <x v="9"/>
    <x v="0"/>
    <x v="0"/>
    <n v="265"/>
    <n v="0.39245283018867927"/>
    <m/>
    <n v="0"/>
  </r>
  <r>
    <x v="0"/>
    <x v="9"/>
    <x v="9"/>
    <x v="0"/>
    <x v="1"/>
    <n v="550"/>
    <n v="0.45818181818181819"/>
    <s v=" "/>
    <n v="0"/>
  </r>
  <r>
    <x v="0"/>
    <x v="9"/>
    <x v="9"/>
    <x v="0"/>
    <x v="2"/>
    <n v="781"/>
    <n v="0.54417413572343154"/>
    <s v="*"/>
    <n v="1"/>
  </r>
  <r>
    <x v="0"/>
    <x v="9"/>
    <x v="9"/>
    <x v="0"/>
    <x v="3"/>
    <n v="974"/>
    <n v="0.53593429158110883"/>
    <s v="*"/>
    <n v="1"/>
  </r>
  <r>
    <x v="0"/>
    <x v="9"/>
    <x v="9"/>
    <x v="0"/>
    <x v="4"/>
    <n v="812"/>
    <n v="0.59852216748768472"/>
    <s v="*"/>
    <n v="1"/>
  </r>
  <r>
    <x v="0"/>
    <x v="9"/>
    <x v="9"/>
    <x v="0"/>
    <x v="5"/>
    <n v="508"/>
    <n v="0.59645669291338588"/>
    <s v="*"/>
    <n v="1"/>
  </r>
  <r>
    <x v="0"/>
    <x v="9"/>
    <x v="9"/>
    <x v="0"/>
    <x v="6"/>
    <n v="399"/>
    <n v="0.62907268170426067"/>
    <s v="*"/>
    <n v="1"/>
  </r>
  <r>
    <x v="0"/>
    <x v="9"/>
    <x v="9"/>
    <x v="0"/>
    <x v="7"/>
    <n v="160"/>
    <n v="0.6"/>
    <s v="*"/>
    <n v="1"/>
  </r>
  <r>
    <x v="0"/>
    <x v="9"/>
    <x v="9"/>
    <x v="1"/>
    <x v="8"/>
    <n v="3891"/>
    <n v="0.54818812644564374"/>
    <m/>
    <n v="0"/>
  </r>
  <r>
    <x v="0"/>
    <x v="9"/>
    <x v="9"/>
    <x v="1"/>
    <x v="9"/>
    <n v="101"/>
    <n v="0.50495049504950495"/>
    <s v=" "/>
    <n v="0"/>
  </r>
  <r>
    <x v="0"/>
    <x v="9"/>
    <x v="9"/>
    <x v="1"/>
    <x v="10"/>
    <n v="156"/>
    <n v="0.52564102564102566"/>
    <s v=" "/>
    <n v="0"/>
  </r>
  <r>
    <x v="0"/>
    <x v="9"/>
    <x v="9"/>
    <x v="1"/>
    <x v="11"/>
    <n v="127"/>
    <n v="0.61417322834645671"/>
    <s v=" "/>
    <n v="0"/>
  </r>
  <r>
    <x v="0"/>
    <x v="9"/>
    <x v="9"/>
    <x v="1"/>
    <x v="12"/>
    <n v="23"/>
    <n v="0.39130434782608697"/>
    <s v=" "/>
    <n v="0"/>
  </r>
  <r>
    <x v="0"/>
    <x v="9"/>
    <x v="9"/>
    <x v="2"/>
    <x v="13"/>
    <n v="3701"/>
    <n v="0.55336395568765195"/>
    <m/>
    <n v="0"/>
  </r>
  <r>
    <x v="0"/>
    <x v="9"/>
    <x v="9"/>
    <x v="2"/>
    <x v="14"/>
    <n v="137"/>
    <n v="0.52554744525547448"/>
    <s v=" "/>
    <n v="0"/>
  </r>
  <r>
    <x v="0"/>
    <x v="9"/>
    <x v="9"/>
    <x v="2"/>
    <x v="15"/>
    <n v="113"/>
    <n v="0.40707964601769914"/>
    <s v="*"/>
    <n v="1"/>
  </r>
  <r>
    <x v="0"/>
    <x v="9"/>
    <x v="9"/>
    <x v="2"/>
    <x v="16"/>
    <n v="67"/>
    <n v="0.53731343283582089"/>
    <s v=" "/>
    <n v="0"/>
  </r>
  <r>
    <x v="0"/>
    <x v="10"/>
    <x v="10"/>
    <x v="0"/>
    <x v="0"/>
    <n v="381"/>
    <n v="0.44356955380577429"/>
    <m/>
    <n v="0"/>
  </r>
  <r>
    <x v="0"/>
    <x v="10"/>
    <x v="10"/>
    <x v="0"/>
    <x v="1"/>
    <n v="724"/>
    <n v="0.47790055248618785"/>
    <s v=" "/>
    <n v="0"/>
  </r>
  <r>
    <x v="0"/>
    <x v="10"/>
    <x v="10"/>
    <x v="0"/>
    <x v="2"/>
    <n v="1022"/>
    <n v="0.40704500978473579"/>
    <s v=" "/>
    <n v="0"/>
  </r>
  <r>
    <x v="0"/>
    <x v="10"/>
    <x v="10"/>
    <x v="0"/>
    <x v="3"/>
    <n v="1371"/>
    <n v="0.41283734500364699"/>
    <s v=" "/>
    <n v="0"/>
  </r>
  <r>
    <x v="0"/>
    <x v="10"/>
    <x v="10"/>
    <x v="0"/>
    <x v="4"/>
    <n v="1254"/>
    <n v="0.48883572567783096"/>
    <s v=" "/>
    <n v="0"/>
  </r>
  <r>
    <x v="0"/>
    <x v="10"/>
    <x v="10"/>
    <x v="0"/>
    <x v="5"/>
    <n v="1210"/>
    <n v="0.63471074380165293"/>
    <s v="*"/>
    <n v="1"/>
  </r>
  <r>
    <x v="0"/>
    <x v="10"/>
    <x v="10"/>
    <x v="0"/>
    <x v="6"/>
    <n v="1538"/>
    <n v="0.6950585175552666"/>
    <s v="*"/>
    <n v="1"/>
  </r>
  <r>
    <x v="0"/>
    <x v="10"/>
    <x v="10"/>
    <x v="0"/>
    <x v="7"/>
    <n v="898"/>
    <n v="0.73162583518930957"/>
    <s v="*"/>
    <n v="1"/>
  </r>
  <r>
    <x v="0"/>
    <x v="10"/>
    <x v="10"/>
    <x v="1"/>
    <x v="8"/>
    <n v="7305"/>
    <n v="0.55550992470910332"/>
    <m/>
    <n v="0"/>
  </r>
  <r>
    <x v="0"/>
    <x v="10"/>
    <x v="10"/>
    <x v="1"/>
    <x v="9"/>
    <n v="148"/>
    <n v="0.41891891891891891"/>
    <s v="*"/>
    <n v="1"/>
  </r>
  <r>
    <x v="0"/>
    <x v="10"/>
    <x v="10"/>
    <x v="1"/>
    <x v="10"/>
    <n v="368"/>
    <n v="0.47282608695652173"/>
    <s v="*"/>
    <n v="1"/>
  </r>
  <r>
    <x v="0"/>
    <x v="10"/>
    <x v="10"/>
    <x v="1"/>
    <x v="11"/>
    <n v="239"/>
    <n v="0.53138075313807531"/>
    <s v=" "/>
    <n v="0"/>
  </r>
  <r>
    <x v="0"/>
    <x v="10"/>
    <x v="10"/>
    <x v="1"/>
    <x v="12"/>
    <n v="40"/>
    <n v="0.47499999999999998"/>
    <s v=" "/>
    <n v="0"/>
  </r>
  <r>
    <x v="0"/>
    <x v="10"/>
    <x v="10"/>
    <x v="2"/>
    <x v="13"/>
    <n v="7213"/>
    <n v="0.56204075973935952"/>
    <m/>
    <n v="0"/>
  </r>
  <r>
    <x v="0"/>
    <x v="10"/>
    <x v="10"/>
    <x v="2"/>
    <x v="14"/>
    <n v="141"/>
    <n v="0.39007092198581561"/>
    <s v="*"/>
    <n v="1"/>
  </r>
  <r>
    <x v="0"/>
    <x v="10"/>
    <x v="10"/>
    <x v="2"/>
    <x v="15"/>
    <n v="123"/>
    <n v="0.38211382113821141"/>
    <s v="*"/>
    <n v="1"/>
  </r>
  <r>
    <x v="0"/>
    <x v="10"/>
    <x v="10"/>
    <x v="2"/>
    <x v="16"/>
    <n v="94"/>
    <n v="0.39361702127659576"/>
    <s v="*"/>
    <n v="1"/>
  </r>
  <r>
    <x v="1"/>
    <x v="0"/>
    <x v="0"/>
    <x v="0"/>
    <x v="0"/>
    <n v="616"/>
    <n v="0.5941558441558441"/>
    <m/>
    <n v="0"/>
  </r>
  <r>
    <x v="1"/>
    <x v="0"/>
    <x v="0"/>
    <x v="0"/>
    <x v="1"/>
    <n v="1152"/>
    <n v="0.65017361111111116"/>
    <s v="*"/>
    <n v="1"/>
  </r>
  <r>
    <x v="1"/>
    <x v="0"/>
    <x v="0"/>
    <x v="0"/>
    <x v="2"/>
    <n v="1811"/>
    <n v="0.67807840971838762"/>
    <s v="*"/>
    <n v="1"/>
  </r>
  <r>
    <x v="1"/>
    <x v="0"/>
    <x v="0"/>
    <x v="0"/>
    <x v="3"/>
    <n v="2460"/>
    <n v="0.69471544715447153"/>
    <s v="*"/>
    <n v="1"/>
  </r>
  <r>
    <x v="1"/>
    <x v="0"/>
    <x v="0"/>
    <x v="0"/>
    <x v="4"/>
    <n v="2101"/>
    <n v="0.72251308900523559"/>
    <s v="*"/>
    <n v="1"/>
  </r>
  <r>
    <x v="1"/>
    <x v="0"/>
    <x v="0"/>
    <x v="0"/>
    <x v="5"/>
    <n v="1819"/>
    <n v="0.80153930731170975"/>
    <s v="*"/>
    <n v="1"/>
  </r>
  <r>
    <x v="1"/>
    <x v="0"/>
    <x v="0"/>
    <x v="0"/>
    <x v="6"/>
    <n v="2050"/>
    <n v="0.82585365853658532"/>
    <s v="*"/>
    <n v="1"/>
  </r>
  <r>
    <x v="1"/>
    <x v="0"/>
    <x v="0"/>
    <x v="0"/>
    <x v="7"/>
    <n v="1150"/>
    <n v="0.80782608695652169"/>
    <s v="*"/>
    <n v="1"/>
  </r>
  <r>
    <x v="1"/>
    <x v="0"/>
    <x v="0"/>
    <x v="1"/>
    <x v="8"/>
    <n v="11499"/>
    <n v="0.73841203582920256"/>
    <m/>
    <n v="0"/>
  </r>
  <r>
    <x v="1"/>
    <x v="0"/>
    <x v="0"/>
    <x v="1"/>
    <x v="9"/>
    <n v="267"/>
    <n v="0.72659176029962547"/>
    <s v=" "/>
    <n v="0"/>
  </r>
  <r>
    <x v="1"/>
    <x v="0"/>
    <x v="0"/>
    <x v="1"/>
    <x v="10"/>
    <n v="507"/>
    <n v="0.68441814595660755"/>
    <s v="*"/>
    <n v="1"/>
  </r>
  <r>
    <x v="1"/>
    <x v="0"/>
    <x v="0"/>
    <x v="1"/>
    <x v="11"/>
    <n v="347"/>
    <n v="0.74063400576368876"/>
    <s v=" "/>
    <n v="0"/>
  </r>
  <r>
    <x v="1"/>
    <x v="0"/>
    <x v="0"/>
    <x v="1"/>
    <x v="12"/>
    <n v="45"/>
    <n v="0.73333333333333328"/>
    <s v=" "/>
    <n v="0"/>
  </r>
  <r>
    <x v="1"/>
    <x v="0"/>
    <x v="0"/>
    <x v="2"/>
    <x v="13"/>
    <n v="11228"/>
    <n v="0.74385464909155685"/>
    <m/>
    <n v="0"/>
  </r>
  <r>
    <x v="1"/>
    <x v="0"/>
    <x v="0"/>
    <x v="2"/>
    <x v="14"/>
    <n v="241"/>
    <n v="0.58091286307053946"/>
    <s v="*"/>
    <n v="1"/>
  </r>
  <r>
    <x v="1"/>
    <x v="0"/>
    <x v="0"/>
    <x v="2"/>
    <x v="15"/>
    <n v="245"/>
    <n v="0.6"/>
    <s v="*"/>
    <n v="1"/>
  </r>
  <r>
    <x v="1"/>
    <x v="0"/>
    <x v="0"/>
    <x v="2"/>
    <x v="16"/>
    <n v="144"/>
    <n v="0.66666666666666663"/>
    <s v="*"/>
    <n v="1"/>
  </r>
  <r>
    <x v="1"/>
    <x v="1"/>
    <x v="1"/>
    <x v="0"/>
    <x v="0"/>
    <n v="614"/>
    <n v="0.53257328990228014"/>
    <m/>
    <n v="0"/>
  </r>
  <r>
    <x v="1"/>
    <x v="1"/>
    <x v="1"/>
    <x v="0"/>
    <x v="1"/>
    <n v="1141"/>
    <n v="0.57931638913234007"/>
    <s v=" "/>
    <n v="0"/>
  </r>
  <r>
    <x v="1"/>
    <x v="1"/>
    <x v="1"/>
    <x v="0"/>
    <x v="2"/>
    <n v="1819"/>
    <n v="0.59648158328752066"/>
    <s v="*"/>
    <n v="1"/>
  </r>
  <r>
    <x v="1"/>
    <x v="1"/>
    <x v="1"/>
    <x v="0"/>
    <x v="3"/>
    <n v="2470"/>
    <n v="0.6141700404858299"/>
    <s v="*"/>
    <n v="1"/>
  </r>
  <r>
    <x v="1"/>
    <x v="1"/>
    <x v="1"/>
    <x v="0"/>
    <x v="4"/>
    <n v="2098"/>
    <n v="0.63441372735938995"/>
    <s v="*"/>
    <n v="1"/>
  </r>
  <r>
    <x v="1"/>
    <x v="1"/>
    <x v="1"/>
    <x v="0"/>
    <x v="5"/>
    <n v="1804"/>
    <n v="0.75831485587583147"/>
    <s v="*"/>
    <n v="1"/>
  </r>
  <r>
    <x v="1"/>
    <x v="1"/>
    <x v="1"/>
    <x v="0"/>
    <x v="6"/>
    <n v="2007"/>
    <n v="0.76133532635774792"/>
    <s v="*"/>
    <n v="1"/>
  </r>
  <r>
    <x v="1"/>
    <x v="1"/>
    <x v="1"/>
    <x v="0"/>
    <x v="7"/>
    <n v="1118"/>
    <n v="0.75670840787119853"/>
    <s v="*"/>
    <n v="1"/>
  </r>
  <r>
    <x v="1"/>
    <x v="1"/>
    <x v="1"/>
    <x v="1"/>
    <x v="8"/>
    <n v="11415"/>
    <n v="0.6656154183092422"/>
    <m/>
    <n v="0"/>
  </r>
  <r>
    <x v="1"/>
    <x v="1"/>
    <x v="1"/>
    <x v="1"/>
    <x v="9"/>
    <n v="268"/>
    <n v="0.62686567164179108"/>
    <s v=" "/>
    <n v="0"/>
  </r>
  <r>
    <x v="1"/>
    <x v="1"/>
    <x v="1"/>
    <x v="1"/>
    <x v="10"/>
    <n v="508"/>
    <n v="0.64763779527559051"/>
    <s v=" "/>
    <n v="0"/>
  </r>
  <r>
    <x v="1"/>
    <x v="1"/>
    <x v="1"/>
    <x v="1"/>
    <x v="11"/>
    <n v="343"/>
    <n v="0.68221574344023328"/>
    <s v=" "/>
    <n v="0"/>
  </r>
  <r>
    <x v="1"/>
    <x v="1"/>
    <x v="1"/>
    <x v="1"/>
    <x v="12"/>
    <n v="46"/>
    <n v="0.73913043478260865"/>
    <s v=" "/>
    <n v="0"/>
  </r>
  <r>
    <x v="1"/>
    <x v="1"/>
    <x v="1"/>
    <x v="2"/>
    <x v="13"/>
    <n v="11157"/>
    <n v="0.67213408622389537"/>
    <m/>
    <n v="0"/>
  </r>
  <r>
    <x v="1"/>
    <x v="1"/>
    <x v="1"/>
    <x v="2"/>
    <x v="14"/>
    <n v="238"/>
    <n v="0.52100840336134457"/>
    <s v="*"/>
    <n v="1"/>
  </r>
  <r>
    <x v="1"/>
    <x v="1"/>
    <x v="1"/>
    <x v="2"/>
    <x v="15"/>
    <n v="238"/>
    <n v="0.52521008403361347"/>
    <s v="*"/>
    <n v="1"/>
  </r>
  <r>
    <x v="1"/>
    <x v="1"/>
    <x v="1"/>
    <x v="2"/>
    <x v="16"/>
    <n v="145"/>
    <n v="0.62068965517241381"/>
    <s v=" "/>
    <n v="0"/>
  </r>
  <r>
    <x v="1"/>
    <x v="2"/>
    <x v="2"/>
    <x v="0"/>
    <x v="0"/>
    <n v="622"/>
    <n v="0.3311897106109325"/>
    <m/>
    <n v="0"/>
  </r>
  <r>
    <x v="1"/>
    <x v="2"/>
    <x v="2"/>
    <x v="0"/>
    <x v="1"/>
    <n v="1157"/>
    <n v="0.43820224719101125"/>
    <s v="*"/>
    <n v="1"/>
  </r>
  <r>
    <x v="1"/>
    <x v="2"/>
    <x v="2"/>
    <x v="0"/>
    <x v="2"/>
    <n v="1823"/>
    <n v="0.45200219418540866"/>
    <s v="*"/>
    <n v="1"/>
  </r>
  <r>
    <x v="1"/>
    <x v="2"/>
    <x v="2"/>
    <x v="0"/>
    <x v="3"/>
    <n v="2477"/>
    <n v="0.46346386758175212"/>
    <s v="*"/>
    <n v="1"/>
  </r>
  <r>
    <x v="1"/>
    <x v="2"/>
    <x v="2"/>
    <x v="0"/>
    <x v="4"/>
    <n v="2120"/>
    <n v="0.45235849056603772"/>
    <s v="*"/>
    <n v="1"/>
  </r>
  <r>
    <x v="1"/>
    <x v="2"/>
    <x v="2"/>
    <x v="0"/>
    <x v="5"/>
    <n v="1798"/>
    <n v="0.49944382647385982"/>
    <s v="*"/>
    <n v="1"/>
  </r>
  <r>
    <x v="1"/>
    <x v="2"/>
    <x v="2"/>
    <x v="0"/>
    <x v="6"/>
    <n v="2032"/>
    <n v="0.39812992125984253"/>
    <s v="*"/>
    <n v="1"/>
  </r>
  <r>
    <x v="1"/>
    <x v="2"/>
    <x v="2"/>
    <x v="0"/>
    <x v="7"/>
    <n v="1169"/>
    <n v="0.36355859709153121"/>
    <s v=" "/>
    <n v="0"/>
  </r>
  <r>
    <x v="1"/>
    <x v="2"/>
    <x v="2"/>
    <x v="1"/>
    <x v="8"/>
    <n v="11529"/>
    <n v="0.43655130540376441"/>
    <m/>
    <n v="0"/>
  </r>
  <r>
    <x v="1"/>
    <x v="2"/>
    <x v="2"/>
    <x v="1"/>
    <x v="9"/>
    <n v="277"/>
    <n v="0.4296028880866426"/>
    <s v=" "/>
    <n v="0"/>
  </r>
  <r>
    <x v="1"/>
    <x v="2"/>
    <x v="2"/>
    <x v="1"/>
    <x v="10"/>
    <n v="515"/>
    <n v="0.44854368932038835"/>
    <s v=" "/>
    <n v="0"/>
  </r>
  <r>
    <x v="1"/>
    <x v="2"/>
    <x v="2"/>
    <x v="1"/>
    <x v="11"/>
    <n v="348"/>
    <n v="0.52586206896551724"/>
    <s v="*"/>
    <n v="1"/>
  </r>
  <r>
    <x v="1"/>
    <x v="2"/>
    <x v="2"/>
    <x v="1"/>
    <x v="12"/>
    <n v="48"/>
    <n v="0.5"/>
    <s v=" "/>
    <n v="0"/>
  </r>
  <r>
    <x v="1"/>
    <x v="2"/>
    <x v="2"/>
    <x v="2"/>
    <x v="13"/>
    <n v="11264"/>
    <n v="0.44504616477272729"/>
    <m/>
    <n v="0"/>
  </r>
  <r>
    <x v="1"/>
    <x v="2"/>
    <x v="2"/>
    <x v="2"/>
    <x v="14"/>
    <n v="243"/>
    <n v="0.40329218106995884"/>
    <s v=" "/>
    <n v="0"/>
  </r>
  <r>
    <x v="1"/>
    <x v="2"/>
    <x v="2"/>
    <x v="2"/>
    <x v="15"/>
    <n v="244"/>
    <n v="0.32377049180327871"/>
    <s v="*"/>
    <n v="1"/>
  </r>
  <r>
    <x v="1"/>
    <x v="2"/>
    <x v="2"/>
    <x v="2"/>
    <x v="16"/>
    <n v="148"/>
    <n v="0.3783783783783784"/>
    <s v=" "/>
    <n v="0"/>
  </r>
  <r>
    <x v="1"/>
    <x v="3"/>
    <x v="3"/>
    <x v="0"/>
    <x v="0"/>
    <n v="439"/>
    <n v="0.44874715261958997"/>
    <m/>
    <n v="0"/>
  </r>
  <r>
    <x v="1"/>
    <x v="3"/>
    <x v="3"/>
    <x v="0"/>
    <x v="1"/>
    <n v="895"/>
    <n v="0.5229050279329609"/>
    <s v="*"/>
    <n v="1"/>
  </r>
  <r>
    <x v="1"/>
    <x v="3"/>
    <x v="3"/>
    <x v="0"/>
    <x v="2"/>
    <n v="1429"/>
    <n v="0.54443666899930021"/>
    <s v="*"/>
    <n v="1"/>
  </r>
  <r>
    <x v="1"/>
    <x v="3"/>
    <x v="3"/>
    <x v="0"/>
    <x v="3"/>
    <n v="1921"/>
    <n v="0.55231650182196768"/>
    <s v="*"/>
    <n v="1"/>
  </r>
  <r>
    <x v="1"/>
    <x v="3"/>
    <x v="3"/>
    <x v="0"/>
    <x v="4"/>
    <n v="1632"/>
    <n v="0.57352941176470584"/>
    <s v="*"/>
    <n v="1"/>
  </r>
  <r>
    <x v="1"/>
    <x v="3"/>
    <x v="3"/>
    <x v="0"/>
    <x v="5"/>
    <n v="1384"/>
    <n v="0.64739884393063585"/>
    <s v="*"/>
    <n v="1"/>
  </r>
  <r>
    <x v="1"/>
    <x v="3"/>
    <x v="3"/>
    <x v="0"/>
    <x v="6"/>
    <n v="1368"/>
    <n v="0.61549707602339176"/>
    <s v="*"/>
    <n v="1"/>
  </r>
  <r>
    <x v="1"/>
    <x v="3"/>
    <x v="3"/>
    <x v="0"/>
    <x v="7"/>
    <n v="725"/>
    <n v="0.59172413793103451"/>
    <s v="*"/>
    <n v="1"/>
  </r>
  <r>
    <x v="1"/>
    <x v="3"/>
    <x v="3"/>
    <x v="1"/>
    <x v="8"/>
    <n v="8580"/>
    <n v="0.5754079254079254"/>
    <m/>
    <n v="0"/>
  </r>
  <r>
    <x v="1"/>
    <x v="3"/>
    <x v="3"/>
    <x v="1"/>
    <x v="9"/>
    <n v="216"/>
    <n v="0.54629629629629628"/>
    <s v=" "/>
    <n v="0"/>
  </r>
  <r>
    <x v="1"/>
    <x v="3"/>
    <x v="3"/>
    <x v="1"/>
    <x v="10"/>
    <n v="369"/>
    <n v="0.51219512195121952"/>
    <s v="*"/>
    <n v="1"/>
  </r>
  <r>
    <x v="1"/>
    <x v="3"/>
    <x v="3"/>
    <x v="1"/>
    <x v="11"/>
    <n v="273"/>
    <n v="0.62637362637362637"/>
    <s v=" "/>
    <n v="0"/>
  </r>
  <r>
    <x v="1"/>
    <x v="3"/>
    <x v="3"/>
    <x v="1"/>
    <x v="12"/>
    <n v="36"/>
    <n v="0.52777777777777779"/>
    <s v=" "/>
    <n v="0"/>
  </r>
  <r>
    <x v="1"/>
    <x v="3"/>
    <x v="3"/>
    <x v="2"/>
    <x v="13"/>
    <n v="8454"/>
    <n v="0.58055358410220015"/>
    <m/>
    <n v="0"/>
  </r>
  <r>
    <x v="1"/>
    <x v="3"/>
    <x v="3"/>
    <x v="2"/>
    <x v="14"/>
    <n v="181"/>
    <n v="0.45303867403314918"/>
    <s v="*"/>
    <n v="1"/>
  </r>
  <r>
    <x v="1"/>
    <x v="3"/>
    <x v="3"/>
    <x v="2"/>
    <x v="15"/>
    <n v="173"/>
    <n v="0.4277456647398844"/>
    <s v="*"/>
    <n v="1"/>
  </r>
  <r>
    <x v="1"/>
    <x v="3"/>
    <x v="3"/>
    <x v="2"/>
    <x v="16"/>
    <n v="109"/>
    <n v="0.45871559633027525"/>
    <s v="*"/>
    <n v="1"/>
  </r>
  <r>
    <x v="1"/>
    <x v="4"/>
    <x v="4"/>
    <x v="0"/>
    <x v="0"/>
    <n v="442"/>
    <n v="0.67420814479638014"/>
    <m/>
    <n v="0"/>
  </r>
  <r>
    <x v="1"/>
    <x v="4"/>
    <x v="4"/>
    <x v="0"/>
    <x v="1"/>
    <n v="890"/>
    <n v="0.7191011235955056"/>
    <s v=" "/>
    <n v="0"/>
  </r>
  <r>
    <x v="1"/>
    <x v="4"/>
    <x v="4"/>
    <x v="0"/>
    <x v="2"/>
    <n v="1488"/>
    <n v="0.71102150537634412"/>
    <s v=" "/>
    <n v="0"/>
  </r>
  <r>
    <x v="1"/>
    <x v="4"/>
    <x v="4"/>
    <x v="0"/>
    <x v="3"/>
    <n v="2020"/>
    <n v="0.73019801980198018"/>
    <s v="*"/>
    <n v="1"/>
  </r>
  <r>
    <x v="1"/>
    <x v="4"/>
    <x v="4"/>
    <x v="0"/>
    <x v="4"/>
    <n v="1756"/>
    <n v="0.75569476082004561"/>
    <s v="*"/>
    <n v="1"/>
  </r>
  <r>
    <x v="1"/>
    <x v="4"/>
    <x v="4"/>
    <x v="0"/>
    <x v="5"/>
    <n v="1400"/>
    <n v="0.78928571428571426"/>
    <s v="*"/>
    <n v="1"/>
  </r>
  <r>
    <x v="1"/>
    <x v="4"/>
    <x v="4"/>
    <x v="0"/>
    <x v="6"/>
    <n v="1481"/>
    <n v="0.75557056043214044"/>
    <s v="*"/>
    <n v="1"/>
  </r>
  <r>
    <x v="1"/>
    <x v="4"/>
    <x v="4"/>
    <x v="0"/>
    <x v="7"/>
    <n v="790"/>
    <n v="0.71265822784810129"/>
    <s v=" "/>
    <n v="0"/>
  </r>
  <r>
    <x v="1"/>
    <x v="4"/>
    <x v="4"/>
    <x v="1"/>
    <x v="8"/>
    <n v="9041"/>
    <n v="0.73631235482800572"/>
    <m/>
    <n v="0"/>
  </r>
  <r>
    <x v="1"/>
    <x v="4"/>
    <x v="4"/>
    <x v="1"/>
    <x v="9"/>
    <n v="210"/>
    <n v="0.77142857142857146"/>
    <s v=" "/>
    <n v="0"/>
  </r>
  <r>
    <x v="1"/>
    <x v="4"/>
    <x v="4"/>
    <x v="1"/>
    <x v="10"/>
    <n v="372"/>
    <n v="0.73655913978494625"/>
    <s v=" "/>
    <n v="0"/>
  </r>
  <r>
    <x v="1"/>
    <x v="4"/>
    <x v="4"/>
    <x v="1"/>
    <x v="11"/>
    <n v="262"/>
    <n v="0.85114503816793896"/>
    <s v="*"/>
    <n v="1"/>
  </r>
  <r>
    <x v="1"/>
    <x v="4"/>
    <x v="4"/>
    <x v="1"/>
    <x v="12"/>
    <n v="28"/>
    <n v="0.5714285714285714"/>
    <s v="*"/>
    <n v="1"/>
  </r>
  <r>
    <x v="1"/>
    <x v="4"/>
    <x v="4"/>
    <x v="2"/>
    <x v="13"/>
    <n v="8800"/>
    <n v="0.74488636363636362"/>
    <m/>
    <n v="0"/>
  </r>
  <r>
    <x v="1"/>
    <x v="4"/>
    <x v="4"/>
    <x v="2"/>
    <x v="14"/>
    <n v="202"/>
    <n v="0.64851485148514854"/>
    <s v="*"/>
    <n v="1"/>
  </r>
  <r>
    <x v="1"/>
    <x v="4"/>
    <x v="4"/>
    <x v="2"/>
    <x v="15"/>
    <n v="193"/>
    <n v="0.72020725388601037"/>
    <s v=" "/>
    <n v="0"/>
  </r>
  <r>
    <x v="1"/>
    <x v="4"/>
    <x v="4"/>
    <x v="2"/>
    <x v="16"/>
    <n v="117"/>
    <n v="0.62393162393162394"/>
    <s v="*"/>
    <n v="1"/>
  </r>
  <r>
    <x v="1"/>
    <x v="5"/>
    <x v="5"/>
    <x v="0"/>
    <x v="0"/>
    <n v="359"/>
    <n v="0.51253481894150421"/>
    <m/>
    <n v="0"/>
  </r>
  <r>
    <x v="1"/>
    <x v="5"/>
    <x v="5"/>
    <x v="0"/>
    <x v="1"/>
    <n v="743"/>
    <n v="0.54777927321668907"/>
    <s v=" "/>
    <n v="0"/>
  </r>
  <r>
    <x v="1"/>
    <x v="5"/>
    <x v="5"/>
    <x v="0"/>
    <x v="2"/>
    <n v="1193"/>
    <n v="0.56915339480301763"/>
    <s v=" "/>
    <n v="0"/>
  </r>
  <r>
    <x v="1"/>
    <x v="5"/>
    <x v="5"/>
    <x v="0"/>
    <x v="3"/>
    <n v="1645"/>
    <n v="0.5884498480243161"/>
    <s v="*"/>
    <n v="1"/>
  </r>
  <r>
    <x v="1"/>
    <x v="5"/>
    <x v="5"/>
    <x v="0"/>
    <x v="4"/>
    <n v="1462"/>
    <n v="0.59986320109439129"/>
    <s v="*"/>
    <n v="1"/>
  </r>
  <r>
    <x v="1"/>
    <x v="5"/>
    <x v="5"/>
    <x v="0"/>
    <x v="5"/>
    <n v="1316"/>
    <n v="0.66945288753799392"/>
    <s v="*"/>
    <n v="1"/>
  </r>
  <r>
    <x v="1"/>
    <x v="5"/>
    <x v="5"/>
    <x v="0"/>
    <x v="6"/>
    <n v="1356"/>
    <n v="0.63790560471976399"/>
    <s v="*"/>
    <n v="1"/>
  </r>
  <r>
    <x v="1"/>
    <x v="5"/>
    <x v="5"/>
    <x v="0"/>
    <x v="7"/>
    <n v="693"/>
    <n v="0.6262626262626263"/>
    <s v="*"/>
    <n v="1"/>
  </r>
  <r>
    <x v="1"/>
    <x v="5"/>
    <x v="5"/>
    <x v="1"/>
    <x v="8"/>
    <n v="7645"/>
    <n v="0.61268803139306738"/>
    <m/>
    <n v="0"/>
  </r>
  <r>
    <x v="1"/>
    <x v="5"/>
    <x v="5"/>
    <x v="1"/>
    <x v="9"/>
    <n v="191"/>
    <n v="0.50261780104712039"/>
    <s v="*"/>
    <n v="1"/>
  </r>
  <r>
    <x v="1"/>
    <x v="5"/>
    <x v="5"/>
    <x v="1"/>
    <x v="10"/>
    <n v="330"/>
    <n v="0.55454545454545456"/>
    <s v="*"/>
    <n v="1"/>
  </r>
  <r>
    <x v="1"/>
    <x v="5"/>
    <x v="5"/>
    <x v="1"/>
    <x v="11"/>
    <n v="262"/>
    <n v="0.60687022900763354"/>
    <s v=" "/>
    <n v="0"/>
  </r>
  <r>
    <x v="1"/>
    <x v="5"/>
    <x v="5"/>
    <x v="1"/>
    <x v="12"/>
    <n v="28"/>
    <n v="0.5357142857142857"/>
    <s v=" "/>
    <n v="0"/>
  </r>
  <r>
    <x v="1"/>
    <x v="5"/>
    <x v="5"/>
    <x v="2"/>
    <x v="13"/>
    <n v="7575"/>
    <n v="0.61227722772277227"/>
    <m/>
    <n v="0"/>
  </r>
  <r>
    <x v="1"/>
    <x v="5"/>
    <x v="5"/>
    <x v="2"/>
    <x v="14"/>
    <n v="138"/>
    <n v="0.60144927536231885"/>
    <s v=" "/>
    <n v="0"/>
  </r>
  <r>
    <x v="1"/>
    <x v="5"/>
    <x v="5"/>
    <x v="2"/>
    <x v="15"/>
    <n v="154"/>
    <n v="0.44805194805194803"/>
    <s v="*"/>
    <n v="1"/>
  </r>
  <r>
    <x v="1"/>
    <x v="5"/>
    <x v="5"/>
    <x v="2"/>
    <x v="16"/>
    <n v="88"/>
    <n v="0.54545454545454541"/>
    <s v=" "/>
    <n v="0"/>
  </r>
  <r>
    <x v="1"/>
    <x v="6"/>
    <x v="6"/>
    <x v="0"/>
    <x v="0"/>
    <n v="359"/>
    <n v="0.50696378830083566"/>
    <m/>
    <n v="0"/>
  </r>
  <r>
    <x v="1"/>
    <x v="6"/>
    <x v="6"/>
    <x v="0"/>
    <x v="1"/>
    <n v="745"/>
    <n v="0.56241610738255032"/>
    <s v=" "/>
    <n v="0"/>
  </r>
  <r>
    <x v="1"/>
    <x v="6"/>
    <x v="6"/>
    <x v="0"/>
    <x v="2"/>
    <n v="1191"/>
    <n v="0.57094878253568426"/>
    <s v="*"/>
    <n v="1"/>
  </r>
  <r>
    <x v="1"/>
    <x v="6"/>
    <x v="6"/>
    <x v="0"/>
    <x v="3"/>
    <n v="1657"/>
    <n v="0.61979480989740499"/>
    <s v="*"/>
    <n v="1"/>
  </r>
  <r>
    <x v="1"/>
    <x v="6"/>
    <x v="6"/>
    <x v="0"/>
    <x v="4"/>
    <n v="1472"/>
    <n v="0.61548913043478259"/>
    <s v="*"/>
    <n v="1"/>
  </r>
  <r>
    <x v="1"/>
    <x v="6"/>
    <x v="6"/>
    <x v="0"/>
    <x v="5"/>
    <n v="1332"/>
    <n v="0.69369369369369371"/>
    <s v="*"/>
    <n v="1"/>
  </r>
  <r>
    <x v="1"/>
    <x v="6"/>
    <x v="6"/>
    <x v="0"/>
    <x v="6"/>
    <n v="1373"/>
    <n v="0.66278222869628556"/>
    <s v="*"/>
    <n v="1"/>
  </r>
  <r>
    <x v="1"/>
    <x v="6"/>
    <x v="6"/>
    <x v="0"/>
    <x v="7"/>
    <n v="694"/>
    <n v="0.63400576368876083"/>
    <s v="*"/>
    <n v="1"/>
  </r>
  <r>
    <x v="1"/>
    <x v="6"/>
    <x v="6"/>
    <x v="1"/>
    <x v="8"/>
    <n v="7702"/>
    <n v="0.62801869644248243"/>
    <m/>
    <n v="0"/>
  </r>
  <r>
    <x v="1"/>
    <x v="6"/>
    <x v="6"/>
    <x v="1"/>
    <x v="9"/>
    <n v="193"/>
    <n v="0.56476683937823835"/>
    <s v=" "/>
    <n v="0"/>
  </r>
  <r>
    <x v="1"/>
    <x v="6"/>
    <x v="6"/>
    <x v="1"/>
    <x v="10"/>
    <n v="328"/>
    <n v="0.60670731707317072"/>
    <s v=" "/>
    <n v="0"/>
  </r>
  <r>
    <x v="1"/>
    <x v="6"/>
    <x v="6"/>
    <x v="1"/>
    <x v="11"/>
    <n v="263"/>
    <n v="0.63498098859315588"/>
    <s v=" "/>
    <n v="0"/>
  </r>
  <r>
    <x v="1"/>
    <x v="6"/>
    <x v="6"/>
    <x v="1"/>
    <x v="12"/>
    <n v="26"/>
    <n v="0.42307692307692307"/>
    <s v="*"/>
    <n v="1"/>
  </r>
  <r>
    <x v="1"/>
    <x v="6"/>
    <x v="6"/>
    <x v="2"/>
    <x v="13"/>
    <n v="7629"/>
    <n v="0.63101323895661288"/>
    <m/>
    <n v="0"/>
  </r>
  <r>
    <x v="1"/>
    <x v="6"/>
    <x v="6"/>
    <x v="2"/>
    <x v="14"/>
    <n v="141"/>
    <n v="0.57446808510638303"/>
    <s v=" "/>
    <n v="0"/>
  </r>
  <r>
    <x v="1"/>
    <x v="6"/>
    <x v="6"/>
    <x v="2"/>
    <x v="15"/>
    <n v="155"/>
    <n v="0.44516129032258067"/>
    <s v="*"/>
    <n v="1"/>
  </r>
  <r>
    <x v="1"/>
    <x v="6"/>
    <x v="6"/>
    <x v="2"/>
    <x v="16"/>
    <n v="88"/>
    <n v="0.51136363636363635"/>
    <s v="*"/>
    <n v="1"/>
  </r>
  <r>
    <x v="1"/>
    <x v="7"/>
    <x v="7"/>
    <x v="0"/>
    <x v="0"/>
    <n v="442"/>
    <n v="0.44117647058823528"/>
    <m/>
    <n v="0"/>
  </r>
  <r>
    <x v="1"/>
    <x v="7"/>
    <x v="7"/>
    <x v="0"/>
    <x v="1"/>
    <n v="899"/>
    <n v="0.50055617352614012"/>
    <s v="*"/>
    <n v="1"/>
  </r>
  <r>
    <x v="1"/>
    <x v="7"/>
    <x v="7"/>
    <x v="0"/>
    <x v="2"/>
    <n v="1513"/>
    <n v="0.49570389953734301"/>
    <s v="*"/>
    <n v="1"/>
  </r>
  <r>
    <x v="1"/>
    <x v="7"/>
    <x v="7"/>
    <x v="0"/>
    <x v="3"/>
    <n v="2034"/>
    <n v="0.52851524090462143"/>
    <s v="*"/>
    <n v="1"/>
  </r>
  <r>
    <x v="1"/>
    <x v="7"/>
    <x v="7"/>
    <x v="0"/>
    <x v="4"/>
    <n v="1746"/>
    <n v="0.53207331042382588"/>
    <s v="*"/>
    <n v="1"/>
  </r>
  <r>
    <x v="1"/>
    <x v="7"/>
    <x v="7"/>
    <x v="0"/>
    <x v="5"/>
    <n v="1410"/>
    <n v="0.575177304964539"/>
    <s v="*"/>
    <n v="1"/>
  </r>
  <r>
    <x v="1"/>
    <x v="7"/>
    <x v="7"/>
    <x v="0"/>
    <x v="6"/>
    <n v="1353"/>
    <n v="0.55506282335550627"/>
    <s v="*"/>
    <n v="1"/>
  </r>
  <r>
    <x v="1"/>
    <x v="7"/>
    <x v="7"/>
    <x v="0"/>
    <x v="7"/>
    <n v="667"/>
    <n v="0.50974512743628186"/>
    <s v="*"/>
    <n v="1"/>
  </r>
  <r>
    <x v="1"/>
    <x v="7"/>
    <x v="7"/>
    <x v="1"/>
    <x v="8"/>
    <n v="8757"/>
    <n v="0.52963343610825631"/>
    <m/>
    <n v="0"/>
  </r>
  <r>
    <x v="1"/>
    <x v="7"/>
    <x v="7"/>
    <x v="1"/>
    <x v="9"/>
    <n v="216"/>
    <n v="0.49074074074074076"/>
    <s v=" "/>
    <n v="0"/>
  </r>
  <r>
    <x v="1"/>
    <x v="7"/>
    <x v="7"/>
    <x v="1"/>
    <x v="10"/>
    <n v="403"/>
    <n v="0.49131513647642677"/>
    <s v=" "/>
    <n v="0"/>
  </r>
  <r>
    <x v="1"/>
    <x v="7"/>
    <x v="7"/>
    <x v="1"/>
    <x v="11"/>
    <n v="283"/>
    <n v="0.56890459363957602"/>
    <s v=" "/>
    <n v="0"/>
  </r>
  <r>
    <x v="1"/>
    <x v="7"/>
    <x v="7"/>
    <x v="1"/>
    <x v="12"/>
    <n v="38"/>
    <n v="0.5"/>
    <s v=" "/>
    <n v="0"/>
  </r>
  <r>
    <x v="1"/>
    <x v="7"/>
    <x v="7"/>
    <x v="2"/>
    <x v="13"/>
    <n v="8650"/>
    <n v="0.53156069364161851"/>
    <m/>
    <n v="0"/>
  </r>
  <r>
    <x v="1"/>
    <x v="7"/>
    <x v="7"/>
    <x v="2"/>
    <x v="14"/>
    <n v="180"/>
    <n v="0.45"/>
    <s v="*"/>
    <n v="1"/>
  </r>
  <r>
    <x v="1"/>
    <x v="7"/>
    <x v="7"/>
    <x v="2"/>
    <x v="15"/>
    <n v="198"/>
    <n v="0.45454545454545453"/>
    <s v="*"/>
    <n v="1"/>
  </r>
  <r>
    <x v="1"/>
    <x v="7"/>
    <x v="7"/>
    <x v="2"/>
    <x v="16"/>
    <n v="106"/>
    <n v="0.49056603773584906"/>
    <s v=" "/>
    <n v="0"/>
  </r>
  <r>
    <x v="1"/>
    <x v="8"/>
    <x v="8"/>
    <x v="0"/>
    <x v="0"/>
    <n v="266"/>
    <n v="0.47744360902255639"/>
    <m/>
    <n v="0"/>
  </r>
  <r>
    <x v="1"/>
    <x v="8"/>
    <x v="8"/>
    <x v="0"/>
    <x v="1"/>
    <n v="479"/>
    <n v="0.50521920668058451"/>
    <s v=" "/>
    <n v="0"/>
  </r>
  <r>
    <x v="1"/>
    <x v="8"/>
    <x v="8"/>
    <x v="0"/>
    <x v="2"/>
    <n v="814"/>
    <n v="0.5393120393120393"/>
    <s v=" "/>
    <n v="0"/>
  </r>
  <r>
    <x v="1"/>
    <x v="8"/>
    <x v="8"/>
    <x v="0"/>
    <x v="3"/>
    <n v="1018"/>
    <n v="0.54518664047151277"/>
    <s v="*"/>
    <n v="1"/>
  </r>
  <r>
    <x v="1"/>
    <x v="8"/>
    <x v="8"/>
    <x v="0"/>
    <x v="4"/>
    <n v="874"/>
    <n v="0.50800915331807783"/>
    <s v=" "/>
    <n v="0"/>
  </r>
  <r>
    <x v="1"/>
    <x v="8"/>
    <x v="8"/>
    <x v="0"/>
    <x v="5"/>
    <n v="651"/>
    <n v="0.57450076804915517"/>
    <s v="*"/>
    <n v="1"/>
  </r>
  <r>
    <x v="1"/>
    <x v="8"/>
    <x v="8"/>
    <x v="0"/>
    <x v="6"/>
    <n v="711"/>
    <n v="0.5175808720112518"/>
    <s v=" "/>
    <n v="0"/>
  </r>
  <r>
    <x v="1"/>
    <x v="8"/>
    <x v="8"/>
    <x v="0"/>
    <x v="7"/>
    <n v="389"/>
    <n v="0.47557840616966579"/>
    <s v=" "/>
    <n v="0"/>
  </r>
  <r>
    <x v="1"/>
    <x v="8"/>
    <x v="8"/>
    <x v="1"/>
    <x v="8"/>
    <n v="4527"/>
    <n v="0.52286282306163023"/>
    <m/>
    <n v="0"/>
  </r>
  <r>
    <x v="1"/>
    <x v="8"/>
    <x v="8"/>
    <x v="1"/>
    <x v="9"/>
    <n v="119"/>
    <n v="0.52941176470588236"/>
    <s v=" "/>
    <n v="0"/>
  </r>
  <r>
    <x v="1"/>
    <x v="8"/>
    <x v="8"/>
    <x v="1"/>
    <x v="10"/>
    <n v="211"/>
    <n v="0.54976303317535546"/>
    <s v=" "/>
    <n v="0"/>
  </r>
  <r>
    <x v="1"/>
    <x v="8"/>
    <x v="8"/>
    <x v="1"/>
    <x v="11"/>
    <n v="129"/>
    <n v="0.63565891472868219"/>
    <s v="*"/>
    <n v="1"/>
  </r>
  <r>
    <x v="1"/>
    <x v="8"/>
    <x v="8"/>
    <x v="1"/>
    <x v="12"/>
    <n v="26"/>
    <n v="0.57692307692307687"/>
    <s v=" "/>
    <n v="0"/>
  </r>
  <r>
    <x v="1"/>
    <x v="8"/>
    <x v="8"/>
    <x v="2"/>
    <x v="13"/>
    <n v="4402"/>
    <n v="0.5283961835529305"/>
    <m/>
    <n v="0"/>
  </r>
  <r>
    <x v="1"/>
    <x v="8"/>
    <x v="8"/>
    <x v="2"/>
    <x v="14"/>
    <n v="103"/>
    <n v="0.47572815533980584"/>
    <s v=" "/>
    <n v="0"/>
  </r>
  <r>
    <x v="1"/>
    <x v="8"/>
    <x v="8"/>
    <x v="2"/>
    <x v="15"/>
    <n v="126"/>
    <n v="0.56349206349206349"/>
    <s v=" "/>
    <n v="0"/>
  </r>
  <r>
    <x v="1"/>
    <x v="8"/>
    <x v="8"/>
    <x v="2"/>
    <x v="16"/>
    <n v="51"/>
    <n v="0.56862745098039214"/>
    <s v=" "/>
    <n v="0"/>
  </r>
  <r>
    <x v="1"/>
    <x v="9"/>
    <x v="9"/>
    <x v="0"/>
    <x v="0"/>
    <n v="324"/>
    <n v="0.41666666666666669"/>
    <m/>
    <n v="0"/>
  </r>
  <r>
    <x v="1"/>
    <x v="9"/>
    <x v="9"/>
    <x v="0"/>
    <x v="1"/>
    <n v="560"/>
    <n v="0.51607142857142863"/>
    <s v="*"/>
    <n v="1"/>
  </r>
  <r>
    <x v="1"/>
    <x v="9"/>
    <x v="9"/>
    <x v="0"/>
    <x v="2"/>
    <n v="823"/>
    <n v="0.54921020656136088"/>
    <s v="*"/>
    <n v="1"/>
  </r>
  <r>
    <x v="1"/>
    <x v="9"/>
    <x v="9"/>
    <x v="0"/>
    <x v="3"/>
    <n v="1081"/>
    <n v="0.55966697502312679"/>
    <s v="*"/>
    <n v="1"/>
  </r>
  <r>
    <x v="1"/>
    <x v="9"/>
    <x v="9"/>
    <x v="0"/>
    <x v="4"/>
    <n v="813"/>
    <n v="0.55227552275522751"/>
    <s v="*"/>
    <n v="1"/>
  </r>
  <r>
    <x v="1"/>
    <x v="9"/>
    <x v="9"/>
    <x v="0"/>
    <x v="5"/>
    <n v="546"/>
    <n v="0.60439560439560436"/>
    <s v="*"/>
    <n v="1"/>
  </r>
  <r>
    <x v="1"/>
    <x v="9"/>
    <x v="9"/>
    <x v="0"/>
    <x v="6"/>
    <n v="421"/>
    <n v="0.60570071258907365"/>
    <s v="*"/>
    <n v="1"/>
  </r>
  <r>
    <x v="1"/>
    <x v="9"/>
    <x v="9"/>
    <x v="0"/>
    <x v="7"/>
    <n v="169"/>
    <n v="0.53254437869822491"/>
    <s v="*"/>
    <n v="1"/>
  </r>
  <r>
    <x v="1"/>
    <x v="9"/>
    <x v="9"/>
    <x v="1"/>
    <x v="8"/>
    <n v="4160"/>
    <n v="0.54807692307692313"/>
    <m/>
    <n v="0"/>
  </r>
  <r>
    <x v="1"/>
    <x v="9"/>
    <x v="9"/>
    <x v="1"/>
    <x v="9"/>
    <n v="120"/>
    <n v="0.6"/>
    <s v=" "/>
    <n v="0"/>
  </r>
  <r>
    <x v="1"/>
    <x v="9"/>
    <x v="9"/>
    <x v="1"/>
    <x v="10"/>
    <n v="157"/>
    <n v="0.48407643312101911"/>
    <s v=" "/>
    <n v="0"/>
  </r>
  <r>
    <x v="1"/>
    <x v="9"/>
    <x v="9"/>
    <x v="1"/>
    <x v="11"/>
    <n v="120"/>
    <n v="0.56666666666666665"/>
    <s v=" "/>
    <n v="0"/>
  </r>
  <r>
    <x v="1"/>
    <x v="9"/>
    <x v="9"/>
    <x v="1"/>
    <x v="12"/>
    <n v="23"/>
    <n v="0.73913043478260865"/>
    <s v=" "/>
    <n v="0"/>
  </r>
  <r>
    <x v="1"/>
    <x v="9"/>
    <x v="9"/>
    <x v="2"/>
    <x v="13"/>
    <n v="4065"/>
    <n v="0.5527675276752767"/>
    <m/>
    <n v="0"/>
  </r>
  <r>
    <x v="1"/>
    <x v="9"/>
    <x v="9"/>
    <x v="2"/>
    <x v="14"/>
    <n v="105"/>
    <n v="0.51428571428571423"/>
    <s v=" "/>
    <n v="0"/>
  </r>
  <r>
    <x v="1"/>
    <x v="9"/>
    <x v="9"/>
    <x v="2"/>
    <x v="15"/>
    <n v="121"/>
    <n v="0.47933884297520662"/>
    <s v=" "/>
    <n v="0"/>
  </r>
  <r>
    <x v="1"/>
    <x v="9"/>
    <x v="9"/>
    <x v="2"/>
    <x v="16"/>
    <n v="60"/>
    <n v="0.48333333333333334"/>
    <s v=" "/>
    <n v="0"/>
  </r>
  <r>
    <x v="1"/>
    <x v="10"/>
    <x v="10"/>
    <x v="0"/>
    <x v="0"/>
    <n v="432"/>
    <n v="0.41898148148148145"/>
    <m/>
    <n v="0"/>
  </r>
  <r>
    <x v="1"/>
    <x v="10"/>
    <x v="10"/>
    <x v="0"/>
    <x v="1"/>
    <n v="742"/>
    <n v="0.43800539083557949"/>
    <s v=" "/>
    <n v="0"/>
  </r>
  <r>
    <x v="1"/>
    <x v="10"/>
    <x v="10"/>
    <x v="0"/>
    <x v="2"/>
    <n v="1131"/>
    <n v="0.44208664898320071"/>
    <s v=" "/>
    <n v="0"/>
  </r>
  <r>
    <x v="1"/>
    <x v="10"/>
    <x v="10"/>
    <x v="0"/>
    <x v="3"/>
    <n v="1444"/>
    <n v="0.4452908587257618"/>
    <s v=" "/>
    <n v="0"/>
  </r>
  <r>
    <x v="1"/>
    <x v="10"/>
    <x v="10"/>
    <x v="0"/>
    <x v="4"/>
    <n v="1300"/>
    <n v="0.50846153846153841"/>
    <s v="*"/>
    <n v="1"/>
  </r>
  <r>
    <x v="1"/>
    <x v="10"/>
    <x v="10"/>
    <x v="0"/>
    <x v="5"/>
    <n v="1242"/>
    <n v="0.63365539452495978"/>
    <s v="*"/>
    <n v="1"/>
  </r>
  <r>
    <x v="1"/>
    <x v="10"/>
    <x v="10"/>
    <x v="0"/>
    <x v="6"/>
    <n v="1589"/>
    <n v="0.70484581497797361"/>
    <s v="*"/>
    <n v="1"/>
  </r>
  <r>
    <x v="1"/>
    <x v="10"/>
    <x v="10"/>
    <x v="0"/>
    <x v="7"/>
    <n v="969"/>
    <n v="0.71001031991744068"/>
    <s v="*"/>
    <n v="1"/>
  </r>
  <r>
    <x v="1"/>
    <x v="10"/>
    <x v="10"/>
    <x v="1"/>
    <x v="8"/>
    <n v="7748"/>
    <n v="0.56169334021683015"/>
    <m/>
    <n v="0"/>
  </r>
  <r>
    <x v="1"/>
    <x v="10"/>
    <x v="10"/>
    <x v="1"/>
    <x v="9"/>
    <n v="166"/>
    <n v="0.44578313253012047"/>
    <s v="*"/>
    <n v="1"/>
  </r>
  <r>
    <x v="1"/>
    <x v="10"/>
    <x v="10"/>
    <x v="1"/>
    <x v="10"/>
    <n v="362"/>
    <n v="0.52209944751381221"/>
    <s v=" "/>
    <n v="0"/>
  </r>
  <r>
    <x v="1"/>
    <x v="10"/>
    <x v="10"/>
    <x v="1"/>
    <x v="11"/>
    <n v="237"/>
    <n v="0.53164556962025311"/>
    <s v=" "/>
    <n v="0"/>
  </r>
  <r>
    <x v="1"/>
    <x v="10"/>
    <x v="10"/>
    <x v="1"/>
    <x v="12"/>
    <n v="34"/>
    <n v="0.5"/>
    <s v=" "/>
    <n v="0"/>
  </r>
  <r>
    <x v="1"/>
    <x v="10"/>
    <x v="10"/>
    <x v="2"/>
    <x v="13"/>
    <n v="7697"/>
    <n v="0.56424581005586594"/>
    <m/>
    <n v="0"/>
  </r>
  <r>
    <x v="1"/>
    <x v="10"/>
    <x v="10"/>
    <x v="2"/>
    <x v="14"/>
    <n v="123"/>
    <n v="0.30894308943089432"/>
    <s v="*"/>
    <n v="1"/>
  </r>
  <r>
    <x v="1"/>
    <x v="10"/>
    <x v="10"/>
    <x v="2"/>
    <x v="15"/>
    <n v="145"/>
    <n v="0.40689655172413791"/>
    <s v="*"/>
    <n v="1"/>
  </r>
  <r>
    <x v="1"/>
    <x v="10"/>
    <x v="10"/>
    <x v="2"/>
    <x v="16"/>
    <n v="94"/>
    <n v="0.45744680851063829"/>
    <s v="*"/>
    <n v="1"/>
  </r>
</pivotCacheRecords>
</file>

<file path=xl/pivotCache/pivotCacheRecords9.xml><?xml version="1.0" encoding="utf-8"?>
<pivotCacheRecords xmlns="http://schemas.openxmlformats.org/spreadsheetml/2006/main" xmlns:r="http://schemas.openxmlformats.org/officeDocument/2006/relationships" count="204">
  <r>
    <x v="0"/>
    <x v="0"/>
    <x v="0"/>
    <x v="0"/>
    <x v="0"/>
    <n v="481578"/>
    <n v="531387"/>
    <n v="259370"/>
    <n v="292509"/>
    <n v="0.9062660546833099"/>
    <n v="0.8867077594193683"/>
    <s v="*"/>
    <n v="1"/>
  </r>
  <r>
    <x v="0"/>
    <x v="0"/>
    <x v="0"/>
    <x v="1"/>
    <x v="0"/>
    <n v="5183"/>
    <n v="5680"/>
    <n v="735765"/>
    <n v="818216"/>
    <n v="0.91249999999999998"/>
    <n v="0.89923076547024261"/>
    <s v="*"/>
    <n v="1"/>
  </r>
  <r>
    <x v="0"/>
    <x v="0"/>
    <x v="0"/>
    <x v="2"/>
    <x v="0"/>
    <n v="52538"/>
    <n v="56717"/>
    <n v="688410"/>
    <n v="767179"/>
    <n v="0.92631838778496745"/>
    <n v="0.89732643881023855"/>
    <s v="*"/>
    <n v="1"/>
  </r>
  <r>
    <x v="0"/>
    <x v="0"/>
    <x v="0"/>
    <x v="3"/>
    <x v="0"/>
    <n v="132078"/>
    <n v="144892"/>
    <n v="608870"/>
    <n v="679004"/>
    <n v="0.91156171493250149"/>
    <n v="0.89671047593239506"/>
    <s v="*"/>
    <n v="1"/>
  </r>
  <r>
    <x v="0"/>
    <x v="0"/>
    <x v="0"/>
    <x v="4"/>
    <x v="0"/>
    <n v="79060"/>
    <n v="88011"/>
    <n v="661888"/>
    <n v="735885"/>
    <n v="0.89829680380861487"/>
    <n v="0.89944488608953843"/>
    <m/>
    <n v="0"/>
  </r>
  <r>
    <x v="0"/>
    <x v="0"/>
    <x v="0"/>
    <x v="5"/>
    <x v="0"/>
    <n v="9171"/>
    <n v="10179"/>
    <n v="731777"/>
    <n v="813717"/>
    <n v="0.90097259062776303"/>
    <n v="0.89930159994199454"/>
    <m/>
    <n v="0"/>
  </r>
  <r>
    <x v="0"/>
    <x v="0"/>
    <x v="0"/>
    <x v="6"/>
    <x v="0"/>
    <n v="31993"/>
    <n v="34443"/>
    <n v="708955"/>
    <n v="789453"/>
    <n v="0.92886798478645882"/>
    <n v="0.89803319513637925"/>
    <s v="*"/>
    <n v="1"/>
  </r>
  <r>
    <x v="0"/>
    <x v="0"/>
    <x v="0"/>
    <x v="7"/>
    <x v="0"/>
    <n v="38821"/>
    <n v="42371"/>
    <n v="702127"/>
    <n v="781525"/>
    <n v="0.91621628000283217"/>
    <n v="0.89840632097501683"/>
    <s v="*"/>
    <n v="1"/>
  </r>
  <r>
    <x v="0"/>
    <x v="0"/>
    <x v="0"/>
    <x v="8"/>
    <x v="0"/>
    <n v="72222"/>
    <n v="78692"/>
    <n v="668726"/>
    <n v="745204"/>
    <n v="0.91778071468510136"/>
    <n v="0.89737306831417973"/>
    <s v="*"/>
    <n v="1"/>
  </r>
  <r>
    <x v="0"/>
    <x v="0"/>
    <x v="0"/>
    <x v="9"/>
    <x v="0"/>
    <n v="7881"/>
    <n v="8719"/>
    <n v="733067"/>
    <n v="815177"/>
    <n v="0.90388806055740334"/>
    <n v="0.89927340933318778"/>
    <m/>
    <n v="0"/>
  </r>
  <r>
    <x v="0"/>
    <x v="0"/>
    <x v="0"/>
    <x v="10"/>
    <x v="0"/>
    <n v="188635"/>
    <n v="204913"/>
    <n v="552313"/>
    <n v="618983"/>
    <n v="0.92056140898820471"/>
    <n v="0.89229106453650586"/>
    <s v="*"/>
    <n v="1"/>
  </r>
  <r>
    <x v="0"/>
    <x v="0"/>
    <x v="0"/>
    <x v="11"/>
    <x v="0"/>
    <n v="14969"/>
    <n v="16730"/>
    <n v="725979"/>
    <n v="807166"/>
    <n v="0.89473998804542743"/>
    <n v="0.89941722024961412"/>
    <s v="*"/>
    <n v="1"/>
  </r>
  <r>
    <x v="0"/>
    <x v="0"/>
    <x v="0"/>
    <x v="12"/>
    <x v="0"/>
    <n v="6244"/>
    <n v="7155"/>
    <n v="734704"/>
    <n v="816741"/>
    <n v="0.87267645003494065"/>
    <n v="0.89955567309587736"/>
    <s v="*"/>
    <n v="1"/>
  </r>
  <r>
    <x v="0"/>
    <x v="0"/>
    <x v="0"/>
    <x v="13"/>
    <x v="0"/>
    <n v="83537"/>
    <n v="93915"/>
    <n v="657411"/>
    <n v="729981"/>
    <n v="0.88949582068892086"/>
    <n v="0.90058645362002576"/>
    <s v="*"/>
    <n v="1"/>
  </r>
  <r>
    <x v="0"/>
    <x v="0"/>
    <x v="0"/>
    <x v="14"/>
    <x v="0"/>
    <n v="28884"/>
    <n v="32981"/>
    <n v="712064"/>
    <n v="790915"/>
    <n v="0.87577696249355685"/>
    <n v="0.90030407818792157"/>
    <s v="*"/>
    <n v="1"/>
  </r>
  <r>
    <x v="0"/>
    <x v="0"/>
    <x v="0"/>
    <x v="15"/>
    <x v="0"/>
    <n v="14986"/>
    <n v="17005"/>
    <n v="725962"/>
    <n v="806891"/>
    <n v="0.88127021464275213"/>
    <n v="0.89970268598856595"/>
    <s v="*"/>
    <n v="1"/>
  </r>
  <r>
    <x v="0"/>
    <x v="0"/>
    <x v="0"/>
    <x v="16"/>
    <x v="0"/>
    <n v="95498"/>
    <n v="107518"/>
    <n v="645450"/>
    <n v="716378"/>
    <n v="0.88820476571364793"/>
    <n v="0.90099081769680256"/>
    <s v="*"/>
    <n v="1"/>
  </r>
  <r>
    <x v="0"/>
    <x v="0"/>
    <x v="0"/>
    <x v="17"/>
    <x v="0"/>
    <n v="228294"/>
    <n v="257722"/>
    <n v="512654"/>
    <n v="566174"/>
    <n v="0.88581494788958648"/>
    <n v="0.9054707563399238"/>
    <s v="*"/>
    <n v="1"/>
  </r>
  <r>
    <x v="0"/>
    <x v="0"/>
    <x v="0"/>
    <x v="18"/>
    <x v="0"/>
    <n v="11115"/>
    <n v="13301"/>
    <n v="729833"/>
    <n v="810595"/>
    <n v="0.8356514547778362"/>
    <n v="0.90036701435365385"/>
    <s v="*"/>
    <n v="1"/>
  </r>
  <r>
    <x v="0"/>
    <x v="0"/>
    <x v="1"/>
    <x v="0"/>
    <x v="1"/>
    <n v="428359"/>
    <n v="503820"/>
    <n v="216323"/>
    <n v="265131"/>
    <n v="0.85022230161565637"/>
    <n v="0.81590987096944534"/>
    <s v="*"/>
    <n v="1"/>
  </r>
  <r>
    <x v="0"/>
    <x v="0"/>
    <x v="1"/>
    <x v="19"/>
    <x v="1"/>
    <n v="4667"/>
    <n v="5422"/>
    <n v="640015"/>
    <n v="763529"/>
    <n v="0.86075248985614161"/>
    <n v="0.83823273248298358"/>
    <s v="*"/>
    <n v="1"/>
  </r>
  <r>
    <x v="0"/>
    <x v="0"/>
    <x v="1"/>
    <x v="2"/>
    <x v="1"/>
    <n v="47551"/>
    <n v="54399"/>
    <n v="597131"/>
    <n v="714552"/>
    <n v="0.87411533300244493"/>
    <n v="0.8356718615300216"/>
    <s v="*"/>
    <n v="1"/>
  </r>
  <r>
    <x v="0"/>
    <x v="0"/>
    <x v="1"/>
    <x v="3"/>
    <x v="1"/>
    <n v="118016"/>
    <n v="137638"/>
    <n v="526666"/>
    <n v="631313"/>
    <n v="0.85743762623694042"/>
    <n v="0.83423911752173641"/>
    <s v="*"/>
    <n v="1"/>
  </r>
  <r>
    <x v="0"/>
    <x v="0"/>
    <x v="1"/>
    <x v="20"/>
    <x v="1"/>
    <n v="70466"/>
    <n v="83727"/>
    <n v="574216"/>
    <n v="685224"/>
    <n v="0.84161620504735624"/>
    <n v="0.83799750154693942"/>
    <s v="*"/>
    <n v="1"/>
  </r>
  <r>
    <x v="0"/>
    <x v="0"/>
    <x v="1"/>
    <x v="5"/>
    <x v="1"/>
    <n v="8131"/>
    <n v="9589"/>
    <n v="636551"/>
    <n v="759362"/>
    <n v="0.84795077693190113"/>
    <n v="0.83827081154969563"/>
    <s v="*"/>
    <n v="1"/>
  </r>
  <r>
    <x v="0"/>
    <x v="0"/>
    <x v="1"/>
    <x v="6"/>
    <x v="1"/>
    <n v="28817"/>
    <n v="32733"/>
    <n v="615865"/>
    <n v="736218"/>
    <n v="0.8803653805028564"/>
    <n v="0.83652532266258095"/>
    <s v="*"/>
    <n v="1"/>
  </r>
  <r>
    <x v="0"/>
    <x v="0"/>
    <x v="1"/>
    <x v="7"/>
    <x v="1"/>
    <n v="34396"/>
    <n v="39796"/>
    <n v="610286"/>
    <n v="729155"/>
    <n v="0.86430797065031661"/>
    <n v="0.8369770487756375"/>
    <s v="*"/>
    <n v="1"/>
  </r>
  <r>
    <x v="0"/>
    <x v="0"/>
    <x v="1"/>
    <x v="8"/>
    <x v="1"/>
    <n v="66077"/>
    <n v="76108"/>
    <n v="578605"/>
    <n v="692843"/>
    <n v="0.86820045198927842"/>
    <n v="0.83511704671909803"/>
    <s v="*"/>
    <n v="1"/>
  </r>
  <r>
    <x v="0"/>
    <x v="0"/>
    <x v="1"/>
    <x v="9"/>
    <x v="1"/>
    <n v="7061"/>
    <n v="8303"/>
    <n v="637621"/>
    <n v="760648"/>
    <n v="0.85041551246537395"/>
    <n v="0.83826027282001658"/>
    <s v="*"/>
    <n v="1"/>
  </r>
  <r>
    <x v="0"/>
    <x v="0"/>
    <x v="1"/>
    <x v="10"/>
    <x v="1"/>
    <n v="168687"/>
    <n v="194151"/>
    <n v="475995"/>
    <n v="574800"/>
    <n v="0.86884435310660257"/>
    <n v="0.82810542797494779"/>
    <s v="*"/>
    <n v="1"/>
  </r>
  <r>
    <x v="0"/>
    <x v="0"/>
    <x v="1"/>
    <x v="11"/>
    <x v="1"/>
    <n v="13512"/>
    <n v="16151"/>
    <n v="631170"/>
    <n v="752800"/>
    <n v="0.83660454461024081"/>
    <n v="0.83842986184909674"/>
    <m/>
    <n v="0"/>
  </r>
  <r>
    <x v="0"/>
    <x v="0"/>
    <x v="1"/>
    <x v="12"/>
    <x v="1"/>
    <n v="5589"/>
    <n v="6834"/>
    <n v="639093"/>
    <n v="762117"/>
    <n v="0.81782265144863919"/>
    <n v="0.83857596668228107"/>
    <s v="*"/>
    <n v="1"/>
  </r>
  <r>
    <x v="0"/>
    <x v="0"/>
    <x v="1"/>
    <x v="21"/>
    <x v="1"/>
    <n v="74224"/>
    <n v="89895"/>
    <n v="570458"/>
    <n v="679056"/>
    <n v="0.82567439790867125"/>
    <n v="0.84007504535708399"/>
    <s v="*"/>
    <n v="1"/>
  </r>
  <r>
    <x v="0"/>
    <x v="0"/>
    <x v="1"/>
    <x v="14"/>
    <x v="1"/>
    <n v="26253"/>
    <n v="32000"/>
    <n v="618429"/>
    <n v="736951"/>
    <n v="0.82040625"/>
    <n v="0.83917248229529506"/>
    <s v="*"/>
    <n v="1"/>
  </r>
  <r>
    <x v="0"/>
    <x v="0"/>
    <x v="1"/>
    <x v="15"/>
    <x v="1"/>
    <n v="13374"/>
    <n v="16383"/>
    <n v="631308"/>
    <n v="752568"/>
    <n v="0.81633400476103279"/>
    <n v="0.83887170328794214"/>
    <s v="*"/>
    <n v="1"/>
  </r>
  <r>
    <x v="0"/>
    <x v="0"/>
    <x v="1"/>
    <x v="16"/>
    <x v="1"/>
    <n v="84542"/>
    <n v="102593"/>
    <n v="560140"/>
    <n v="666358"/>
    <n v="0.8240523232579221"/>
    <n v="0.84059919742840938"/>
    <s v="*"/>
    <n v="1"/>
  </r>
  <r>
    <x v="0"/>
    <x v="0"/>
    <x v="1"/>
    <x v="17"/>
    <x v="1"/>
    <n v="189355"/>
    <n v="233143"/>
    <n v="455327"/>
    <n v="535808"/>
    <n v="0.81218393861278271"/>
    <n v="0.84979507584806502"/>
    <s v="*"/>
    <n v="1"/>
  </r>
  <r>
    <x v="0"/>
    <x v="0"/>
    <x v="1"/>
    <x v="18"/>
    <x v="1"/>
    <n v="9640"/>
    <n v="12463"/>
    <n v="635042"/>
    <n v="756488"/>
    <n v="0.77348952900585732"/>
    <n v="0.83946077135394082"/>
    <s v="*"/>
    <n v="1"/>
  </r>
  <r>
    <x v="0"/>
    <x v="0"/>
    <x v="2"/>
    <x v="0"/>
    <x v="2"/>
    <n v="456160"/>
    <n v="492703"/>
    <n v="226488"/>
    <n v="248180"/>
    <n v="0.92583158616854377"/>
    <n v="0.91259569667177054"/>
    <s v="*"/>
    <n v="1"/>
  </r>
  <r>
    <x v="0"/>
    <x v="0"/>
    <x v="2"/>
    <x v="1"/>
    <x v="2"/>
    <n v="4805"/>
    <n v="5153"/>
    <n v="677843"/>
    <n v="735730"/>
    <n v="0.93246652435474486"/>
    <n v="0.92132032131352537"/>
    <s v="*"/>
    <n v="1"/>
  </r>
  <r>
    <x v="0"/>
    <x v="0"/>
    <x v="2"/>
    <x v="2"/>
    <x v="2"/>
    <n v="50973"/>
    <n v="54259"/>
    <n v="631675"/>
    <n v="686624"/>
    <n v="0.93943861847804055"/>
    <n v="0.91997221186559164"/>
    <s v="*"/>
    <n v="1"/>
  </r>
  <r>
    <x v="0"/>
    <x v="0"/>
    <x v="2"/>
    <x v="3"/>
    <x v="2"/>
    <n v="125638"/>
    <n v="135057"/>
    <n v="557010"/>
    <n v="605826"/>
    <n v="0.93025907579762623"/>
    <n v="0.91942240841429712"/>
    <s v="*"/>
    <n v="1"/>
  </r>
  <r>
    <x v="0"/>
    <x v="0"/>
    <x v="2"/>
    <x v="4"/>
    <x v="2"/>
    <n v="78194"/>
    <n v="84352"/>
    <n v="604454"/>
    <n v="656531"/>
    <n v="0.92699639605462825"/>
    <n v="0.92067853612396067"/>
    <s v="*"/>
    <n v="1"/>
  </r>
  <r>
    <x v="0"/>
    <x v="0"/>
    <x v="2"/>
    <x v="5"/>
    <x v="2"/>
    <n v="8625"/>
    <n v="9316"/>
    <n v="674023"/>
    <n v="731567"/>
    <n v="0.92582653499355949"/>
    <n v="0.9213414492452503"/>
    <m/>
    <n v="0"/>
  </r>
  <r>
    <x v="0"/>
    <x v="0"/>
    <x v="2"/>
    <x v="6"/>
    <x v="2"/>
    <n v="30070"/>
    <n v="32179"/>
    <n v="652578"/>
    <n v="708704"/>
    <n v="0.93446036234811525"/>
    <n v="0.92080473653316475"/>
    <s v="*"/>
    <n v="1"/>
  </r>
  <r>
    <x v="0"/>
    <x v="0"/>
    <x v="2"/>
    <x v="7"/>
    <x v="2"/>
    <n v="37160"/>
    <n v="39692"/>
    <n v="645488"/>
    <n v="701191"/>
    <n v="0.93620880782021565"/>
    <n v="0.92055944813895219"/>
    <s v="*"/>
    <n v="1"/>
  </r>
  <r>
    <x v="0"/>
    <x v="0"/>
    <x v="2"/>
    <x v="8"/>
    <x v="2"/>
    <n v="72280"/>
    <n v="77152"/>
    <n v="610368"/>
    <n v="663731"/>
    <n v="0.93685192866030698"/>
    <n v="0.91960146505135365"/>
    <s v="*"/>
    <n v="1"/>
  </r>
  <r>
    <x v="0"/>
    <x v="0"/>
    <x v="2"/>
    <x v="9"/>
    <x v="2"/>
    <n v="7213"/>
    <n v="7784"/>
    <n v="675435"/>
    <n v="733099"/>
    <n v="0.92664439876670091"/>
    <n v="0.9213421379649952"/>
    <m/>
    <n v="0"/>
  </r>
  <r>
    <x v="0"/>
    <x v="0"/>
    <x v="2"/>
    <x v="10"/>
    <x v="2"/>
    <n v="182717"/>
    <n v="195342"/>
    <n v="499931"/>
    <n v="545541"/>
    <n v="0.93536976175118514"/>
    <n v="0.91639491807215223"/>
    <s v="*"/>
    <n v="1"/>
  </r>
  <r>
    <x v="0"/>
    <x v="0"/>
    <x v="2"/>
    <x v="11"/>
    <x v="2"/>
    <n v="14437"/>
    <n v="15766"/>
    <n v="668211"/>
    <n v="725117"/>
    <n v="0.9157046809590258"/>
    <n v="0.92152163030242018"/>
    <s v="*"/>
    <n v="1"/>
  </r>
  <r>
    <x v="0"/>
    <x v="0"/>
    <x v="2"/>
    <x v="12"/>
    <x v="2"/>
    <n v="5709"/>
    <n v="6282"/>
    <n v="676939"/>
    <n v="734601"/>
    <n v="0.90878701050620825"/>
    <n v="0.92150568812185119"/>
    <s v="*"/>
    <n v="1"/>
  </r>
  <r>
    <x v="0"/>
    <x v="0"/>
    <x v="2"/>
    <x v="21"/>
    <x v="2"/>
    <n v="79102"/>
    <n v="86338"/>
    <n v="603546"/>
    <n v="654545"/>
    <n v="0.91618985846324907"/>
    <n v="0.92208480700333817"/>
    <s v="*"/>
    <n v="1"/>
  </r>
  <r>
    <x v="0"/>
    <x v="0"/>
    <x v="2"/>
    <x v="14"/>
    <x v="2"/>
    <n v="26766"/>
    <n v="29778"/>
    <n v="655882"/>
    <n v="711105"/>
    <n v="0.89885150110820067"/>
    <n v="0.9223419888764669"/>
    <s v="*"/>
    <n v="1"/>
  </r>
  <r>
    <x v="0"/>
    <x v="0"/>
    <x v="2"/>
    <x v="22"/>
    <x v="2"/>
    <n v="14040"/>
    <n v="15538"/>
    <n v="668608"/>
    <n v="725345"/>
    <n v="0.90359119577809244"/>
    <n v="0.92177929123382663"/>
    <s v="*"/>
    <n v="1"/>
  </r>
  <r>
    <x v="0"/>
    <x v="0"/>
    <x v="2"/>
    <x v="16"/>
    <x v="2"/>
    <n v="89981"/>
    <n v="98777"/>
    <n v="592667"/>
    <n v="642106"/>
    <n v="0.91095092987233872"/>
    <n v="0.92300492442057858"/>
    <s v="*"/>
    <n v="1"/>
  </r>
  <r>
    <x v="0"/>
    <x v="0"/>
    <x v="2"/>
    <x v="17"/>
    <x v="2"/>
    <n v="199459"/>
    <n v="218704"/>
    <n v="483189"/>
    <n v="522179"/>
    <n v="0.91200435291535586"/>
    <n v="0.92533211791358905"/>
    <s v="*"/>
    <n v="1"/>
  </r>
  <r>
    <x v="0"/>
    <x v="0"/>
    <x v="2"/>
    <x v="18"/>
    <x v="2"/>
    <n v="9747"/>
    <n v="11306"/>
    <n v="672901"/>
    <n v="729577"/>
    <n v="0.86210861489474611"/>
    <n v="0.92231663004727393"/>
    <s v="*"/>
    <n v="1"/>
  </r>
  <r>
    <x v="0"/>
    <x v="0"/>
    <x v="3"/>
    <x v="0"/>
    <x v="3"/>
    <n v="387532"/>
    <n v="444923"/>
    <n v="187478"/>
    <n v="218759"/>
    <n v="0.87100914090752779"/>
    <n v="0.85700702599664469"/>
    <s v="*"/>
    <n v="1"/>
  </r>
  <r>
    <x v="0"/>
    <x v="0"/>
    <x v="3"/>
    <x v="1"/>
    <x v="3"/>
    <n v="4136"/>
    <n v="4703"/>
    <n v="570874"/>
    <n v="658979"/>
    <n v="0.87943865617690831"/>
    <n v="0.86630074706477744"/>
    <s v="*"/>
    <n v="1"/>
  </r>
  <r>
    <x v="0"/>
    <x v="0"/>
    <x v="3"/>
    <x v="2"/>
    <x v="3"/>
    <n v="43753"/>
    <n v="49514"/>
    <n v="531257"/>
    <n v="614168"/>
    <n v="0.8836490689501959"/>
    <n v="0.8650027354079014"/>
    <s v="*"/>
    <n v="1"/>
  </r>
  <r>
    <x v="0"/>
    <x v="0"/>
    <x v="3"/>
    <x v="3"/>
    <x v="3"/>
    <n v="106309"/>
    <n v="121355"/>
    <n v="468701"/>
    <n v="542327"/>
    <n v="0.87601664537925916"/>
    <n v="0.86424057810140376"/>
    <s v="*"/>
    <n v="1"/>
  </r>
  <r>
    <x v="0"/>
    <x v="0"/>
    <x v="3"/>
    <x v="4"/>
    <x v="3"/>
    <n v="69213"/>
    <n v="78693"/>
    <n v="505797"/>
    <n v="584989"/>
    <n v="0.87953185162593872"/>
    <n v="0.86462651434471416"/>
    <s v="*"/>
    <n v="1"/>
  </r>
  <r>
    <x v="0"/>
    <x v="0"/>
    <x v="3"/>
    <x v="5"/>
    <x v="3"/>
    <n v="7330"/>
    <n v="8451"/>
    <n v="567680"/>
    <n v="655231"/>
    <n v="0.86735297597917405"/>
    <n v="0.86638147462497961"/>
    <m/>
    <n v="0"/>
  </r>
  <r>
    <x v="0"/>
    <x v="0"/>
    <x v="3"/>
    <x v="6"/>
    <x v="3"/>
    <n v="25188"/>
    <n v="28508"/>
    <n v="549822"/>
    <n v="635174"/>
    <n v="0.88354146204574158"/>
    <n v="0.86562422265394989"/>
    <s v="*"/>
    <n v="1"/>
  </r>
  <r>
    <x v="0"/>
    <x v="0"/>
    <x v="3"/>
    <x v="7"/>
    <x v="3"/>
    <n v="31481"/>
    <n v="35677"/>
    <n v="543529"/>
    <n v="628005"/>
    <n v="0.88238921433977069"/>
    <n v="0.86548514741124671"/>
    <s v="*"/>
    <n v="1"/>
  </r>
  <r>
    <x v="0"/>
    <x v="0"/>
    <x v="3"/>
    <x v="8"/>
    <x v="3"/>
    <n v="65617"/>
    <n v="73719"/>
    <n v="509393"/>
    <n v="589963"/>
    <n v="0.89009617601975066"/>
    <n v="0.8634321135393237"/>
    <s v="*"/>
    <n v="1"/>
  </r>
  <r>
    <x v="0"/>
    <x v="0"/>
    <x v="3"/>
    <x v="9"/>
    <x v="3"/>
    <n v="6241"/>
    <n v="7131"/>
    <n v="568769"/>
    <n v="656551"/>
    <n v="0.87519282008133503"/>
    <n v="0.86629827690461214"/>
    <s v="*"/>
    <n v="1"/>
  </r>
  <r>
    <x v="0"/>
    <x v="0"/>
    <x v="3"/>
    <x v="10"/>
    <x v="3"/>
    <n v="155151"/>
    <n v="176219"/>
    <n v="419859"/>
    <n v="487463"/>
    <n v="0.88044421997627953"/>
    <n v="0.86131460233904933"/>
    <s v="*"/>
    <n v="1"/>
  </r>
  <r>
    <x v="0"/>
    <x v="0"/>
    <x v="3"/>
    <x v="11"/>
    <x v="3"/>
    <n v="12420"/>
    <n v="14554"/>
    <n v="562590"/>
    <n v="649128"/>
    <n v="0.85337364298474649"/>
    <n v="0.86668576921654894"/>
    <s v="*"/>
    <n v="1"/>
  </r>
  <r>
    <x v="0"/>
    <x v="0"/>
    <x v="3"/>
    <x v="12"/>
    <x v="3"/>
    <n v="5154"/>
    <n v="5989"/>
    <n v="569856"/>
    <n v="657693"/>
    <n v="0.86057772583068959"/>
    <n v="0.86644680724897483"/>
    <m/>
    <n v="0"/>
  </r>
  <r>
    <x v="0"/>
    <x v="0"/>
    <x v="3"/>
    <x v="21"/>
    <x v="3"/>
    <n v="67094"/>
    <n v="78556"/>
    <n v="507916"/>
    <n v="585126"/>
    <n v="0.85409134884668259"/>
    <n v="0.86804551498309768"/>
    <s v="*"/>
    <n v="1"/>
  </r>
  <r>
    <x v="0"/>
    <x v="0"/>
    <x v="3"/>
    <x v="14"/>
    <x v="3"/>
    <n v="23208"/>
    <n v="27551"/>
    <n v="551802"/>
    <n v="636131"/>
    <n v="0.84236506841856917"/>
    <n v="0.86743453785462432"/>
    <s v="*"/>
    <n v="1"/>
  </r>
  <r>
    <x v="0"/>
    <x v="0"/>
    <x v="3"/>
    <x v="15"/>
    <x v="3"/>
    <n v="11764"/>
    <n v="14090"/>
    <n v="563246"/>
    <n v="649592"/>
    <n v="0.83491838183108591"/>
    <n v="0.86707656498232732"/>
    <s v="*"/>
    <n v="1"/>
  </r>
  <r>
    <x v="0"/>
    <x v="0"/>
    <x v="3"/>
    <x v="16"/>
    <x v="3"/>
    <n v="74289"/>
    <n v="88069"/>
    <n v="500721"/>
    <n v="575613"/>
    <n v="0.84353177622091768"/>
    <n v="0.86989175018632314"/>
    <s v="*"/>
    <n v="1"/>
  </r>
  <r>
    <x v="0"/>
    <x v="0"/>
    <x v="3"/>
    <x v="17"/>
    <x v="3"/>
    <n v="163801"/>
    <n v="191737"/>
    <n v="411209"/>
    <n v="471945"/>
    <n v="0.85430042193212574"/>
    <n v="0.87130703789636499"/>
    <s v="*"/>
    <n v="1"/>
  </r>
  <r>
    <x v="0"/>
    <x v="0"/>
    <x v="3"/>
    <x v="18"/>
    <x v="3"/>
    <n v="8051"/>
    <n v="10138"/>
    <n v="566959"/>
    <n v="653544"/>
    <n v="0.7941408561846518"/>
    <n v="0.86751465853867527"/>
    <s v="*"/>
    <n v="1"/>
  </r>
  <r>
    <x v="0"/>
    <x v="0"/>
    <x v="4"/>
    <x v="0"/>
    <x v="4"/>
    <n v="18485"/>
    <n v="26506"/>
    <n v="984"/>
    <n v="1351"/>
    <n v="0.6973892703538821"/>
    <n v="0.72834937083641749"/>
    <s v="*"/>
    <n v="1"/>
  </r>
  <r>
    <x v="0"/>
    <x v="0"/>
    <x v="4"/>
    <x v="1"/>
    <x v="4"/>
    <n v="861"/>
    <n v="1532"/>
    <n v="18608"/>
    <n v="26325"/>
    <n v="0.56201044386422971"/>
    <n v="0.70685660018993357"/>
    <s v="*"/>
    <n v="1"/>
  </r>
  <r>
    <x v="0"/>
    <x v="0"/>
    <x v="4"/>
    <x v="2"/>
    <x v="4"/>
    <n v="2670"/>
    <n v="4197"/>
    <n v="16799"/>
    <n v="23660"/>
    <n v="0.63616869192280201"/>
    <n v="0.7100169061707523"/>
    <s v="*"/>
    <n v="1"/>
  </r>
  <r>
    <x v="0"/>
    <x v="0"/>
    <x v="4"/>
    <x v="3"/>
    <x v="4"/>
    <n v="5102"/>
    <n v="7479"/>
    <n v="14367"/>
    <n v="20378"/>
    <n v="0.68217676159914431"/>
    <n v="0.70502502698989111"/>
    <s v="*"/>
    <n v="1"/>
  </r>
  <r>
    <x v="0"/>
    <x v="0"/>
    <x v="4"/>
    <x v="4"/>
    <x v="4"/>
    <n v="3390"/>
    <n v="4821"/>
    <n v="16079"/>
    <n v="23036"/>
    <n v="0.70317361543248291"/>
    <n v="0.6979944434797708"/>
    <m/>
    <n v="0"/>
  </r>
  <r>
    <x v="0"/>
    <x v="0"/>
    <x v="4"/>
    <x v="5"/>
    <x v="4"/>
    <n v="911"/>
    <n v="1316"/>
    <n v="18558"/>
    <n v="26541"/>
    <n v="0.69224924012158051"/>
    <n v="0.69922007460155988"/>
    <m/>
    <n v="0"/>
  </r>
  <r>
    <x v="0"/>
    <x v="0"/>
    <x v="4"/>
    <x v="6"/>
    <x v="4"/>
    <n v="1349"/>
    <n v="2131"/>
    <n v="18120"/>
    <n v="25726"/>
    <n v="0.63303613327076491"/>
    <n v="0.70434579802534403"/>
    <s v="*"/>
    <n v="1"/>
  </r>
  <r>
    <x v="0"/>
    <x v="0"/>
    <x v="4"/>
    <x v="7"/>
    <x v="4"/>
    <n v="1970"/>
    <n v="2992"/>
    <n v="17499"/>
    <n v="24865"/>
    <n v="0.65842245989304815"/>
    <n v="0.70376030565051273"/>
    <s v="*"/>
    <n v="1"/>
  </r>
  <r>
    <x v="0"/>
    <x v="0"/>
    <x v="4"/>
    <x v="8"/>
    <x v="4"/>
    <n v="4825"/>
    <n v="6454"/>
    <n v="14644"/>
    <n v="21403"/>
    <n v="0.74759838859621941"/>
    <n v="0.68420314909124891"/>
    <s v="*"/>
    <n v="1"/>
  </r>
  <r>
    <x v="0"/>
    <x v="0"/>
    <x v="4"/>
    <x v="23"/>
    <x v="4"/>
    <n v="782"/>
    <n v="1127"/>
    <n v="18687"/>
    <n v="26730"/>
    <n v="0.69387755102040816"/>
    <n v="0.69910213243546582"/>
    <m/>
    <n v="0"/>
  </r>
  <r>
    <x v="0"/>
    <x v="0"/>
    <x v="4"/>
    <x v="10"/>
    <x v="4"/>
    <n v="6026"/>
    <n v="8792"/>
    <n v="13443"/>
    <n v="19065"/>
    <n v="0.68539581437670605"/>
    <n v="0.70511408339889847"/>
    <s v="*"/>
    <n v="1"/>
  </r>
  <r>
    <x v="0"/>
    <x v="0"/>
    <x v="4"/>
    <x v="11"/>
    <x v="4"/>
    <n v="1000"/>
    <n v="1462"/>
    <n v="18469"/>
    <n v="26395"/>
    <n v="0.6839945280437757"/>
    <n v="0.69971585527562041"/>
    <m/>
    <n v="0"/>
  </r>
  <r>
    <x v="0"/>
    <x v="0"/>
    <x v="4"/>
    <x v="12"/>
    <x v="4"/>
    <n v="1423"/>
    <n v="1873"/>
    <n v="18046"/>
    <n v="25984"/>
    <n v="0.75974372664175116"/>
    <n v="0.69450431034482762"/>
    <s v="*"/>
    <n v="1"/>
  </r>
  <r>
    <x v="0"/>
    <x v="0"/>
    <x v="4"/>
    <x v="13"/>
    <x v="4"/>
    <n v="3161"/>
    <n v="4418"/>
    <n v="16308"/>
    <n v="23439"/>
    <n v="0.71548211860570399"/>
    <n v="0.6957634711378472"/>
    <s v="*"/>
    <n v="1"/>
  </r>
  <r>
    <x v="0"/>
    <x v="0"/>
    <x v="4"/>
    <x v="14"/>
    <x v="4"/>
    <n v="3141"/>
    <n v="4165"/>
    <n v="16328"/>
    <n v="23692"/>
    <n v="0.75414165666266508"/>
    <n v="0.68917778152963027"/>
    <s v="*"/>
    <n v="1"/>
  </r>
  <r>
    <x v="0"/>
    <x v="0"/>
    <x v="4"/>
    <x v="15"/>
    <x v="4"/>
    <n v="1318"/>
    <n v="1815"/>
    <n v="18151"/>
    <n v="26042"/>
    <n v="0.72617079889807168"/>
    <n v="0.69698947853467474"/>
    <s v="*"/>
    <n v="1"/>
  </r>
  <r>
    <x v="0"/>
    <x v="0"/>
    <x v="4"/>
    <x v="16"/>
    <x v="4"/>
    <n v="3840"/>
    <n v="5712"/>
    <n v="15629"/>
    <n v="22145"/>
    <n v="0.67226890756302526"/>
    <n v="0.70575750733799958"/>
    <s v="*"/>
    <n v="1"/>
  </r>
  <r>
    <x v="0"/>
    <x v="0"/>
    <x v="4"/>
    <x v="17"/>
    <x v="4"/>
    <n v="1055"/>
    <n v="1438"/>
    <n v="18414"/>
    <n v="26419"/>
    <n v="0.73365785813630047"/>
    <n v="0.69699837238351192"/>
    <s v="*"/>
    <n v="1"/>
  </r>
  <r>
    <x v="0"/>
    <x v="0"/>
    <x v="4"/>
    <x v="18"/>
    <x v="4"/>
    <n v="251"/>
    <n v="330"/>
    <n v="19218"/>
    <n v="27527"/>
    <n v="0.76060606060606062"/>
    <n v="0.69815090638282418"/>
    <s v="*"/>
    <n v="1"/>
  </r>
  <r>
    <x v="0"/>
    <x v="0"/>
    <x v="5"/>
    <x v="0"/>
    <x v="5"/>
    <n v="17187"/>
    <n v="23823"/>
    <n v="620"/>
    <n v="1203"/>
    <n v="0.72144566175544644"/>
    <n v="0.51537822111388198"/>
    <s v="*"/>
    <n v="1"/>
  </r>
  <r>
    <x v="0"/>
    <x v="0"/>
    <x v="5"/>
    <x v="1"/>
    <x v="5"/>
    <n v="869"/>
    <n v="1258"/>
    <n v="16938"/>
    <n v="23768"/>
    <n v="0.69077901430842603"/>
    <n v="0.7126388421406934"/>
    <m/>
    <n v="0"/>
  </r>
  <r>
    <x v="0"/>
    <x v="0"/>
    <x v="5"/>
    <x v="2"/>
    <x v="5"/>
    <n v="2858"/>
    <n v="3861"/>
    <n v="14949"/>
    <n v="21165"/>
    <n v="0.74022274022274026"/>
    <n v="0.70630758327427356"/>
    <s v="*"/>
    <n v="1"/>
  </r>
  <r>
    <x v="0"/>
    <x v="0"/>
    <x v="5"/>
    <x v="3"/>
    <x v="5"/>
    <n v="4766"/>
    <n v="6751"/>
    <n v="13041"/>
    <n v="18275"/>
    <n v="0.70596948600207377"/>
    <n v="0.71359781121751031"/>
    <m/>
    <n v="0"/>
  </r>
  <r>
    <x v="0"/>
    <x v="0"/>
    <x v="5"/>
    <x v="4"/>
    <x v="5"/>
    <n v="3299"/>
    <n v="4395"/>
    <n v="14508"/>
    <n v="20631"/>
    <n v="0.75062571103526732"/>
    <n v="0.7032136105860114"/>
    <s v="*"/>
    <n v="1"/>
  </r>
  <r>
    <x v="0"/>
    <x v="0"/>
    <x v="5"/>
    <x v="5"/>
    <x v="5"/>
    <n v="738"/>
    <n v="1128"/>
    <n v="17069"/>
    <n v="23898"/>
    <n v="0.6542553191489362"/>
    <n v="0.71424386977989784"/>
    <s v="*"/>
    <n v="1"/>
  </r>
  <r>
    <x v="0"/>
    <x v="0"/>
    <x v="5"/>
    <x v="6"/>
    <x v="5"/>
    <n v="1398"/>
    <n v="1914"/>
    <n v="16409"/>
    <n v="23112"/>
    <n v="0.73040752351097182"/>
    <n v="0.70997750086535139"/>
    <m/>
    <n v="0"/>
  </r>
  <r>
    <x v="0"/>
    <x v="0"/>
    <x v="5"/>
    <x v="7"/>
    <x v="5"/>
    <n v="1812"/>
    <n v="2650"/>
    <n v="15995"/>
    <n v="22376"/>
    <n v="0.68377358490566043"/>
    <n v="0.71482838755809797"/>
    <s v="*"/>
    <n v="1"/>
  </r>
  <r>
    <x v="0"/>
    <x v="0"/>
    <x v="5"/>
    <x v="8"/>
    <x v="5"/>
    <n v="4737"/>
    <n v="5994"/>
    <n v="13070"/>
    <n v="19032"/>
    <n v="0.7902902902902903"/>
    <n v="0.68673812526271538"/>
    <s v="*"/>
    <n v="1"/>
  </r>
  <r>
    <x v="0"/>
    <x v="0"/>
    <x v="5"/>
    <x v="9"/>
    <x v="5"/>
    <n v="680"/>
    <n v="984"/>
    <n v="17127"/>
    <n v="24042"/>
    <n v="0.69105691056910568"/>
    <n v="0.7123783379086599"/>
    <m/>
    <n v="0"/>
  </r>
  <r>
    <x v="0"/>
    <x v="0"/>
    <x v="5"/>
    <x v="10"/>
    <x v="5"/>
    <n v="5879"/>
    <n v="7988"/>
    <n v="11928"/>
    <n v="17038"/>
    <n v="0.73597896845267907"/>
    <n v="0.70008216926869349"/>
    <s v="*"/>
    <n v="1"/>
  </r>
  <r>
    <x v="0"/>
    <x v="0"/>
    <x v="5"/>
    <x v="24"/>
    <x v="5"/>
    <n v="952"/>
    <n v="1328"/>
    <n v="16855"/>
    <n v="23698"/>
    <n v="0.7168674698795181"/>
    <n v="0.71124145497510338"/>
    <m/>
    <n v="0"/>
  </r>
  <r>
    <x v="0"/>
    <x v="0"/>
    <x v="5"/>
    <x v="12"/>
    <x v="5"/>
    <n v="1072"/>
    <n v="1604"/>
    <n v="16735"/>
    <n v="23422"/>
    <n v="0.66832917705735662"/>
    <n v="0.7144991887968577"/>
    <s v="*"/>
    <n v="1"/>
  </r>
  <r>
    <x v="0"/>
    <x v="0"/>
    <x v="5"/>
    <x v="21"/>
    <x v="5"/>
    <n v="2679"/>
    <n v="3985"/>
    <n v="15128"/>
    <n v="21041"/>
    <n v="0.67227101631116692"/>
    <n v="0.71897723492229459"/>
    <s v="*"/>
    <n v="1"/>
  </r>
  <r>
    <x v="0"/>
    <x v="0"/>
    <x v="5"/>
    <x v="14"/>
    <x v="5"/>
    <n v="2661"/>
    <n v="3677"/>
    <n v="15146"/>
    <n v="21349"/>
    <n v="0.72368778895839003"/>
    <n v="0.70944774930910115"/>
    <m/>
    <n v="0"/>
  </r>
  <r>
    <x v="0"/>
    <x v="0"/>
    <x v="5"/>
    <x v="15"/>
    <x v="5"/>
    <n v="1037"/>
    <n v="1594"/>
    <n v="16770"/>
    <n v="23432"/>
    <n v="0.65056461731493098"/>
    <n v="0.71568794810515535"/>
    <s v="*"/>
    <n v="1"/>
  </r>
  <r>
    <x v="0"/>
    <x v="0"/>
    <x v="5"/>
    <x v="16"/>
    <x v="5"/>
    <n v="3543"/>
    <n v="5104"/>
    <n v="14264"/>
    <n v="19922"/>
    <n v="0.69416144200626961"/>
    <n v="0.71599237024395146"/>
    <s v="*"/>
    <n v="1"/>
  </r>
  <r>
    <x v="0"/>
    <x v="0"/>
    <x v="5"/>
    <x v="25"/>
    <x v="5"/>
    <n v="667"/>
    <n v="1249"/>
    <n v="17140"/>
    <n v="23777"/>
    <n v="0.5340272217774219"/>
    <n v="0.72086470118181434"/>
    <s v="*"/>
    <n v="1"/>
  </r>
  <r>
    <x v="0"/>
    <x v="0"/>
    <x v="5"/>
    <x v="18"/>
    <x v="5"/>
    <n v="178"/>
    <n v="270"/>
    <n v="17629"/>
    <n v="24756"/>
    <n v="0.65925925925925921"/>
    <n v="0.71211019550815968"/>
    <m/>
    <n v="0"/>
  </r>
  <r>
    <x v="1"/>
    <x v="1"/>
    <x v="6"/>
    <x v="0"/>
    <x v="6"/>
    <m/>
    <m/>
    <m/>
    <m/>
    <n v="0.68498430703155111"/>
    <n v="0.75666909009563221"/>
    <s v="*"/>
    <n v="1"/>
  </r>
  <r>
    <x v="1"/>
    <x v="1"/>
    <x v="6"/>
    <x v="26"/>
    <x v="6"/>
    <m/>
    <m/>
    <m/>
    <m/>
    <n v="0.69340172534390299"/>
    <n v="0.72421503479986138"/>
    <s v="*"/>
    <n v="1"/>
  </r>
  <r>
    <x v="1"/>
    <x v="1"/>
    <x v="6"/>
    <x v="27"/>
    <x v="6"/>
    <m/>
    <m/>
    <m/>
    <m/>
    <n v="0.64594240837696337"/>
    <n v="0.72385119082111604"/>
    <s v="*"/>
    <n v="1"/>
  </r>
  <r>
    <x v="1"/>
    <x v="1"/>
    <x v="6"/>
    <x v="28"/>
    <x v="6"/>
    <m/>
    <m/>
    <m/>
    <m/>
    <n v="0.66736145169200589"/>
    <n v="0.73610413827727172"/>
    <s v="*"/>
    <n v="1"/>
  </r>
  <r>
    <x v="1"/>
    <x v="1"/>
    <x v="6"/>
    <x v="29"/>
    <x v="6"/>
    <m/>
    <m/>
    <m/>
    <m/>
    <n v="0.62895377128953767"/>
    <n v="0.72268597387847811"/>
    <s v="*"/>
    <n v="1"/>
  </r>
  <r>
    <x v="1"/>
    <x v="1"/>
    <x v="6"/>
    <x v="30"/>
    <x v="6"/>
    <m/>
    <m/>
    <m/>
    <m/>
    <n v="0.5872801082543978"/>
    <n v="0.72928307464892828"/>
    <s v="*"/>
    <n v="1"/>
  </r>
  <r>
    <x v="1"/>
    <x v="1"/>
    <x v="6"/>
    <x v="31"/>
    <x v="6"/>
    <m/>
    <m/>
    <m/>
    <m/>
    <n v="0.58121546961325965"/>
    <n v="0.72413694965421072"/>
    <s v="*"/>
    <n v="1"/>
  </r>
  <r>
    <x v="1"/>
    <x v="1"/>
    <x v="6"/>
    <x v="32"/>
    <x v="6"/>
    <m/>
    <m/>
    <m/>
    <m/>
    <n v="0.69919837129405782"/>
    <n v="0.72650179186034136"/>
    <s v="*"/>
    <n v="1"/>
  </r>
  <r>
    <x v="1"/>
    <x v="1"/>
    <x v="7"/>
    <x v="0"/>
    <x v="7"/>
    <m/>
    <m/>
    <m/>
    <m/>
    <n v="0.63568075117370892"/>
    <n v="0.71853228053878304"/>
    <s v="*"/>
    <n v="1"/>
  </r>
  <r>
    <x v="1"/>
    <x v="1"/>
    <x v="7"/>
    <x v="26"/>
    <x v="7"/>
    <m/>
    <m/>
    <m/>
    <m/>
    <n v="0.62583684602033229"/>
    <n v="0.68419833945287944"/>
    <s v="*"/>
    <n v="1"/>
  </r>
  <r>
    <x v="1"/>
    <x v="1"/>
    <x v="7"/>
    <x v="27"/>
    <x v="7"/>
    <m/>
    <m/>
    <m/>
    <m/>
    <n v="0.58240223463687146"/>
    <n v="0.68146929824561409"/>
    <s v="*"/>
    <n v="1"/>
  </r>
  <r>
    <x v="1"/>
    <x v="1"/>
    <x v="7"/>
    <x v="28"/>
    <x v="7"/>
    <m/>
    <m/>
    <m/>
    <m/>
    <n v="0.61368103787183859"/>
    <n v="0.69556565163518946"/>
    <s v="*"/>
    <n v="1"/>
  </r>
  <r>
    <x v="1"/>
    <x v="1"/>
    <x v="7"/>
    <x v="29"/>
    <x v="7"/>
    <m/>
    <m/>
    <m/>
    <m/>
    <n v="0.5561160151324086"/>
    <n v="0.68020077081652774"/>
    <s v="*"/>
    <n v="1"/>
  </r>
  <r>
    <x v="1"/>
    <x v="1"/>
    <x v="7"/>
    <x v="30"/>
    <x v="7"/>
    <m/>
    <m/>
    <m/>
    <m/>
    <n v="0.56003842459173869"/>
    <n v="0.68491703436703744"/>
    <s v="*"/>
    <n v="1"/>
  </r>
  <r>
    <x v="1"/>
    <x v="1"/>
    <x v="7"/>
    <x v="31"/>
    <x v="7"/>
    <m/>
    <m/>
    <m/>
    <m/>
    <n v="0.50863060989643272"/>
    <n v="0.68171882018266206"/>
    <s v="*"/>
    <n v="1"/>
  </r>
  <r>
    <x v="1"/>
    <x v="1"/>
    <x v="7"/>
    <x v="32"/>
    <x v="7"/>
    <m/>
    <m/>
    <m/>
    <m/>
    <n v="0.65350578624914912"/>
    <n v="0.6838292655745013"/>
    <s v="*"/>
    <n v="1"/>
  </r>
  <r>
    <x v="1"/>
    <x v="1"/>
    <x v="8"/>
    <x v="0"/>
    <x v="8"/>
    <m/>
    <m/>
    <m/>
    <m/>
    <n v="0.73434053815615352"/>
    <n v="0.81018622391743322"/>
    <s v="*"/>
    <n v="1"/>
  </r>
  <r>
    <x v="1"/>
    <x v="1"/>
    <x v="8"/>
    <x v="26"/>
    <x v="8"/>
    <m/>
    <m/>
    <m/>
    <m/>
    <n v="0.7487167522165189"/>
    <n v="0.77508049750615571"/>
    <s v="*"/>
    <n v="1"/>
  </r>
  <r>
    <x v="1"/>
    <x v="1"/>
    <x v="8"/>
    <x v="27"/>
    <x v="8"/>
    <m/>
    <m/>
    <m/>
    <m/>
    <n v="0.71794871794871795"/>
    <n v="0.77432279418169148"/>
    <s v="*"/>
    <n v="1"/>
  </r>
  <r>
    <x v="1"/>
    <x v="1"/>
    <x v="8"/>
    <x v="28"/>
    <x v="8"/>
    <m/>
    <m/>
    <m/>
    <m/>
    <n v="0.71152663304219466"/>
    <n v="0.78958146218789294"/>
    <s v="*"/>
    <n v="1"/>
  </r>
  <r>
    <x v="1"/>
    <x v="1"/>
    <x v="8"/>
    <x v="29"/>
    <x v="8"/>
    <m/>
    <m/>
    <m/>
    <m/>
    <n v="0.64570737605804107"/>
    <n v="0.77490963941144664"/>
    <s v="*"/>
    <n v="1"/>
  </r>
  <r>
    <x v="1"/>
    <x v="1"/>
    <x v="8"/>
    <x v="30"/>
    <x v="8"/>
    <m/>
    <m/>
    <m/>
    <m/>
    <n v="0.61721201255042579"/>
    <n v="0.78217176059051963"/>
    <s v="*"/>
    <n v="1"/>
  </r>
  <r>
    <x v="1"/>
    <x v="1"/>
    <x v="8"/>
    <x v="31"/>
    <x v="8"/>
    <m/>
    <m/>
    <m/>
    <m/>
    <n v="0.64855875831485588"/>
    <n v="0.77511265757800463"/>
    <s v="*"/>
    <n v="1"/>
  </r>
  <r>
    <x v="1"/>
    <x v="1"/>
    <x v="8"/>
    <x v="32"/>
    <x v="8"/>
    <m/>
    <m/>
    <m/>
    <m/>
    <n v="0.75044631471563372"/>
    <n v="0.77793186828817296"/>
    <s v="*"/>
    <n v="1"/>
  </r>
  <r>
    <x v="1"/>
    <x v="1"/>
    <x v="9"/>
    <x v="0"/>
    <x v="9"/>
    <m/>
    <m/>
    <m/>
    <m/>
    <n v="0.59466984884645979"/>
    <n v="0.62398735427781071"/>
    <s v="*"/>
    <n v="1"/>
  </r>
  <r>
    <x v="1"/>
    <x v="1"/>
    <x v="9"/>
    <x v="26"/>
    <x v="9"/>
    <m/>
    <m/>
    <m/>
    <m/>
    <n v="0.62770970782280866"/>
    <n v="0.60449023527602641"/>
    <s v="*"/>
    <n v="1"/>
  </r>
  <r>
    <x v="1"/>
    <x v="1"/>
    <x v="9"/>
    <x v="27"/>
    <x v="9"/>
    <m/>
    <m/>
    <m/>
    <m/>
    <n v="0.59947643979057597"/>
    <n v="0.60818713450292394"/>
    <s v=" "/>
    <n v="0"/>
  </r>
  <r>
    <x v="1"/>
    <x v="1"/>
    <x v="9"/>
    <x v="28"/>
    <x v="9"/>
    <m/>
    <m/>
    <m/>
    <m/>
    <n v="0.57391460351632584"/>
    <n v="0.61876387428437907"/>
    <s v="*"/>
    <n v="1"/>
  </r>
  <r>
    <x v="1"/>
    <x v="1"/>
    <x v="9"/>
    <x v="29"/>
    <x v="9"/>
    <m/>
    <m/>
    <m/>
    <m/>
    <n v="0.55315614617940201"/>
    <n v="0.60923494794024446"/>
    <s v="*"/>
    <n v="1"/>
  </r>
  <r>
    <x v="1"/>
    <x v="1"/>
    <x v="9"/>
    <x v="30"/>
    <x v="9"/>
    <m/>
    <m/>
    <m/>
    <m/>
    <n v="0.47334754797441364"/>
    <n v="0.61663143058491898"/>
    <s v="*"/>
    <n v="1"/>
  </r>
  <r>
    <x v="1"/>
    <x v="1"/>
    <x v="9"/>
    <x v="31"/>
    <x v="9"/>
    <m/>
    <m/>
    <m/>
    <m/>
    <n v="0.58472553699284013"/>
    <n v="0.60862999908483573"/>
    <s v=" "/>
    <n v="0"/>
  </r>
  <r>
    <x v="1"/>
    <x v="1"/>
    <x v="9"/>
    <x v="32"/>
    <x v="9"/>
    <m/>
    <m/>
    <m/>
    <m/>
    <n v="0.60364630811303555"/>
    <n v="0.60905445458243734"/>
    <m/>
    <n v="0"/>
  </r>
  <r>
    <x v="1"/>
    <x v="1"/>
    <x v="10"/>
    <x v="0"/>
    <x v="10"/>
    <m/>
    <m/>
    <m/>
    <m/>
    <n v="0.74935229590430519"/>
    <n v="0.81240924829666039"/>
    <s v="*"/>
    <n v="1"/>
  </r>
  <r>
    <x v="1"/>
    <x v="1"/>
    <x v="10"/>
    <x v="26"/>
    <x v="10"/>
    <m/>
    <m/>
    <m/>
    <m/>
    <n v="0.76200515343171704"/>
    <n v="0.78318333438227705"/>
    <s v="*"/>
    <n v="1"/>
  </r>
  <r>
    <x v="1"/>
    <x v="1"/>
    <x v="10"/>
    <x v="27"/>
    <x v="10"/>
    <m/>
    <m/>
    <m/>
    <m/>
    <n v="0.74608355091383816"/>
    <n v="0.78221063305809069"/>
    <s v="*"/>
    <n v="1"/>
  </r>
  <r>
    <x v="1"/>
    <x v="1"/>
    <x v="10"/>
    <x v="28"/>
    <x v="10"/>
    <m/>
    <m/>
    <m/>
    <m/>
    <n v="0.73189295359685735"/>
    <n v="0.79491774488369593"/>
    <s v="*"/>
    <n v="1"/>
  </r>
  <r>
    <x v="1"/>
    <x v="1"/>
    <x v="10"/>
    <x v="29"/>
    <x v="10"/>
    <m/>
    <m/>
    <m/>
    <m/>
    <n v="0.67030303030303029"/>
    <n v="0.783260462211118"/>
    <s v="*"/>
    <n v="1"/>
  </r>
  <r>
    <x v="1"/>
    <x v="1"/>
    <x v="10"/>
    <x v="30"/>
    <x v="10"/>
    <m/>
    <m/>
    <m/>
    <m/>
    <n v="0.64365256124721604"/>
    <n v="0.78977575291402879"/>
    <s v="*"/>
    <n v="1"/>
  </r>
  <r>
    <x v="1"/>
    <x v="1"/>
    <x v="10"/>
    <x v="31"/>
    <x v="10"/>
    <m/>
    <m/>
    <m/>
    <m/>
    <n v="0.73333333333333328"/>
    <n v="0.78190823181145397"/>
    <s v="*"/>
    <n v="1"/>
  </r>
  <r>
    <x v="1"/>
    <x v="1"/>
    <x v="10"/>
    <x v="32"/>
    <x v="10"/>
    <m/>
    <m/>
    <m/>
    <m/>
    <n v="0.7644580620451934"/>
    <n v="0.7851775714184448"/>
    <s v="*"/>
    <n v="1"/>
  </r>
  <r>
    <x v="1"/>
    <x v="1"/>
    <x v="11"/>
    <x v="0"/>
    <x v="11"/>
    <m/>
    <m/>
    <m/>
    <m/>
    <n v="0.60175970873786411"/>
    <n v="0.66941375884037646"/>
    <s v="*"/>
    <n v="1"/>
  </r>
  <r>
    <x v="1"/>
    <x v="1"/>
    <x v="11"/>
    <x v="26"/>
    <x v="11"/>
    <m/>
    <m/>
    <m/>
    <m/>
    <n v="0.61706555671175856"/>
    <n v="0.63869557908892249"/>
    <s v="*"/>
    <n v="1"/>
  </r>
  <r>
    <x v="1"/>
    <x v="1"/>
    <x v="11"/>
    <x v="27"/>
    <x v="11"/>
    <m/>
    <m/>
    <m/>
    <m/>
    <n v="0.59172932330827066"/>
    <n v="0.63805449641960388"/>
    <s v="*"/>
    <n v="1"/>
  </r>
  <r>
    <x v="1"/>
    <x v="1"/>
    <x v="11"/>
    <x v="28"/>
    <x v="11"/>
    <m/>
    <m/>
    <m/>
    <m/>
    <n v="0.58460076045627374"/>
    <n v="0.65071496663489037"/>
    <s v="*"/>
    <n v="1"/>
  </r>
  <r>
    <x v="1"/>
    <x v="1"/>
    <x v="11"/>
    <x v="29"/>
    <x v="11"/>
    <m/>
    <m/>
    <m/>
    <m/>
    <n v="0.52503382949932342"/>
    <n v="0.63872146118721462"/>
    <s v="*"/>
    <n v="1"/>
  </r>
  <r>
    <x v="1"/>
    <x v="1"/>
    <x v="11"/>
    <x v="30"/>
    <x v="11"/>
    <m/>
    <m/>
    <m/>
    <m/>
    <n v="0.504"/>
    <n v="0.64459147171483744"/>
    <s v="*"/>
    <n v="1"/>
  </r>
  <r>
    <x v="1"/>
    <x v="1"/>
    <x v="11"/>
    <x v="31"/>
    <x v="11"/>
    <m/>
    <m/>
    <m/>
    <m/>
    <n v="0.54507042253521132"/>
    <n v="0.63818850938288874"/>
    <s v="*"/>
    <n v="1"/>
  </r>
  <r>
    <x v="1"/>
    <x v="1"/>
    <x v="11"/>
    <x v="32"/>
    <x v="11"/>
    <m/>
    <m/>
    <m/>
    <m/>
    <n v="0.61853205849268844"/>
    <n v="0.64097140914756201"/>
    <s v="*"/>
    <n v="1"/>
  </r>
  <r>
    <x v="1"/>
    <x v="2"/>
    <x v="6"/>
    <x v="0"/>
    <x v="6"/>
    <m/>
    <m/>
    <m/>
    <m/>
    <n v="0.67178986326719436"/>
    <n v="0.7263957498368907"/>
    <s v="*"/>
    <n v="1"/>
  </r>
  <r>
    <x v="1"/>
    <x v="2"/>
    <x v="6"/>
    <x v="26"/>
    <x v="6"/>
    <m/>
    <m/>
    <m/>
    <m/>
    <n v="0.68669236000906819"/>
    <n v="0.70209035368894002"/>
    <s v="*"/>
    <n v="1"/>
  </r>
  <r>
    <x v="1"/>
    <x v="2"/>
    <x v="6"/>
    <x v="27"/>
    <x v="6"/>
    <m/>
    <m/>
    <m/>
    <m/>
    <n v="0.63847117794486219"/>
    <n v="0.70294536575440025"/>
    <s v="*"/>
    <n v="1"/>
  </r>
  <r>
    <x v="1"/>
    <x v="2"/>
    <x v="6"/>
    <x v="28"/>
    <x v="6"/>
    <m/>
    <m/>
    <m/>
    <m/>
    <n v="0.65263397428603942"/>
    <n v="0.7135074557170874"/>
    <s v="*"/>
    <n v="1"/>
  </r>
  <r>
    <x v="1"/>
    <x v="2"/>
    <x v="6"/>
    <x v="29"/>
    <x v="6"/>
    <m/>
    <m/>
    <m/>
    <m/>
    <n v="0.61376896149358229"/>
    <n v="0.70228435900636621"/>
    <s v="*"/>
    <n v="1"/>
  </r>
  <r>
    <x v="1"/>
    <x v="2"/>
    <x v="6"/>
    <x v="30"/>
    <x v="6"/>
    <m/>
    <m/>
    <m/>
    <m/>
    <n v="0.57520404197434905"/>
    <n v="0.70883434622707953"/>
    <s v="*"/>
    <n v="1"/>
  </r>
  <r>
    <x v="1"/>
    <x v="2"/>
    <x v="6"/>
    <x v="32"/>
    <x v="6"/>
    <m/>
    <m/>
    <m/>
    <m/>
    <n v="0.68108495638666511"/>
    <n v="0.70540515625480138"/>
    <s v="*"/>
    <n v="1"/>
  </r>
  <r>
    <x v="1"/>
    <x v="2"/>
    <x v="7"/>
    <x v="0"/>
    <x v="7"/>
    <m/>
    <m/>
    <m/>
    <m/>
    <n v="0.61699439745138962"/>
    <n v="0.69597051835329482"/>
    <s v="*"/>
    <n v="1"/>
  </r>
  <r>
    <x v="1"/>
    <x v="2"/>
    <x v="7"/>
    <x v="26"/>
    <x v="7"/>
    <m/>
    <m/>
    <m/>
    <m/>
    <n v="0.61801541425818884"/>
    <n v="0.66384058597917928"/>
    <s v="*"/>
    <n v="1"/>
  </r>
  <r>
    <x v="1"/>
    <x v="2"/>
    <x v="7"/>
    <x v="27"/>
    <x v="7"/>
    <m/>
    <m/>
    <m/>
    <m/>
    <n v="0.57490144546649147"/>
    <n v="0.66236899241429226"/>
    <s v="*"/>
    <n v="1"/>
  </r>
  <r>
    <x v="1"/>
    <x v="2"/>
    <x v="7"/>
    <x v="28"/>
    <x v="7"/>
    <m/>
    <m/>
    <m/>
    <m/>
    <n v="0.59902912621359228"/>
    <n v="0.67507927686423219"/>
    <s v="*"/>
    <n v="1"/>
  </r>
  <r>
    <x v="1"/>
    <x v="2"/>
    <x v="7"/>
    <x v="29"/>
    <x v="7"/>
    <m/>
    <m/>
    <m/>
    <m/>
    <n v="0.55771567436208991"/>
    <n v="0.66113245277061516"/>
    <s v="*"/>
    <n v="1"/>
  </r>
  <r>
    <x v="1"/>
    <x v="2"/>
    <x v="7"/>
    <x v="30"/>
    <x v="7"/>
    <m/>
    <m/>
    <m/>
    <m/>
    <n v="0.53980825343893291"/>
    <n v="0.66678561625034316"/>
    <s v="*"/>
    <n v="1"/>
  </r>
  <r>
    <x v="1"/>
    <x v="2"/>
    <x v="7"/>
    <x v="32"/>
    <x v="7"/>
    <m/>
    <m/>
    <m/>
    <m/>
    <n v="0.62064102564102563"/>
    <n v="0.66856811370008706"/>
    <s v="*"/>
    <n v="1"/>
  </r>
  <r>
    <x v="1"/>
    <x v="2"/>
    <x v="8"/>
    <x v="0"/>
    <x v="8"/>
    <m/>
    <m/>
    <m/>
    <m/>
    <n v="0.71944458836329728"/>
    <n v="0.77959202769720226"/>
    <s v="*"/>
    <n v="1"/>
  </r>
  <r>
    <x v="1"/>
    <x v="2"/>
    <x v="8"/>
    <x v="26"/>
    <x v="8"/>
    <m/>
    <m/>
    <m/>
    <m/>
    <n v="0.7479972533760586"/>
    <n v="0.75141849831983698"/>
    <m/>
    <n v="0"/>
  </r>
  <r>
    <x v="1"/>
    <x v="2"/>
    <x v="8"/>
    <x v="27"/>
    <x v="8"/>
    <m/>
    <m/>
    <m/>
    <m/>
    <n v="0.70063291139240502"/>
    <n v="0.75308863025962403"/>
    <s v="*"/>
    <n v="1"/>
  </r>
  <r>
    <x v="1"/>
    <x v="2"/>
    <x v="8"/>
    <x v="28"/>
    <x v="8"/>
    <m/>
    <m/>
    <m/>
    <m/>
    <n v="0.69901466544454627"/>
    <n v="0.76526747425423358"/>
    <s v="*"/>
    <n v="1"/>
  </r>
  <r>
    <x v="1"/>
    <x v="2"/>
    <x v="8"/>
    <x v="29"/>
    <x v="8"/>
    <m/>
    <m/>
    <m/>
    <m/>
    <n v="0.64361078546307149"/>
    <n v="0.75335241826126265"/>
    <s v="*"/>
    <n v="1"/>
  </r>
  <r>
    <x v="1"/>
    <x v="2"/>
    <x v="8"/>
    <x v="30"/>
    <x v="8"/>
    <m/>
    <m/>
    <m/>
    <m/>
    <n v="0.60389863547758282"/>
    <n v="0.76095512988716874"/>
    <s v="*"/>
    <n v="1"/>
  </r>
  <r>
    <x v="1"/>
    <x v="2"/>
    <x v="8"/>
    <x v="32"/>
    <x v="8"/>
    <m/>
    <m/>
    <m/>
    <m/>
    <n v="0.7285886610373945"/>
    <n v="0.75680098811178009"/>
    <s v="*"/>
    <n v="1"/>
  </r>
  <r>
    <x v="1"/>
    <x v="2"/>
    <x v="9"/>
    <x v="0"/>
    <x v="9"/>
    <m/>
    <m/>
    <m/>
    <m/>
    <n v="0.59199999999999997"/>
    <n v="0.60511435564182636"/>
    <s v="*"/>
    <n v="1"/>
  </r>
  <r>
    <x v="1"/>
    <x v="2"/>
    <x v="9"/>
    <x v="26"/>
    <x v="9"/>
    <m/>
    <m/>
    <m/>
    <m/>
    <n v="0.60511435564182636"/>
    <n v="0.59199999999999997"/>
    <s v="*"/>
    <n v="1"/>
  </r>
  <r>
    <x v="1"/>
    <x v="2"/>
    <x v="9"/>
    <x v="27"/>
    <x v="9"/>
    <m/>
    <m/>
    <m/>
    <m/>
    <n v="0.58546655656482249"/>
    <n v="0.59880064964810731"/>
    <m/>
    <n v="0"/>
  </r>
  <r>
    <x v="1"/>
    <x v="2"/>
    <x v="9"/>
    <x v="28"/>
    <x v="9"/>
    <m/>
    <m/>
    <m/>
    <m/>
    <n v="0.57123857024106406"/>
    <n v="0.60659066062783074"/>
    <s v="*"/>
    <n v="1"/>
  </r>
  <r>
    <x v="1"/>
    <x v="2"/>
    <x v="9"/>
    <x v="29"/>
    <x v="9"/>
    <m/>
    <m/>
    <m/>
    <m/>
    <n v="0.565008025682183"/>
    <n v="0.59900004064875412"/>
    <m/>
    <n v="0"/>
  </r>
  <r>
    <x v="1"/>
    <x v="2"/>
    <x v="9"/>
    <x v="30"/>
    <x v="9"/>
    <m/>
    <m/>
    <m/>
    <m/>
    <n v="0.5184534270650264"/>
    <n v="0.60394608155802187"/>
    <s v="*"/>
    <n v="1"/>
  </r>
  <r>
    <x v="1"/>
    <x v="2"/>
    <x v="9"/>
    <x v="32"/>
    <x v="9"/>
    <m/>
    <m/>
    <m/>
    <m/>
    <n v="0.59546377792823291"/>
    <n v="0.59898529716297366"/>
    <m/>
    <n v="0"/>
  </r>
  <r>
    <x v="1"/>
    <x v="2"/>
    <x v="10"/>
    <x v="0"/>
    <x v="10"/>
    <m/>
    <m/>
    <m/>
    <m/>
    <n v="0.74985941414038138"/>
    <n v="0.79998142386105053"/>
    <s v="*"/>
    <n v="1"/>
  </r>
  <r>
    <x v="1"/>
    <x v="2"/>
    <x v="10"/>
    <x v="26"/>
    <x v="10"/>
    <m/>
    <m/>
    <m/>
    <m/>
    <n v="0.76739473091646027"/>
    <n v="0.7771805854909557"/>
    <m/>
    <n v="0"/>
  </r>
  <r>
    <x v="1"/>
    <x v="2"/>
    <x v="10"/>
    <x v="27"/>
    <x v="10"/>
    <m/>
    <m/>
    <m/>
    <m/>
    <n v="0.73886138613861385"/>
    <n v="0.7776483104513906"/>
    <s v="*"/>
    <n v="1"/>
  </r>
  <r>
    <x v="1"/>
    <x v="2"/>
    <x v="10"/>
    <x v="28"/>
    <x v="10"/>
    <m/>
    <m/>
    <m/>
    <m/>
    <n v="0.73844061650045334"/>
    <n v="0.78642702200185932"/>
    <s v="*"/>
    <n v="1"/>
  </r>
  <r>
    <x v="1"/>
    <x v="2"/>
    <x v="10"/>
    <x v="29"/>
    <x v="10"/>
    <m/>
    <m/>
    <m/>
    <m/>
    <n v="0.67555040556199308"/>
    <n v="0.77828043051378293"/>
    <s v="*"/>
    <n v="1"/>
  </r>
  <r>
    <x v="1"/>
    <x v="2"/>
    <x v="10"/>
    <x v="30"/>
    <x v="10"/>
    <m/>
    <m/>
    <m/>
    <m/>
    <n v="0.6629515757109915"/>
    <n v="0.78377325158474487"/>
    <s v="*"/>
    <n v="1"/>
  </r>
  <r>
    <x v="1"/>
    <x v="2"/>
    <x v="10"/>
    <x v="32"/>
    <x v="10"/>
    <m/>
    <m/>
    <m/>
    <m/>
    <n v="0.75244222063378607"/>
    <n v="0.78220183486238537"/>
    <s v="*"/>
    <n v="1"/>
  </r>
  <r>
    <x v="1"/>
    <x v="2"/>
    <x v="11"/>
    <x v="0"/>
    <x v="11"/>
    <m/>
    <m/>
    <m/>
    <m/>
    <n v="0.5947573898494144"/>
    <n v="0.65347208714257932"/>
    <s v="*"/>
    <n v="1"/>
  </r>
  <r>
    <x v="1"/>
    <x v="2"/>
    <x v="11"/>
    <x v="26"/>
    <x v="11"/>
    <m/>
    <m/>
    <m/>
    <m/>
    <n v="0.63131313131313127"/>
    <n v="0.62552846470145362"/>
    <m/>
    <n v="0"/>
  </r>
  <r>
    <x v="1"/>
    <x v="2"/>
    <x v="11"/>
    <x v="27"/>
    <x v="11"/>
    <m/>
    <m/>
    <m/>
    <m/>
    <n v="0.58889669711876313"/>
    <n v="0.62755253432602298"/>
    <s v="*"/>
    <n v="1"/>
  </r>
  <r>
    <x v="1"/>
    <x v="2"/>
    <x v="11"/>
    <x v="28"/>
    <x v="11"/>
    <m/>
    <m/>
    <m/>
    <m/>
    <n v="0.580709149516489"/>
    <n v="0.63816221900880765"/>
    <s v="*"/>
    <n v="1"/>
  </r>
  <r>
    <x v="1"/>
    <x v="2"/>
    <x v="11"/>
    <x v="29"/>
    <x v="11"/>
    <m/>
    <m/>
    <m/>
    <m/>
    <n v="0.49809402795425667"/>
    <n v="0.62879571432360037"/>
    <s v="*"/>
    <n v="1"/>
  </r>
  <r>
    <x v="1"/>
    <x v="2"/>
    <x v="11"/>
    <x v="30"/>
    <x v="11"/>
    <m/>
    <m/>
    <m/>
    <m/>
    <n v="0.48703543647363873"/>
    <n v="0.63501934770591484"/>
    <s v="*"/>
    <n v="1"/>
  </r>
  <r>
    <x v="1"/>
    <x v="2"/>
    <x v="11"/>
    <x v="32"/>
    <x v="11"/>
    <m/>
    <m/>
    <m/>
    <m/>
    <n v="0.59381496881496887"/>
    <n v="0.63419702578089487"/>
    <s v="*"/>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210:G302" firstHeaderRow="1" firstDataRow="2" firstDataCol="4" rowPageCount="1" colPageCount="1"/>
  <pivotFields count="13">
    <pivotField axis="axisPage" compact="0" outline="0" multipleItemSelectionAllowed="1" showAll="0">
      <items count="3">
        <item x="1"/>
        <item h="1" x="0"/>
        <item t="default"/>
      </items>
    </pivotField>
    <pivotField axis="axisRow" compact="0" outline="0" showAll="0" defaultSubtotal="0">
      <items count="3">
        <item x="2"/>
        <item x="1"/>
        <item x="0"/>
      </items>
      <extLst>
        <ext xmlns:x14="http://schemas.microsoft.com/office/spreadsheetml/2009/9/main" uri="{2946ED86-A175-432a-8AC1-64E0C546D7DE}">
          <x14:pivotField fillDownLabels="1"/>
        </ext>
      </extLst>
    </pivotField>
    <pivotField axis="axisRow" compact="0" outline="0" showAll="0" defaultSubtotal="0">
      <items count="12">
        <item x="6"/>
        <item x="7"/>
        <item x="8"/>
        <item x="9"/>
        <item x="10"/>
        <item x="11"/>
        <item x="4"/>
        <item x="5"/>
        <item x="0"/>
        <item x="1"/>
        <item x="2"/>
        <item x="3"/>
      </items>
      <extLst>
        <ext xmlns:x14="http://schemas.microsoft.com/office/spreadsheetml/2009/9/main" uri="{2946ED86-A175-432a-8AC1-64E0C546D7DE}">
          <x14:pivotField fillDownLabels="1"/>
        </ext>
      </extLst>
    </pivotField>
    <pivotField axis="axisRow" compact="0" outline="0" showAll="0">
      <items count="35">
        <item m="1" x="33"/>
        <item x="1"/>
        <item x="2"/>
        <item x="16"/>
        <item x="3"/>
        <item x="20"/>
        <item x="4"/>
        <item x="27"/>
        <item x="5"/>
        <item x="6"/>
        <item x="32"/>
        <item x="26"/>
        <item x="7"/>
        <item x="31"/>
        <item x="8"/>
        <item x="9"/>
        <item x="23"/>
        <item x="10"/>
        <item x="24"/>
        <item x="11"/>
        <item x="12"/>
        <item x="29"/>
        <item x="0"/>
        <item x="21"/>
        <item x="13"/>
        <item x="14"/>
        <item x="15"/>
        <item x="22"/>
        <item x="19"/>
        <item x="30"/>
        <item x="17"/>
        <item x="28"/>
        <item x="18"/>
        <item x="25"/>
        <item t="default"/>
      </items>
    </pivotField>
    <pivotField axis="axisRow" compact="0" outline="0" showAll="0" defaultSubtotal="0">
      <items count="12">
        <item x="8"/>
        <item x="6"/>
        <item x="4"/>
        <item x="5"/>
        <item x="9"/>
        <item x="1"/>
        <item x="0"/>
        <item x="3"/>
        <item x="2"/>
        <item x="11"/>
        <item x="7"/>
        <item x="10"/>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compact="0" outline="0" showAll="0"/>
    <pivotField dataField="1" compact="0" numFmtId="2" outline="0" showAll="0"/>
    <pivotField dataField="1" compact="0" numFmtId="2" outline="0" showAll="0"/>
    <pivotField compact="0" outline="0" showAll="0"/>
    <pivotField dataField="1" compact="0" outline="0" showAll="0"/>
  </pivotFields>
  <rowFields count="4">
    <field x="1"/>
    <field x="2"/>
    <field x="4"/>
    <field x="3"/>
  </rowFields>
  <rowItems count="91">
    <i>
      <x/>
      <x/>
      <x v="1"/>
      <x v="7"/>
    </i>
    <i r="3">
      <x v="10"/>
    </i>
    <i r="3">
      <x v="11"/>
    </i>
    <i r="3">
      <x v="21"/>
    </i>
    <i r="3">
      <x v="22"/>
    </i>
    <i r="3">
      <x v="29"/>
    </i>
    <i r="3">
      <x v="31"/>
    </i>
    <i r="1">
      <x v="1"/>
      <x v="10"/>
      <x v="7"/>
    </i>
    <i r="3">
      <x v="10"/>
    </i>
    <i r="3">
      <x v="11"/>
    </i>
    <i r="3">
      <x v="21"/>
    </i>
    <i r="3">
      <x v="22"/>
    </i>
    <i r="3">
      <x v="29"/>
    </i>
    <i r="3">
      <x v="31"/>
    </i>
    <i r="1">
      <x v="2"/>
      <x/>
      <x v="7"/>
    </i>
    <i r="3">
      <x v="10"/>
    </i>
    <i r="3">
      <x v="11"/>
    </i>
    <i r="3">
      <x v="21"/>
    </i>
    <i r="3">
      <x v="22"/>
    </i>
    <i r="3">
      <x v="29"/>
    </i>
    <i r="3">
      <x v="31"/>
    </i>
    <i r="1">
      <x v="3"/>
      <x v="4"/>
      <x v="7"/>
    </i>
    <i r="3">
      <x v="10"/>
    </i>
    <i r="3">
      <x v="11"/>
    </i>
    <i r="3">
      <x v="21"/>
    </i>
    <i r="3">
      <x v="22"/>
    </i>
    <i r="3">
      <x v="29"/>
    </i>
    <i r="3">
      <x v="31"/>
    </i>
    <i r="1">
      <x v="4"/>
      <x v="11"/>
      <x v="7"/>
    </i>
    <i r="3">
      <x v="10"/>
    </i>
    <i r="3">
      <x v="11"/>
    </i>
    <i r="3">
      <x v="21"/>
    </i>
    <i r="3">
      <x v="22"/>
    </i>
    <i r="3">
      <x v="29"/>
    </i>
    <i r="3">
      <x v="31"/>
    </i>
    <i r="1">
      <x v="5"/>
      <x v="9"/>
      <x v="7"/>
    </i>
    <i r="3">
      <x v="10"/>
    </i>
    <i r="3">
      <x v="11"/>
    </i>
    <i r="3">
      <x v="21"/>
    </i>
    <i r="3">
      <x v="22"/>
    </i>
    <i r="3">
      <x v="29"/>
    </i>
    <i r="3">
      <x v="31"/>
    </i>
    <i>
      <x v="1"/>
      <x/>
      <x v="1"/>
      <x v="7"/>
    </i>
    <i r="3">
      <x v="10"/>
    </i>
    <i r="3">
      <x v="11"/>
    </i>
    <i r="3">
      <x v="13"/>
    </i>
    <i r="3">
      <x v="21"/>
    </i>
    <i r="3">
      <x v="22"/>
    </i>
    <i r="3">
      <x v="29"/>
    </i>
    <i r="3">
      <x v="31"/>
    </i>
    <i r="1">
      <x v="1"/>
      <x v="10"/>
      <x v="7"/>
    </i>
    <i r="3">
      <x v="10"/>
    </i>
    <i r="3">
      <x v="11"/>
    </i>
    <i r="3">
      <x v="13"/>
    </i>
    <i r="3">
      <x v="21"/>
    </i>
    <i r="3">
      <x v="22"/>
    </i>
    <i r="3">
      <x v="29"/>
    </i>
    <i r="3">
      <x v="31"/>
    </i>
    <i r="1">
      <x v="2"/>
      <x/>
      <x v="7"/>
    </i>
    <i r="3">
      <x v="10"/>
    </i>
    <i r="3">
      <x v="11"/>
    </i>
    <i r="3">
      <x v="13"/>
    </i>
    <i r="3">
      <x v="21"/>
    </i>
    <i r="3">
      <x v="22"/>
    </i>
    <i r="3">
      <x v="29"/>
    </i>
    <i r="3">
      <x v="31"/>
    </i>
    <i r="1">
      <x v="3"/>
      <x v="4"/>
      <x v="7"/>
    </i>
    <i r="3">
      <x v="10"/>
    </i>
    <i r="3">
      <x v="11"/>
    </i>
    <i r="3">
      <x v="13"/>
    </i>
    <i r="3">
      <x v="21"/>
    </i>
    <i r="3">
      <x v="22"/>
    </i>
    <i r="3">
      <x v="29"/>
    </i>
    <i r="3">
      <x v="31"/>
    </i>
    <i r="1">
      <x v="4"/>
      <x v="11"/>
      <x v="7"/>
    </i>
    <i r="3">
      <x v="10"/>
    </i>
    <i r="3">
      <x v="11"/>
    </i>
    <i r="3">
      <x v="13"/>
    </i>
    <i r="3">
      <x v="21"/>
    </i>
    <i r="3">
      <x v="22"/>
    </i>
    <i r="3">
      <x v="29"/>
    </i>
    <i r="3">
      <x v="31"/>
    </i>
    <i r="1">
      <x v="5"/>
      <x v="9"/>
      <x v="7"/>
    </i>
    <i r="3">
      <x v="10"/>
    </i>
    <i r="3">
      <x v="11"/>
    </i>
    <i r="3">
      <x v="13"/>
    </i>
    <i r="3">
      <x v="21"/>
    </i>
    <i r="3">
      <x v="22"/>
    </i>
    <i r="3">
      <x v="29"/>
    </i>
    <i r="3">
      <x v="31"/>
    </i>
    <i t="grand">
      <x/>
    </i>
  </rowItems>
  <colFields count="1">
    <field x="-2"/>
  </colFields>
  <colItems count="3">
    <i>
      <x/>
    </i>
    <i i="1">
      <x v="1"/>
    </i>
    <i i="2">
      <x v="2"/>
    </i>
  </colItems>
  <pageFields count="1">
    <pageField fld="0" hier="-1"/>
  </pageFields>
  <dataFields count="3">
    <dataField name="Sum of V Good/Good Yes to condition Proportion" fld="9" baseField="0" baseItem="0"/>
    <dataField name="Sum of V Good/Good No to condition Proportion" fld="10" baseField="0" baseItem="0"/>
    <dataField name="Sum of Significant"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3" cacheId="6"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77:J85" firstHeaderRow="1" firstDataRow="2" firstDataCol="2" rowPageCount="3" colPageCount="1"/>
  <pivotFields count="11">
    <pivotField axis="axisPage" compact="0" outline="0" multipleItemSelectionAllowed="1" showAll="0">
      <items count="3">
        <item x="1"/>
        <item h="1" x="0"/>
        <item t="default"/>
      </items>
    </pivotField>
    <pivotField axis="axisPage" compact="0" outline="0" multipleItemSelectionAllowed="1" showAll="0">
      <items count="4">
        <item h="1" x="2"/>
        <item x="1"/>
        <item h="1" x="0"/>
        <item t="default"/>
      </items>
    </pivotField>
    <pivotField axis="axisRow" compact="0" outline="0" showAll="0" defaultSubtotal="0">
      <items count="12">
        <item x="6"/>
        <item x="7"/>
        <item x="8"/>
        <item x="9"/>
        <item x="10"/>
        <item x="11"/>
        <item x="4"/>
        <item x="5"/>
        <item x="0"/>
        <item x="1"/>
        <item x="2"/>
        <item x="3"/>
      </items>
    </pivotField>
    <pivotField axis="axisCol" compact="0" outline="0" showAll="0">
      <items count="18">
        <item x="0"/>
        <item x="1"/>
        <item x="2"/>
        <item x="3"/>
        <item x="4"/>
        <item x="5"/>
        <item x="6"/>
        <item x="7"/>
        <item x="10"/>
        <item x="15"/>
        <item x="11"/>
        <item x="14"/>
        <item x="13"/>
        <item x="9"/>
        <item x="16"/>
        <item x="12"/>
        <item x="8"/>
        <item t="default"/>
      </items>
    </pivotField>
    <pivotField axis="axisPage" compact="0" outline="0" multipleItemSelectionAllowed="1" showAll="0">
      <items count="4">
        <item x="0"/>
        <item h="1" x="1"/>
        <item h="1"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compact="0" numFmtId="2" outline="0" showAll="0"/>
    <pivotField compact="0" outline="0" showAll="0"/>
    <pivotField dataField="1" compact="0" outline="0" showAll="0"/>
  </pivotFields>
  <rowFields count="2">
    <field x="2"/>
    <field x="5"/>
  </rowFields>
  <rowItems count="7">
    <i>
      <x/>
      <x v="1"/>
    </i>
    <i>
      <x v="1"/>
      <x v="10"/>
    </i>
    <i>
      <x v="2"/>
      <x/>
    </i>
    <i>
      <x v="3"/>
      <x v="4"/>
    </i>
    <i>
      <x v="4"/>
      <x v="11"/>
    </i>
    <i>
      <x v="5"/>
      <x v="9"/>
    </i>
    <i t="grand">
      <x/>
    </i>
  </rowItems>
  <colFields count="1">
    <field x="3"/>
  </colFields>
  <colItems count="8">
    <i>
      <x/>
    </i>
    <i>
      <x v="1"/>
    </i>
    <i>
      <x v="2"/>
    </i>
    <i>
      <x v="3"/>
    </i>
    <i>
      <x v="4"/>
    </i>
    <i>
      <x v="5"/>
    </i>
    <i>
      <x v="6"/>
    </i>
    <i>
      <x v="7"/>
    </i>
  </colItems>
  <pageFields count="3">
    <pageField fld="0" hier="-1"/>
    <pageField fld="1" hier="-1"/>
    <pageField fld="4" hier="-1"/>
  </pageFields>
  <dataFields count="1">
    <dataField name="Sum of Significant" fld="10"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5" cacheId="6"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108:G116" firstHeaderRow="1" firstDataRow="2" firstDataCol="2" rowPageCount="3" colPageCount="1"/>
  <pivotFields count="11">
    <pivotField axis="axisPage" compact="0" outline="0" multipleItemSelectionAllowed="1" showAll="0">
      <items count="3">
        <item x="1"/>
        <item h="1" x="0"/>
        <item t="default"/>
      </items>
    </pivotField>
    <pivotField axis="axisPage" compact="0" outline="0" multipleItemSelectionAllowed="1" showAll="0">
      <items count="4">
        <item h="1" x="2"/>
        <item x="1"/>
        <item h="1" x="0"/>
        <item t="default"/>
      </items>
    </pivotField>
    <pivotField axis="axisRow" compact="0" outline="0" showAll="0" defaultSubtotal="0">
      <items count="12">
        <item x="6"/>
        <item x="7"/>
        <item x="8"/>
        <item x="9"/>
        <item x="10"/>
        <item x="11"/>
        <item x="4"/>
        <item x="5"/>
        <item x="0"/>
        <item x="1"/>
        <item x="2"/>
        <item x="3"/>
      </items>
    </pivotField>
    <pivotField axis="axisCol" compact="0" outline="0" showAll="0">
      <items count="18">
        <item x="8"/>
        <item x="0"/>
        <item x="1"/>
        <item x="2"/>
        <item x="3"/>
        <item x="4"/>
        <item x="5"/>
        <item x="6"/>
        <item x="7"/>
        <item x="10"/>
        <item x="15"/>
        <item x="11"/>
        <item x="14"/>
        <item x="13"/>
        <item x="9"/>
        <item x="16"/>
        <item x="12"/>
        <item t="default"/>
      </items>
    </pivotField>
    <pivotField axis="axisPage" compact="0" outline="0" multipleItemSelectionAllowed="1" showAll="0">
      <items count="4">
        <item h="1" x="0"/>
        <item x="1"/>
        <item h="1"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compact="0" numFmtId="2" outline="0" showAll="0"/>
    <pivotField compact="0" outline="0" showAll="0"/>
    <pivotField dataField="1" compact="0" outline="0" showAll="0"/>
  </pivotFields>
  <rowFields count="2">
    <field x="2"/>
    <field x="5"/>
  </rowFields>
  <rowItems count="7">
    <i>
      <x/>
      <x v="1"/>
    </i>
    <i>
      <x v="1"/>
      <x v="10"/>
    </i>
    <i>
      <x v="2"/>
      <x/>
    </i>
    <i>
      <x v="3"/>
      <x v="4"/>
    </i>
    <i>
      <x v="4"/>
      <x v="11"/>
    </i>
    <i>
      <x v="5"/>
      <x v="9"/>
    </i>
    <i t="grand">
      <x/>
    </i>
  </rowItems>
  <colFields count="1">
    <field x="3"/>
  </colFields>
  <colItems count="5">
    <i>
      <x/>
    </i>
    <i>
      <x v="9"/>
    </i>
    <i>
      <x v="11"/>
    </i>
    <i>
      <x v="14"/>
    </i>
    <i>
      <x v="16"/>
    </i>
  </colItems>
  <pageFields count="3">
    <pageField fld="0" hier="-1"/>
    <pageField fld="1" hier="-1"/>
    <pageField fld="4" hier="-1"/>
  </pageFields>
  <dataFields count="1">
    <dataField name="Sum of Significant" fld="10"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2" cacheId="6"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62:J70" firstHeaderRow="1" firstDataRow="2" firstDataCol="2" rowPageCount="3" colPageCount="1"/>
  <pivotFields count="11">
    <pivotField axis="axisPage" compact="0" outline="0" multipleItemSelectionAllowed="1" showAll="0">
      <items count="3">
        <item x="1"/>
        <item h="1" x="0"/>
        <item t="default"/>
      </items>
    </pivotField>
    <pivotField axis="axisPage" compact="0" outline="0" multipleItemSelectionAllowed="1" showAll="0">
      <items count="4">
        <item h="1" x="2"/>
        <item x="1"/>
        <item h="1" x="0"/>
        <item t="default"/>
      </items>
    </pivotField>
    <pivotField axis="axisRow" compact="0" outline="0" showAll="0" defaultSubtotal="0">
      <items count="12">
        <item x="6"/>
        <item x="7"/>
        <item x="8"/>
        <item x="9"/>
        <item x="10"/>
        <item x="11"/>
        <item x="4"/>
        <item x="5"/>
        <item x="0"/>
        <item x="1"/>
        <item x="2"/>
        <item x="3"/>
      </items>
    </pivotField>
    <pivotField axis="axisCol" compact="0" outline="0" showAll="0">
      <items count="18">
        <item x="0"/>
        <item x="1"/>
        <item x="2"/>
        <item x="3"/>
        <item x="4"/>
        <item x="5"/>
        <item x="6"/>
        <item x="7"/>
        <item x="10"/>
        <item x="15"/>
        <item x="11"/>
        <item x="14"/>
        <item x="13"/>
        <item x="9"/>
        <item x="16"/>
        <item x="12"/>
        <item x="8"/>
        <item t="default"/>
      </items>
    </pivotField>
    <pivotField axis="axisPage" compact="0" outline="0" multipleItemSelectionAllowed="1" showAll="0">
      <items count="4">
        <item x="0"/>
        <item h="1" x="1"/>
        <item h="1"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dataField="1" compact="0" numFmtId="2" outline="0" showAll="0"/>
    <pivotField compact="0" outline="0" showAll="0"/>
    <pivotField compact="0" outline="0" showAll="0"/>
  </pivotFields>
  <rowFields count="2">
    <field x="2"/>
    <field x="5"/>
  </rowFields>
  <rowItems count="7">
    <i>
      <x/>
      <x v="1"/>
    </i>
    <i>
      <x v="1"/>
      <x v="10"/>
    </i>
    <i>
      <x v="2"/>
      <x/>
    </i>
    <i>
      <x v="3"/>
      <x v="4"/>
    </i>
    <i>
      <x v="4"/>
      <x v="11"/>
    </i>
    <i>
      <x v="5"/>
      <x v="9"/>
    </i>
    <i t="grand">
      <x/>
    </i>
  </rowItems>
  <colFields count="1">
    <field x="3"/>
  </colFields>
  <colItems count="8">
    <i>
      <x/>
    </i>
    <i>
      <x v="1"/>
    </i>
    <i>
      <x v="2"/>
    </i>
    <i>
      <x v="3"/>
    </i>
    <i>
      <x v="4"/>
    </i>
    <i>
      <x v="5"/>
    </i>
    <i>
      <x v="6"/>
    </i>
    <i>
      <x v="7"/>
    </i>
  </colItems>
  <pageFields count="3">
    <pageField fld="0" hier="-1"/>
    <pageField fld="1" hier="-1"/>
    <pageField fld="4" hier="-1"/>
  </pageFields>
  <dataFields count="1">
    <dataField name="Sum of Proportion" fld="8"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9" cacheId="8"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gridDropZones="1" multipleFieldFilters="0">
  <location ref="L6:Q13" firstHeaderRow="1" firstDataRow="2" firstDataCol="3" rowPageCount="2" colPageCount="1"/>
  <pivotFields count="13">
    <pivotField axis="axisPage" compact="0" outline="0" multipleItemSelectionAllowed="1" showAll="0">
      <items count="3">
        <item x="1"/>
        <item h="1" x="0"/>
        <item t="default"/>
      </items>
    </pivotField>
    <pivotField axis="axisPage" compact="0" outline="0" multipleItemSelectionAllowed="1" showAll="0">
      <items count="4">
        <item h="1" x="2"/>
        <item x="1"/>
        <item h="1" x="0"/>
        <item t="default"/>
      </items>
    </pivotField>
    <pivotField axis="axisRow" compact="0" outline="0" showAll="0" defaultSubtotal="0">
      <items count="12">
        <item x="6"/>
        <item x="7"/>
        <item x="8"/>
        <item x="9"/>
        <item x="10"/>
        <item x="11"/>
        <item x="4"/>
        <item x="5"/>
        <item x="0"/>
        <item x="1"/>
        <item x="2"/>
        <item x="3"/>
      </items>
    </pivotField>
    <pivotField axis="axisRow" compact="0" outline="0" showAll="0">
      <items count="35">
        <item h="1" m="1" x="33"/>
        <item h="1" x="1"/>
        <item h="1" x="2"/>
        <item h="1" x="16"/>
        <item h="1" x="3"/>
        <item h="1" x="20"/>
        <item h="1" x="4"/>
        <item h="1" x="27"/>
        <item h="1" x="5"/>
        <item h="1" x="6"/>
        <item h="1" x="32"/>
        <item h="1" x="26"/>
        <item h="1" x="7"/>
        <item h="1" x="31"/>
        <item h="1" x="8"/>
        <item h="1" x="9"/>
        <item h="1" x="23"/>
        <item h="1" x="10"/>
        <item h="1" x="24"/>
        <item h="1" x="11"/>
        <item h="1" x="12"/>
        <item h="1" x="29"/>
        <item x="0"/>
        <item h="1" x="21"/>
        <item h="1" x="13"/>
        <item h="1" x="14"/>
        <item h="1" x="15"/>
        <item h="1" x="22"/>
        <item h="1" x="19"/>
        <item h="1" x="30"/>
        <item h="1" x="17"/>
        <item h="1" x="28"/>
        <item h="1" x="18"/>
        <item h="1" x="25"/>
        <item t="default"/>
      </items>
    </pivotField>
    <pivotField axis="axisRow" compact="0" outline="0" showAll="0" defaultSubtotal="0">
      <items count="12">
        <item x="8"/>
        <item x="6"/>
        <item x="4"/>
        <item x="5"/>
        <item x="9"/>
        <item x="1"/>
        <item x="0"/>
        <item x="3"/>
        <item x="2"/>
        <item x="11"/>
        <item x="7"/>
        <item x="10"/>
      </items>
    </pivotField>
    <pivotField compact="0" outline="0" showAll="0"/>
    <pivotField compact="0" outline="0" showAll="0"/>
    <pivotField compact="0" outline="0" showAll="0"/>
    <pivotField compact="0" outline="0" showAll="0"/>
    <pivotField dataField="1" compact="0" numFmtId="2" outline="0" showAll="0"/>
    <pivotField dataField="1" compact="0" numFmtId="2" outline="0" showAll="0"/>
    <pivotField compact="0" outline="0" showAll="0"/>
    <pivotField dataField="1" compact="0" outline="0" showAll="0" defaultSubtotal="0"/>
  </pivotFields>
  <rowFields count="3">
    <field x="2"/>
    <field x="4"/>
    <field x="3"/>
  </rowFields>
  <rowItems count="6">
    <i>
      <x/>
      <x v="1"/>
      <x v="22"/>
    </i>
    <i>
      <x v="1"/>
      <x v="10"/>
      <x v="22"/>
    </i>
    <i>
      <x v="2"/>
      <x/>
      <x v="22"/>
    </i>
    <i>
      <x v="3"/>
      <x v="4"/>
      <x v="22"/>
    </i>
    <i>
      <x v="4"/>
      <x v="11"/>
      <x v="22"/>
    </i>
    <i>
      <x v="5"/>
      <x v="9"/>
      <x v="22"/>
    </i>
  </rowItems>
  <colFields count="1">
    <field x="-2"/>
  </colFields>
  <colItems count="3">
    <i>
      <x/>
    </i>
    <i i="1">
      <x v="1"/>
    </i>
    <i i="2">
      <x v="2"/>
    </i>
  </colItems>
  <pageFields count="2">
    <pageField fld="0" hier="-1"/>
    <pageField fld="1" hier="-1"/>
  </pageFields>
  <dataFields count="3">
    <dataField name="Sum of V Good/Good Yes to condition Proportion" fld="9" baseField="0" baseItem="0"/>
    <dataField name="Sum of V Good/Good No to condition Proportion" fld="10" baseField="0" baseItem="0"/>
    <dataField name="Sum of Significant" fld="12"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4" cacheId="6"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93:G101" firstHeaderRow="1" firstDataRow="2" firstDataCol="2" rowPageCount="3" colPageCount="1"/>
  <pivotFields count="11">
    <pivotField axis="axisPage" compact="0" outline="0" multipleItemSelectionAllowed="1" showAll="0">
      <items count="3">
        <item x="1"/>
        <item h="1" x="0"/>
        <item t="default"/>
      </items>
    </pivotField>
    <pivotField axis="axisPage" compact="0" outline="0" multipleItemSelectionAllowed="1" showAll="0">
      <items count="4">
        <item h="1" x="2"/>
        <item x="1"/>
        <item h="1" x="0"/>
        <item t="default"/>
      </items>
    </pivotField>
    <pivotField axis="axisRow" compact="0" outline="0" showAll="0" defaultSubtotal="0">
      <items count="12">
        <item x="6"/>
        <item x="7"/>
        <item x="8"/>
        <item x="9"/>
        <item x="10"/>
        <item x="11"/>
        <item x="4"/>
        <item x="5"/>
        <item x="0"/>
        <item x="1"/>
        <item x="2"/>
        <item x="3"/>
      </items>
    </pivotField>
    <pivotField axis="axisCol" compact="0" outline="0" showAll="0">
      <items count="18">
        <item x="8"/>
        <item x="0"/>
        <item x="1"/>
        <item x="2"/>
        <item x="3"/>
        <item x="4"/>
        <item x="5"/>
        <item x="6"/>
        <item x="7"/>
        <item x="10"/>
        <item x="15"/>
        <item x="11"/>
        <item x="14"/>
        <item x="13"/>
        <item x="9"/>
        <item x="16"/>
        <item x="12"/>
        <item t="default"/>
      </items>
    </pivotField>
    <pivotField axis="axisPage" compact="0" outline="0" multipleItemSelectionAllowed="1" showAll="0">
      <items count="4">
        <item h="1" x="0"/>
        <item x="1"/>
        <item h="1"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dataField="1" compact="0" numFmtId="2" outline="0" showAll="0"/>
    <pivotField compact="0" outline="0" showAll="0"/>
    <pivotField compact="0" outline="0" showAll="0"/>
  </pivotFields>
  <rowFields count="2">
    <field x="2"/>
    <field x="5"/>
  </rowFields>
  <rowItems count="7">
    <i>
      <x/>
      <x v="1"/>
    </i>
    <i>
      <x v="1"/>
      <x v="10"/>
    </i>
    <i>
      <x v="2"/>
      <x/>
    </i>
    <i>
      <x v="3"/>
      <x v="4"/>
    </i>
    <i>
      <x v="4"/>
      <x v="11"/>
    </i>
    <i>
      <x v="5"/>
      <x v="9"/>
    </i>
    <i t="grand">
      <x/>
    </i>
  </rowItems>
  <colFields count="1">
    <field x="3"/>
  </colFields>
  <colItems count="5">
    <i>
      <x/>
    </i>
    <i>
      <x v="9"/>
    </i>
    <i>
      <x v="11"/>
    </i>
    <i>
      <x v="14"/>
    </i>
    <i>
      <x v="16"/>
    </i>
  </colItems>
  <pageFields count="3">
    <pageField fld="0" hier="-1"/>
    <pageField fld="1" hier="-1"/>
    <pageField fld="4" hier="-1"/>
  </pageFields>
  <dataFields count="1">
    <dataField name="Sum of Proportion" fld="8"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0" cacheId="8"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gridDropZones="1" multipleFieldFilters="0">
  <location ref="A4:F47" firstHeaderRow="1" firstDataRow="2" firstDataCol="3" rowPageCount="2" colPageCount="1"/>
  <pivotFields count="13">
    <pivotField axis="axisPage" compact="0" outline="0" multipleItemSelectionAllowed="1" showAll="0">
      <items count="3">
        <item x="1"/>
        <item h="1" x="0"/>
        <item t="default"/>
      </items>
    </pivotField>
    <pivotField axis="axisPage" compact="0" outline="0" multipleItemSelectionAllowed="1" showAll="0">
      <items count="4">
        <item h="1" x="2"/>
        <item x="1"/>
        <item h="1" x="0"/>
        <item t="default"/>
      </items>
    </pivotField>
    <pivotField axis="axisRow" compact="0" outline="0" showAll="0" defaultSubtotal="0">
      <items count="12">
        <item x="6"/>
        <item x="7"/>
        <item x="8"/>
        <item x="9"/>
        <item x="10"/>
        <item x="11"/>
        <item x="4"/>
        <item x="5"/>
        <item x="0"/>
        <item x="1"/>
        <item x="2"/>
        <item x="3"/>
      </items>
    </pivotField>
    <pivotField axis="axisRow" compact="0" outline="0" showAll="0">
      <items count="35">
        <item m="1" x="33"/>
        <item x="1"/>
        <item x="2"/>
        <item x="16"/>
        <item x="3"/>
        <item x="20"/>
        <item x="4"/>
        <item x="27"/>
        <item x="5"/>
        <item x="6"/>
        <item x="32"/>
        <item x="26"/>
        <item x="7"/>
        <item x="31"/>
        <item x="8"/>
        <item x="9"/>
        <item x="23"/>
        <item x="10"/>
        <item x="24"/>
        <item x="11"/>
        <item x="12"/>
        <item x="29"/>
        <item h="1" x="0"/>
        <item x="21"/>
        <item x="13"/>
        <item x="14"/>
        <item x="15"/>
        <item x="22"/>
        <item x="19"/>
        <item x="30"/>
        <item x="17"/>
        <item x="28"/>
        <item x="18"/>
        <item h="1" x="25"/>
        <item t="default"/>
      </items>
    </pivotField>
    <pivotField axis="axisRow" compact="0" outline="0" showAll="0" defaultSubtotal="0">
      <items count="12">
        <item x="8"/>
        <item x="6"/>
        <item x="4"/>
        <item x="5"/>
        <item x="9"/>
        <item x="1"/>
        <item x="0"/>
        <item x="3"/>
        <item x="2"/>
        <item x="11"/>
        <item x="7"/>
        <item x="10"/>
      </items>
    </pivotField>
    <pivotField compact="0" outline="0" showAll="0"/>
    <pivotField compact="0" outline="0" showAll="0"/>
    <pivotField compact="0" outline="0" showAll="0"/>
    <pivotField compact="0" outline="0" showAll="0"/>
    <pivotField dataField="1" compact="0" numFmtId="2" outline="0" showAll="0"/>
    <pivotField dataField="1" compact="0" numFmtId="2" outline="0" showAll="0"/>
    <pivotField compact="0" outline="0" showAll="0"/>
    <pivotField dataField="1" compact="0" outline="0" showAll="0" defaultSubtotal="0"/>
  </pivotFields>
  <rowFields count="3">
    <field x="2"/>
    <field x="4"/>
    <field x="3"/>
  </rowFields>
  <rowItems count="42">
    <i>
      <x/>
      <x v="1"/>
      <x v="7"/>
    </i>
    <i r="2">
      <x v="10"/>
    </i>
    <i r="2">
      <x v="11"/>
    </i>
    <i r="2">
      <x v="13"/>
    </i>
    <i r="2">
      <x v="21"/>
    </i>
    <i r="2">
      <x v="29"/>
    </i>
    <i r="2">
      <x v="31"/>
    </i>
    <i>
      <x v="1"/>
      <x v="10"/>
      <x v="7"/>
    </i>
    <i r="2">
      <x v="10"/>
    </i>
    <i r="2">
      <x v="11"/>
    </i>
    <i r="2">
      <x v="13"/>
    </i>
    <i r="2">
      <x v="21"/>
    </i>
    <i r="2">
      <x v="29"/>
    </i>
    <i r="2">
      <x v="31"/>
    </i>
    <i>
      <x v="2"/>
      <x/>
      <x v="7"/>
    </i>
    <i r="2">
      <x v="10"/>
    </i>
    <i r="2">
      <x v="11"/>
    </i>
    <i r="2">
      <x v="13"/>
    </i>
    <i r="2">
      <x v="21"/>
    </i>
    <i r="2">
      <x v="29"/>
    </i>
    <i r="2">
      <x v="31"/>
    </i>
    <i>
      <x v="3"/>
      <x v="4"/>
      <x v="7"/>
    </i>
    <i r="2">
      <x v="10"/>
    </i>
    <i r="2">
      <x v="11"/>
    </i>
    <i r="2">
      <x v="13"/>
    </i>
    <i r="2">
      <x v="21"/>
    </i>
    <i r="2">
      <x v="29"/>
    </i>
    <i r="2">
      <x v="31"/>
    </i>
    <i>
      <x v="4"/>
      <x v="11"/>
      <x v="7"/>
    </i>
    <i r="2">
      <x v="10"/>
    </i>
    <i r="2">
      <x v="11"/>
    </i>
    <i r="2">
      <x v="13"/>
    </i>
    <i r="2">
      <x v="21"/>
    </i>
    <i r="2">
      <x v="29"/>
    </i>
    <i r="2">
      <x v="31"/>
    </i>
    <i>
      <x v="5"/>
      <x v="9"/>
      <x v="7"/>
    </i>
    <i r="2">
      <x v="10"/>
    </i>
    <i r="2">
      <x v="11"/>
    </i>
    <i r="2">
      <x v="13"/>
    </i>
    <i r="2">
      <x v="21"/>
    </i>
    <i r="2">
      <x v="29"/>
    </i>
    <i r="2">
      <x v="31"/>
    </i>
  </rowItems>
  <colFields count="1">
    <field x="-2"/>
  </colFields>
  <colItems count="3">
    <i>
      <x/>
    </i>
    <i i="1">
      <x v="1"/>
    </i>
    <i i="2">
      <x v="2"/>
    </i>
  </colItems>
  <pageFields count="2">
    <pageField fld="0" hier="-1"/>
    <pageField fld="1" hier="-1"/>
  </pageFields>
  <dataFields count="3">
    <dataField name="Sum of V Good/Good Yes to condition Proportion" fld="9" baseField="0" baseItem="0"/>
    <dataField name="Sum of V Good/Good No to condition Proportion" fld="10" baseField="0" baseItem="0"/>
    <dataField name="Sum of Significant" fld="12"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gridDropZones="1" multipleFieldFilters="0">
  <location ref="A155:E204" firstHeaderRow="1" firstDataRow="2" firstDataCol="2" rowPageCount="2" colPageCount="1"/>
  <pivotFields count="13">
    <pivotField axis="axisPage" compact="0" outline="0" multipleItemSelectionAllowed="1" showAll="0">
      <items count="3">
        <item x="1"/>
        <item h="1" x="0"/>
        <item t="default"/>
      </items>
    </pivotField>
    <pivotField axis="axisPage" compact="0" outline="0" multipleItemSelectionAllowed="1" showAll="0">
      <items count="4">
        <item h="1" x="2"/>
        <item x="1"/>
        <item h="1" x="0"/>
        <item t="default"/>
      </items>
    </pivotField>
    <pivotField compact="0" outline="0" showAll="0" defaultSubtotal="0"/>
    <pivotField axis="axisRow" compact="0" outline="0" showAll="0" defaultSubtotal="0">
      <items count="34">
        <item m="1" x="33"/>
        <item x="1"/>
        <item x="2"/>
        <item x="16"/>
        <item x="3"/>
        <item x="20"/>
        <item x="4"/>
        <item x="27"/>
        <item x="5"/>
        <item x="6"/>
        <item x="32"/>
        <item x="26"/>
        <item x="7"/>
        <item x="31"/>
        <item x="8"/>
        <item x="9"/>
        <item x="23"/>
        <item x="10"/>
        <item x="24"/>
        <item x="11"/>
        <item x="12"/>
        <item x="29"/>
        <item x="0"/>
        <item x="21"/>
        <item x="13"/>
        <item x="14"/>
        <item x="15"/>
        <item x="22"/>
        <item x="19"/>
        <item x="30"/>
        <item x="17"/>
        <item x="28"/>
        <item x="18"/>
        <item x="25"/>
      </items>
    </pivotField>
    <pivotField axis="axisRow" compact="0" outline="0" showAll="0" defaultSubtotal="0">
      <items count="12">
        <item x="8"/>
        <item x="6"/>
        <item x="4"/>
        <item x="5"/>
        <item x="9"/>
        <item x="1"/>
        <item x="0"/>
        <item x="3"/>
        <item x="2"/>
        <item x="11"/>
        <item x="7"/>
        <item x="10"/>
      </items>
    </pivotField>
    <pivotField compact="0" outline="0" showAll="0"/>
    <pivotField compact="0" outline="0" showAll="0"/>
    <pivotField compact="0" outline="0" showAll="0"/>
    <pivotField compact="0" outline="0" showAll="0"/>
    <pivotField dataField="1" compact="0" numFmtId="2" outline="0" showAll="0"/>
    <pivotField dataField="1" compact="0" numFmtId="2" outline="0" showAll="0"/>
    <pivotField compact="0" outline="0" showAll="0"/>
    <pivotField dataField="1" compact="0" outline="0" showAll="0" defaultSubtotal="0"/>
  </pivotFields>
  <rowFields count="2">
    <field x="3"/>
    <field x="4"/>
  </rowFields>
  <rowItems count="48">
    <i>
      <x v="7"/>
      <x/>
    </i>
    <i r="1">
      <x v="1"/>
    </i>
    <i r="1">
      <x v="4"/>
    </i>
    <i r="1">
      <x v="9"/>
    </i>
    <i r="1">
      <x v="10"/>
    </i>
    <i r="1">
      <x v="11"/>
    </i>
    <i>
      <x v="10"/>
      <x/>
    </i>
    <i r="1">
      <x v="1"/>
    </i>
    <i r="1">
      <x v="4"/>
    </i>
    <i r="1">
      <x v="9"/>
    </i>
    <i r="1">
      <x v="10"/>
    </i>
    <i r="1">
      <x v="11"/>
    </i>
    <i>
      <x v="11"/>
      <x/>
    </i>
    <i r="1">
      <x v="1"/>
    </i>
    <i r="1">
      <x v="4"/>
    </i>
    <i r="1">
      <x v="9"/>
    </i>
    <i r="1">
      <x v="10"/>
    </i>
    <i r="1">
      <x v="11"/>
    </i>
    <i>
      <x v="13"/>
      <x/>
    </i>
    <i r="1">
      <x v="1"/>
    </i>
    <i r="1">
      <x v="4"/>
    </i>
    <i r="1">
      <x v="9"/>
    </i>
    <i r="1">
      <x v="10"/>
    </i>
    <i r="1">
      <x v="11"/>
    </i>
    <i>
      <x v="21"/>
      <x/>
    </i>
    <i r="1">
      <x v="1"/>
    </i>
    <i r="1">
      <x v="4"/>
    </i>
    <i r="1">
      <x v="9"/>
    </i>
    <i r="1">
      <x v="10"/>
    </i>
    <i r="1">
      <x v="11"/>
    </i>
    <i>
      <x v="22"/>
      <x/>
    </i>
    <i r="1">
      <x v="1"/>
    </i>
    <i r="1">
      <x v="4"/>
    </i>
    <i r="1">
      <x v="9"/>
    </i>
    <i r="1">
      <x v="10"/>
    </i>
    <i r="1">
      <x v="11"/>
    </i>
    <i>
      <x v="29"/>
      <x/>
    </i>
    <i r="1">
      <x v="1"/>
    </i>
    <i r="1">
      <x v="4"/>
    </i>
    <i r="1">
      <x v="9"/>
    </i>
    <i r="1">
      <x v="10"/>
    </i>
    <i r="1">
      <x v="11"/>
    </i>
    <i>
      <x v="31"/>
      <x/>
    </i>
    <i r="1">
      <x v="1"/>
    </i>
    <i r="1">
      <x v="4"/>
    </i>
    <i r="1">
      <x v="9"/>
    </i>
    <i r="1">
      <x v="10"/>
    </i>
    <i r="1">
      <x v="11"/>
    </i>
  </rowItems>
  <colFields count="1">
    <field x="-2"/>
  </colFields>
  <colItems count="3">
    <i>
      <x/>
    </i>
    <i i="1">
      <x v="1"/>
    </i>
    <i i="2">
      <x v="2"/>
    </i>
  </colItems>
  <pageFields count="2">
    <pageField fld="0" hier="-1"/>
    <pageField fld="1" hier="-1"/>
  </pageFields>
  <dataFields count="3">
    <dataField name="Sum of V Good/Good Yes to condition Proportion" fld="9" baseField="0" baseItem="0"/>
    <dataField name="Sum of V Good/Good No to condition Proportion" fld="10" baseField="0" baseItem="0"/>
    <dataField name="Sum of Significant" fld="12"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21" cacheId="6"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08:G514" firstHeaderRow="1" firstDataRow="2" firstDataCol="5" rowPageCount="1" colPageCount="1"/>
  <pivotFields count="11">
    <pivotField axis="axisPage" compact="0" outline="0" multipleItemSelectionAllowed="1" showAll="0">
      <items count="3">
        <item x="1"/>
        <item h="1" x="0"/>
        <item t="default"/>
      </items>
    </pivotField>
    <pivotField axis="axisRow" compact="0" outline="0" showAll="0" defaultSubtotal="0">
      <items count="3">
        <item x="2"/>
        <item x="1"/>
        <item x="0"/>
      </items>
      <extLst>
        <ext xmlns:x14="http://schemas.microsoft.com/office/spreadsheetml/2009/9/main" uri="{2946ED86-A175-432a-8AC1-64E0C546D7DE}">
          <x14:pivotField fillDownLabels="1"/>
        </ext>
      </extLst>
    </pivotField>
    <pivotField axis="axisRow" compact="0" outline="0" showAll="0" defaultSubtotal="0">
      <items count="12">
        <item x="6"/>
        <item x="7"/>
        <item x="8"/>
        <item x="9"/>
        <item x="10"/>
        <item x="11"/>
        <item x="4"/>
        <item x="5"/>
        <item x="0"/>
        <item x="1"/>
        <item x="2"/>
        <item x="3"/>
      </items>
      <extLst>
        <ext xmlns:x14="http://schemas.microsoft.com/office/spreadsheetml/2009/9/main" uri="{2946ED86-A175-432a-8AC1-64E0C546D7DE}">
          <x14:pivotField fillDownLabels="1"/>
        </ext>
      </extLst>
    </pivotField>
    <pivotField axis="axisRow" compact="0" outline="0" showAll="0">
      <items count="18">
        <item x="0"/>
        <item x="1"/>
        <item x="2"/>
        <item x="3"/>
        <item x="4"/>
        <item x="5"/>
        <item x="6"/>
        <item x="7"/>
        <item x="10"/>
        <item x="15"/>
        <item x="11"/>
        <item x="14"/>
        <item x="13"/>
        <item x="9"/>
        <item x="16"/>
        <item x="12"/>
        <item x="8"/>
        <item t="default"/>
      </items>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12">
        <item x="8"/>
        <item x="6"/>
        <item x="4"/>
        <item x="5"/>
        <item x="9"/>
        <item x="1"/>
        <item x="0"/>
        <item x="3"/>
        <item x="2"/>
        <item x="11"/>
        <item x="7"/>
        <item x="10"/>
      </items>
      <extLst>
        <ext xmlns:x14="http://schemas.microsoft.com/office/spreadsheetml/2009/9/main" uri="{2946ED86-A175-432a-8AC1-64E0C546D7DE}">
          <x14:pivotField fillDownLabels="1"/>
        </ext>
      </extLst>
    </pivotField>
    <pivotField compact="0" outline="0" showAll="0"/>
    <pivotField compact="0" outline="0" showAll="0"/>
    <pivotField dataField="1" compact="0" numFmtId="2" outline="0" showAll="0"/>
    <pivotField compact="0" outline="0" showAll="0"/>
    <pivotField dataField="1" compact="0" outline="0" showAll="0"/>
  </pivotFields>
  <rowFields count="5">
    <field x="1"/>
    <field x="2"/>
    <field x="5"/>
    <field x="4"/>
    <field x="3"/>
  </rowFields>
  <rowItems count="205">
    <i>
      <x/>
      <x/>
      <x v="1"/>
      <x/>
      <x/>
    </i>
    <i r="4">
      <x v="1"/>
    </i>
    <i r="4">
      <x v="2"/>
    </i>
    <i r="4">
      <x v="3"/>
    </i>
    <i r="4">
      <x v="4"/>
    </i>
    <i r="4">
      <x v="5"/>
    </i>
    <i r="4">
      <x v="6"/>
    </i>
    <i r="4">
      <x v="7"/>
    </i>
    <i r="3">
      <x v="1"/>
      <x v="8"/>
    </i>
    <i r="4">
      <x v="10"/>
    </i>
    <i r="4">
      <x v="13"/>
    </i>
    <i r="4">
      <x v="15"/>
    </i>
    <i r="4">
      <x v="16"/>
    </i>
    <i r="3">
      <x v="2"/>
      <x v="9"/>
    </i>
    <i r="4">
      <x v="11"/>
    </i>
    <i r="4">
      <x v="12"/>
    </i>
    <i r="4">
      <x v="14"/>
    </i>
    <i r="1">
      <x v="1"/>
      <x v="10"/>
      <x/>
      <x/>
    </i>
    <i r="4">
      <x v="1"/>
    </i>
    <i r="4">
      <x v="2"/>
    </i>
    <i r="4">
      <x v="3"/>
    </i>
    <i r="4">
      <x v="4"/>
    </i>
    <i r="4">
      <x v="5"/>
    </i>
    <i r="4">
      <x v="6"/>
    </i>
    <i r="4">
      <x v="7"/>
    </i>
    <i r="3">
      <x v="1"/>
      <x v="8"/>
    </i>
    <i r="4">
      <x v="10"/>
    </i>
    <i r="4">
      <x v="13"/>
    </i>
    <i r="4">
      <x v="15"/>
    </i>
    <i r="4">
      <x v="16"/>
    </i>
    <i r="3">
      <x v="2"/>
      <x v="9"/>
    </i>
    <i r="4">
      <x v="11"/>
    </i>
    <i r="4">
      <x v="12"/>
    </i>
    <i r="4">
      <x v="14"/>
    </i>
    <i r="1">
      <x v="2"/>
      <x/>
      <x/>
      <x/>
    </i>
    <i r="4">
      <x v="1"/>
    </i>
    <i r="4">
      <x v="2"/>
    </i>
    <i r="4">
      <x v="3"/>
    </i>
    <i r="4">
      <x v="4"/>
    </i>
    <i r="4">
      <x v="5"/>
    </i>
    <i r="4">
      <x v="6"/>
    </i>
    <i r="4">
      <x v="7"/>
    </i>
    <i r="3">
      <x v="1"/>
      <x v="8"/>
    </i>
    <i r="4">
      <x v="10"/>
    </i>
    <i r="4">
      <x v="13"/>
    </i>
    <i r="4">
      <x v="15"/>
    </i>
    <i r="4">
      <x v="16"/>
    </i>
    <i r="3">
      <x v="2"/>
      <x v="9"/>
    </i>
    <i r="4">
      <x v="11"/>
    </i>
    <i r="4">
      <x v="12"/>
    </i>
    <i r="4">
      <x v="14"/>
    </i>
    <i r="1">
      <x v="3"/>
      <x v="4"/>
      <x/>
      <x/>
    </i>
    <i r="4">
      <x v="1"/>
    </i>
    <i r="4">
      <x v="2"/>
    </i>
    <i r="4">
      <x v="3"/>
    </i>
    <i r="4">
      <x v="4"/>
    </i>
    <i r="4">
      <x v="5"/>
    </i>
    <i r="4">
      <x v="6"/>
    </i>
    <i r="4">
      <x v="7"/>
    </i>
    <i r="3">
      <x v="1"/>
      <x v="8"/>
    </i>
    <i r="4">
      <x v="10"/>
    </i>
    <i r="4">
      <x v="13"/>
    </i>
    <i r="4">
      <x v="15"/>
    </i>
    <i r="4">
      <x v="16"/>
    </i>
    <i r="3">
      <x v="2"/>
      <x v="9"/>
    </i>
    <i r="4">
      <x v="11"/>
    </i>
    <i r="4">
      <x v="12"/>
    </i>
    <i r="4">
      <x v="14"/>
    </i>
    <i r="1">
      <x v="4"/>
      <x v="11"/>
      <x/>
      <x/>
    </i>
    <i r="4">
      <x v="1"/>
    </i>
    <i r="4">
      <x v="2"/>
    </i>
    <i r="4">
      <x v="3"/>
    </i>
    <i r="4">
      <x v="4"/>
    </i>
    <i r="4">
      <x v="5"/>
    </i>
    <i r="4">
      <x v="6"/>
    </i>
    <i r="4">
      <x v="7"/>
    </i>
    <i r="3">
      <x v="1"/>
      <x v="8"/>
    </i>
    <i r="4">
      <x v="10"/>
    </i>
    <i r="4">
      <x v="13"/>
    </i>
    <i r="4">
      <x v="15"/>
    </i>
    <i r="4">
      <x v="16"/>
    </i>
    <i r="3">
      <x v="2"/>
      <x v="9"/>
    </i>
    <i r="4">
      <x v="11"/>
    </i>
    <i r="4">
      <x v="12"/>
    </i>
    <i r="4">
      <x v="14"/>
    </i>
    <i r="1">
      <x v="5"/>
      <x v="9"/>
      <x/>
      <x/>
    </i>
    <i r="4">
      <x v="1"/>
    </i>
    <i r="4">
      <x v="2"/>
    </i>
    <i r="4">
      <x v="3"/>
    </i>
    <i r="4">
      <x v="4"/>
    </i>
    <i r="4">
      <x v="5"/>
    </i>
    <i r="4">
      <x v="6"/>
    </i>
    <i r="4">
      <x v="7"/>
    </i>
    <i r="3">
      <x v="1"/>
      <x v="8"/>
    </i>
    <i r="4">
      <x v="10"/>
    </i>
    <i r="4">
      <x v="13"/>
    </i>
    <i r="4">
      <x v="15"/>
    </i>
    <i r="4">
      <x v="16"/>
    </i>
    <i r="3">
      <x v="2"/>
      <x v="9"/>
    </i>
    <i r="4">
      <x v="11"/>
    </i>
    <i r="4">
      <x v="12"/>
    </i>
    <i r="4">
      <x v="14"/>
    </i>
    <i>
      <x v="1"/>
      <x/>
      <x v="1"/>
      <x/>
      <x/>
    </i>
    <i r="4">
      <x v="1"/>
    </i>
    <i r="4">
      <x v="2"/>
    </i>
    <i r="4">
      <x v="3"/>
    </i>
    <i r="4">
      <x v="4"/>
    </i>
    <i r="4">
      <x v="5"/>
    </i>
    <i r="4">
      <x v="6"/>
    </i>
    <i r="4">
      <x v="7"/>
    </i>
    <i r="3">
      <x v="1"/>
      <x v="8"/>
    </i>
    <i r="4">
      <x v="10"/>
    </i>
    <i r="4">
      <x v="13"/>
    </i>
    <i r="4">
      <x v="15"/>
    </i>
    <i r="4">
      <x v="16"/>
    </i>
    <i r="3">
      <x v="2"/>
      <x v="9"/>
    </i>
    <i r="4">
      <x v="11"/>
    </i>
    <i r="4">
      <x v="12"/>
    </i>
    <i r="4">
      <x v="14"/>
    </i>
    <i r="1">
      <x v="1"/>
      <x v="10"/>
      <x/>
      <x/>
    </i>
    <i r="4">
      <x v="1"/>
    </i>
    <i r="4">
      <x v="2"/>
    </i>
    <i r="4">
      <x v="3"/>
    </i>
    <i r="4">
      <x v="4"/>
    </i>
    <i r="4">
      <x v="5"/>
    </i>
    <i r="4">
      <x v="6"/>
    </i>
    <i r="4">
      <x v="7"/>
    </i>
    <i r="3">
      <x v="1"/>
      <x v="8"/>
    </i>
    <i r="4">
      <x v="10"/>
    </i>
    <i r="4">
      <x v="13"/>
    </i>
    <i r="4">
      <x v="15"/>
    </i>
    <i r="4">
      <x v="16"/>
    </i>
    <i r="3">
      <x v="2"/>
      <x v="9"/>
    </i>
    <i r="4">
      <x v="11"/>
    </i>
    <i r="4">
      <x v="12"/>
    </i>
    <i r="4">
      <x v="14"/>
    </i>
    <i r="1">
      <x v="2"/>
      <x/>
      <x/>
      <x/>
    </i>
    <i r="4">
      <x v="1"/>
    </i>
    <i r="4">
      <x v="2"/>
    </i>
    <i r="4">
      <x v="3"/>
    </i>
    <i r="4">
      <x v="4"/>
    </i>
    <i r="4">
      <x v="5"/>
    </i>
    <i r="4">
      <x v="6"/>
    </i>
    <i r="4">
      <x v="7"/>
    </i>
    <i r="3">
      <x v="1"/>
      <x v="8"/>
    </i>
    <i r="4">
      <x v="10"/>
    </i>
    <i r="4">
      <x v="13"/>
    </i>
    <i r="4">
      <x v="15"/>
    </i>
    <i r="4">
      <x v="16"/>
    </i>
    <i r="3">
      <x v="2"/>
      <x v="9"/>
    </i>
    <i r="4">
      <x v="11"/>
    </i>
    <i r="4">
      <x v="12"/>
    </i>
    <i r="4">
      <x v="14"/>
    </i>
    <i r="1">
      <x v="3"/>
      <x v="4"/>
      <x/>
      <x/>
    </i>
    <i r="4">
      <x v="1"/>
    </i>
    <i r="4">
      <x v="2"/>
    </i>
    <i r="4">
      <x v="3"/>
    </i>
    <i r="4">
      <x v="4"/>
    </i>
    <i r="4">
      <x v="5"/>
    </i>
    <i r="4">
      <x v="6"/>
    </i>
    <i r="4">
      <x v="7"/>
    </i>
    <i r="3">
      <x v="1"/>
      <x v="8"/>
    </i>
    <i r="4">
      <x v="10"/>
    </i>
    <i r="4">
      <x v="13"/>
    </i>
    <i r="4">
      <x v="15"/>
    </i>
    <i r="4">
      <x v="16"/>
    </i>
    <i r="3">
      <x v="2"/>
      <x v="9"/>
    </i>
    <i r="4">
      <x v="11"/>
    </i>
    <i r="4">
      <x v="12"/>
    </i>
    <i r="4">
      <x v="14"/>
    </i>
    <i r="1">
      <x v="4"/>
      <x v="11"/>
      <x/>
      <x/>
    </i>
    <i r="4">
      <x v="1"/>
    </i>
    <i r="4">
      <x v="2"/>
    </i>
    <i r="4">
      <x v="3"/>
    </i>
    <i r="4">
      <x v="4"/>
    </i>
    <i r="4">
      <x v="5"/>
    </i>
    <i r="4">
      <x v="6"/>
    </i>
    <i r="4">
      <x v="7"/>
    </i>
    <i r="3">
      <x v="1"/>
      <x v="8"/>
    </i>
    <i r="4">
      <x v="10"/>
    </i>
    <i r="4">
      <x v="13"/>
    </i>
    <i r="4">
      <x v="15"/>
    </i>
    <i r="4">
      <x v="16"/>
    </i>
    <i r="3">
      <x v="2"/>
      <x v="9"/>
    </i>
    <i r="4">
      <x v="11"/>
    </i>
    <i r="4">
      <x v="12"/>
    </i>
    <i r="4">
      <x v="14"/>
    </i>
    <i r="1">
      <x v="5"/>
      <x v="9"/>
      <x/>
      <x/>
    </i>
    <i r="4">
      <x v="1"/>
    </i>
    <i r="4">
      <x v="2"/>
    </i>
    <i r="4">
      <x v="3"/>
    </i>
    <i r="4">
      <x v="4"/>
    </i>
    <i r="4">
      <x v="5"/>
    </i>
    <i r="4">
      <x v="6"/>
    </i>
    <i r="4">
      <x v="7"/>
    </i>
    <i r="3">
      <x v="1"/>
      <x v="8"/>
    </i>
    <i r="4">
      <x v="10"/>
    </i>
    <i r="4">
      <x v="13"/>
    </i>
    <i r="4">
      <x v="15"/>
    </i>
    <i r="4">
      <x v="16"/>
    </i>
    <i r="3">
      <x v="2"/>
      <x v="9"/>
    </i>
    <i r="4">
      <x v="11"/>
    </i>
    <i r="4">
      <x v="12"/>
    </i>
    <i r="4">
      <x v="14"/>
    </i>
    <i t="grand">
      <x/>
    </i>
  </rowItems>
  <colFields count="1">
    <field x="-2"/>
  </colFields>
  <colItems count="2">
    <i>
      <x/>
    </i>
    <i i="1">
      <x v="1"/>
    </i>
  </colItems>
  <pageFields count="1">
    <pageField fld="0" hier="-1"/>
  </pageFields>
  <dataFields count="2">
    <dataField name="Sum of Proportion" fld="8" baseField="0" baseItem="0"/>
    <dataField name="Sum of Significa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7" cacheId="6"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139:F147" firstHeaderRow="1" firstDataRow="2" firstDataCol="2" rowPageCount="3" colPageCount="1"/>
  <pivotFields count="11">
    <pivotField axis="axisPage" compact="0" outline="0" multipleItemSelectionAllowed="1" showAll="0">
      <items count="3">
        <item x="1"/>
        <item h="1" x="0"/>
        <item t="default"/>
      </items>
    </pivotField>
    <pivotField axis="axisPage" compact="0" outline="0" multipleItemSelectionAllowed="1" showAll="0">
      <items count="4">
        <item h="1" x="2"/>
        <item x="1"/>
        <item h="1" x="0"/>
        <item t="default"/>
      </items>
    </pivotField>
    <pivotField axis="axisRow" compact="0" outline="0" showAll="0" defaultSubtotal="0">
      <items count="12">
        <item x="6"/>
        <item x="7"/>
        <item x="8"/>
        <item x="9"/>
        <item x="10"/>
        <item x="11"/>
        <item x="4"/>
        <item x="5"/>
        <item x="0"/>
        <item x="1"/>
        <item x="2"/>
        <item x="3"/>
      </items>
    </pivotField>
    <pivotField axis="axisCol" compact="0" outline="0" showAll="0">
      <items count="18">
        <item x="13"/>
        <item x="8"/>
        <item x="0"/>
        <item x="1"/>
        <item x="2"/>
        <item x="3"/>
        <item x="4"/>
        <item x="5"/>
        <item x="6"/>
        <item x="7"/>
        <item x="10"/>
        <item x="15"/>
        <item x="11"/>
        <item x="14"/>
        <item x="9"/>
        <item x="16"/>
        <item x="12"/>
        <item t="default"/>
      </items>
    </pivotField>
    <pivotField axis="axisPage" compact="0" outline="0" multipleItemSelectionAllowed="1" showAll="0">
      <items count="4">
        <item h="1" x="0"/>
        <item h="1" x="1"/>
        <item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compact="0" numFmtId="2" outline="0" showAll="0"/>
    <pivotField compact="0" outline="0" showAll="0"/>
    <pivotField dataField="1" compact="0" outline="0" showAll="0"/>
  </pivotFields>
  <rowFields count="2">
    <field x="2"/>
    <field x="5"/>
  </rowFields>
  <rowItems count="7">
    <i>
      <x/>
      <x v="1"/>
    </i>
    <i>
      <x v="1"/>
      <x v="10"/>
    </i>
    <i>
      <x v="2"/>
      <x/>
    </i>
    <i>
      <x v="3"/>
      <x v="4"/>
    </i>
    <i>
      <x v="4"/>
      <x v="11"/>
    </i>
    <i>
      <x v="5"/>
      <x v="9"/>
    </i>
    <i t="grand">
      <x/>
    </i>
  </rowItems>
  <colFields count="1">
    <field x="3"/>
  </colFields>
  <colItems count="4">
    <i>
      <x/>
    </i>
    <i>
      <x v="11"/>
    </i>
    <i>
      <x v="13"/>
    </i>
    <i>
      <x v="15"/>
    </i>
  </colItems>
  <pageFields count="3">
    <pageField fld="0" hier="-1"/>
    <pageField fld="1" hier="-1"/>
    <pageField fld="4" hier="-1"/>
  </pageFields>
  <dataFields count="1">
    <dataField name="Sum of Significant" fld="10"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6" cacheId="6"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124:F132" firstHeaderRow="1" firstDataRow="2" firstDataCol="2" rowPageCount="3" colPageCount="1"/>
  <pivotFields count="11">
    <pivotField axis="axisPage" compact="0" outline="0" multipleItemSelectionAllowed="1" showAll="0">
      <items count="3">
        <item x="1"/>
        <item h="1" x="0"/>
        <item t="default"/>
      </items>
    </pivotField>
    <pivotField axis="axisPage" compact="0" outline="0" multipleItemSelectionAllowed="1" showAll="0">
      <items count="4">
        <item h="1" x="2"/>
        <item x="1"/>
        <item h="1" x="0"/>
        <item t="default"/>
      </items>
    </pivotField>
    <pivotField axis="axisRow" compact="0" outline="0" showAll="0" defaultSubtotal="0">
      <items count="12">
        <item x="6"/>
        <item x="7"/>
        <item x="8"/>
        <item x="9"/>
        <item x="10"/>
        <item x="11"/>
        <item x="4"/>
        <item x="5"/>
        <item x="0"/>
        <item x="1"/>
        <item x="2"/>
        <item x="3"/>
      </items>
    </pivotField>
    <pivotField axis="axisCol" compact="0" outline="0" showAll="0">
      <items count="18">
        <item x="13"/>
        <item x="8"/>
        <item x="0"/>
        <item x="1"/>
        <item x="2"/>
        <item x="3"/>
        <item x="4"/>
        <item x="5"/>
        <item x="6"/>
        <item x="7"/>
        <item x="10"/>
        <item x="15"/>
        <item x="11"/>
        <item x="14"/>
        <item x="9"/>
        <item x="16"/>
        <item x="12"/>
        <item t="default"/>
      </items>
    </pivotField>
    <pivotField axis="axisPage" compact="0" outline="0" multipleItemSelectionAllowed="1" showAll="0">
      <items count="4">
        <item h="1" x="0"/>
        <item h="1" x="1"/>
        <item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dataField="1" compact="0" numFmtId="2" outline="0" showAll="0"/>
    <pivotField compact="0" outline="0" showAll="0"/>
    <pivotField compact="0" outline="0" showAll="0"/>
  </pivotFields>
  <rowFields count="2">
    <field x="2"/>
    <field x="5"/>
  </rowFields>
  <rowItems count="7">
    <i>
      <x/>
      <x v="1"/>
    </i>
    <i>
      <x v="1"/>
      <x v="10"/>
    </i>
    <i>
      <x v="2"/>
      <x/>
    </i>
    <i>
      <x v="3"/>
      <x v="4"/>
    </i>
    <i>
      <x v="4"/>
      <x v="11"/>
    </i>
    <i>
      <x v="5"/>
      <x v="9"/>
    </i>
    <i t="grand">
      <x/>
    </i>
  </rowItems>
  <colFields count="1">
    <field x="3"/>
  </colFields>
  <colItems count="4">
    <i>
      <x/>
    </i>
    <i>
      <x v="11"/>
    </i>
    <i>
      <x v="13"/>
    </i>
    <i>
      <x v="15"/>
    </i>
  </colItems>
  <pageFields count="3">
    <pageField fld="0" hier="-1"/>
    <pageField fld="1" hier="-1"/>
    <pageField fld="4" hier="-1"/>
  </pageFields>
  <dataFields count="1">
    <dataField name="Sum of Proportion" fld="8"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0" cacheId="8"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gridDropZones="1" multipleFieldFilters="0">
  <location ref="L4:Q11" firstHeaderRow="1" firstDataRow="2" firstDataCol="3" rowPageCount="1" colPageCount="1"/>
  <pivotFields count="13">
    <pivotField axis="axisPage" compact="0" outline="0" multipleItemSelectionAllowed="1" showAll="0">
      <items count="3">
        <item h="1" x="1"/>
        <item x="0"/>
        <item t="default"/>
      </items>
    </pivotField>
    <pivotField compact="0" outline="0" showAll="0"/>
    <pivotField axis="axisRow" compact="0" outline="0" showAll="0" defaultSubtotal="0">
      <items count="12">
        <item x="6"/>
        <item x="7"/>
        <item x="8"/>
        <item x="9"/>
        <item x="10"/>
        <item x="11"/>
        <item x="4"/>
        <item x="5"/>
        <item x="0"/>
        <item x="1"/>
        <item x="2"/>
        <item x="3"/>
      </items>
    </pivotField>
    <pivotField axis="axisRow" compact="0" outline="0" showAll="0">
      <items count="35">
        <item h="1" m="1" x="33"/>
        <item h="1" x="1"/>
        <item h="1" x="2"/>
        <item h="1" x="16"/>
        <item h="1" x="3"/>
        <item h="1" x="20"/>
        <item h="1" x="4"/>
        <item h="1" x="27"/>
        <item h="1" x="5"/>
        <item h="1" x="6"/>
        <item h="1" x="32"/>
        <item h="1" x="26"/>
        <item h="1" x="7"/>
        <item h="1" x="31"/>
        <item h="1" x="8"/>
        <item h="1" x="9"/>
        <item h="1" x="23"/>
        <item h="1" x="10"/>
        <item h="1" x="24"/>
        <item h="1" x="11"/>
        <item h="1" x="12"/>
        <item h="1" x="29"/>
        <item x="0"/>
        <item h="1" x="21"/>
        <item h="1" x="13"/>
        <item h="1" x="14"/>
        <item h="1" x="15"/>
        <item h="1" x="22"/>
        <item h="1" x="19"/>
        <item h="1" x="30"/>
        <item h="1" x="17"/>
        <item h="1" x="28"/>
        <item h="1" x="18"/>
        <item h="1" x="25"/>
        <item t="default"/>
      </items>
    </pivotField>
    <pivotField axis="axisRow" compact="0" outline="0" showAll="0" defaultSubtotal="0">
      <items count="12">
        <item x="8"/>
        <item x="6"/>
        <item x="4"/>
        <item x="5"/>
        <item x="9"/>
        <item x="1"/>
        <item x="0"/>
        <item x="3"/>
        <item x="2"/>
        <item x="11"/>
        <item x="7"/>
        <item x="10"/>
      </items>
    </pivotField>
    <pivotField compact="0" outline="0" showAll="0"/>
    <pivotField compact="0" outline="0" showAll="0"/>
    <pivotField compact="0" outline="0" showAll="0"/>
    <pivotField compact="0" outline="0" showAll="0"/>
    <pivotField dataField="1" compact="0" numFmtId="2" outline="0" showAll="0"/>
    <pivotField dataField="1" compact="0" numFmtId="2" outline="0" showAll="0"/>
    <pivotField compact="0" outline="0" showAll="0"/>
    <pivotField dataField="1" compact="0" outline="0" showAll="0"/>
  </pivotFields>
  <rowFields count="3">
    <field x="2"/>
    <field x="4"/>
    <field x="3"/>
  </rowFields>
  <rowItems count="6">
    <i>
      <x v="6"/>
      <x v="2"/>
      <x v="22"/>
    </i>
    <i>
      <x v="7"/>
      <x v="3"/>
      <x v="22"/>
    </i>
    <i>
      <x v="8"/>
      <x v="6"/>
      <x v="22"/>
    </i>
    <i>
      <x v="9"/>
      <x v="5"/>
      <x v="22"/>
    </i>
    <i>
      <x v="10"/>
      <x v="8"/>
      <x v="22"/>
    </i>
    <i>
      <x v="11"/>
      <x v="7"/>
      <x v="22"/>
    </i>
  </rowItems>
  <colFields count="1">
    <field x="-2"/>
  </colFields>
  <colItems count="3">
    <i>
      <x/>
    </i>
    <i i="1">
      <x v="1"/>
    </i>
    <i i="2">
      <x v="2"/>
    </i>
  </colItems>
  <pageFields count="1">
    <pageField fld="0" hier="-1"/>
  </pageFields>
  <dataFields count="3">
    <dataField name="Sum of V Good/Good Yes to condition Proportion" fld="9" baseField="0" baseItem="0"/>
    <dataField name="Sum of V Good/Good No to condition Proportion" fld="10" baseField="0" baseItem="0"/>
    <dataField name="Sum of Significant" fld="12"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1" cacheId="6"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55:G162" firstHeaderRow="1" firstDataRow="2" firstDataCol="2" rowPageCount="2" colPageCount="1"/>
  <pivotFields count="11">
    <pivotField axis="axisPage" compact="0" outline="0" multipleItemSelectionAllowed="1" showAll="0">
      <items count="3">
        <item h="1" x="1"/>
        <item x="0"/>
        <item t="default"/>
      </items>
    </pivotField>
    <pivotField compact="0" outline="0" showAll="0"/>
    <pivotField axis="axisRow" compact="0" outline="0" showAll="0" defaultSubtotal="0">
      <items count="12">
        <item x="6"/>
        <item x="7"/>
        <item x="8"/>
        <item x="9"/>
        <item x="10"/>
        <item x="11"/>
        <item x="4"/>
        <item x="5"/>
        <item x="0"/>
        <item x="1"/>
        <item x="2"/>
        <item x="3"/>
      </items>
    </pivotField>
    <pivotField axis="axisCol" compact="0" outline="0" showAll="0">
      <items count="18">
        <item x="8"/>
        <item x="0"/>
        <item x="1"/>
        <item x="2"/>
        <item x="3"/>
        <item x="4"/>
        <item x="5"/>
        <item x="6"/>
        <item x="7"/>
        <item x="10"/>
        <item x="15"/>
        <item x="11"/>
        <item x="14"/>
        <item x="13"/>
        <item x="9"/>
        <item x="16"/>
        <item x="12"/>
        <item t="default"/>
      </items>
    </pivotField>
    <pivotField axis="axisPage" compact="0" outline="0" multipleItemSelectionAllowed="1" showAll="0">
      <items count="4">
        <item h="1" x="0"/>
        <item x="1"/>
        <item h="1"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dataField="1" compact="0" numFmtId="2" outline="0" showAll="0"/>
    <pivotField compact="0" outline="0" showAll="0"/>
    <pivotField compact="0" outline="0" showAll="0"/>
  </pivotFields>
  <rowFields count="2">
    <field x="2"/>
    <field x="5"/>
  </rowFields>
  <rowItems count="6">
    <i>
      <x v="6"/>
      <x v="2"/>
    </i>
    <i>
      <x v="7"/>
      <x v="3"/>
    </i>
    <i>
      <x v="8"/>
      <x v="6"/>
    </i>
    <i>
      <x v="9"/>
      <x v="5"/>
    </i>
    <i>
      <x v="10"/>
      <x v="8"/>
    </i>
    <i>
      <x v="11"/>
      <x v="7"/>
    </i>
  </rowItems>
  <colFields count="1">
    <field x="3"/>
  </colFields>
  <colItems count="5">
    <i>
      <x/>
    </i>
    <i>
      <x v="9"/>
    </i>
    <i>
      <x v="11"/>
    </i>
    <i>
      <x v="14"/>
    </i>
    <i>
      <x v="16"/>
    </i>
  </colItems>
  <pageFields count="2">
    <pageField fld="0" hier="-1"/>
    <pageField fld="4" hier="-1"/>
  </pageFields>
  <dataFields count="1">
    <dataField name="Sum of Proportion" fld="8"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9" cacheId="6"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28:J135" firstHeaderRow="1" firstDataRow="2" firstDataCol="2" rowPageCount="2" colPageCount="1"/>
  <pivotFields count="11">
    <pivotField axis="axisPage" compact="0" outline="0" multipleItemSelectionAllowed="1" showAll="0">
      <items count="3">
        <item h="1" x="1"/>
        <item x="0"/>
        <item t="default"/>
      </items>
    </pivotField>
    <pivotField compact="0" outline="0" showAll="0"/>
    <pivotField axis="axisRow" compact="0" outline="0" showAll="0" defaultSubtotal="0">
      <items count="12">
        <item x="6"/>
        <item x="7"/>
        <item x="8"/>
        <item x="9"/>
        <item x="10"/>
        <item x="11"/>
        <item x="4"/>
        <item x="5"/>
        <item x="0"/>
        <item x="1"/>
        <item x="2"/>
        <item x="3"/>
      </items>
    </pivotField>
    <pivotField axis="axisCol" compact="0" outline="0" showAll="0">
      <items count="18">
        <item x="0"/>
        <item x="1"/>
        <item x="2"/>
        <item x="3"/>
        <item x="4"/>
        <item x="5"/>
        <item x="6"/>
        <item x="7"/>
        <item x="10"/>
        <item x="15"/>
        <item x="11"/>
        <item x="14"/>
        <item x="13"/>
        <item x="9"/>
        <item x="16"/>
        <item x="12"/>
        <item x="8"/>
        <item t="default"/>
      </items>
    </pivotField>
    <pivotField axis="axisPage" compact="0" outline="0" multipleItemSelectionAllowed="1" showAll="0">
      <items count="4">
        <item x="0"/>
        <item h="1" x="1"/>
        <item h="1"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dataField="1" compact="0" numFmtId="2" outline="0" showAll="0"/>
    <pivotField compact="0" outline="0" showAll="0"/>
    <pivotField compact="0" outline="0" showAll="0"/>
  </pivotFields>
  <rowFields count="2">
    <field x="2"/>
    <field x="5"/>
  </rowFields>
  <rowItems count="6">
    <i>
      <x v="6"/>
      <x v="2"/>
    </i>
    <i>
      <x v="7"/>
      <x v="3"/>
    </i>
    <i>
      <x v="8"/>
      <x v="6"/>
    </i>
    <i>
      <x v="9"/>
      <x v="5"/>
    </i>
    <i>
      <x v="10"/>
      <x v="8"/>
    </i>
    <i>
      <x v="11"/>
      <x v="7"/>
    </i>
  </rowItems>
  <colFields count="1">
    <field x="3"/>
  </colFields>
  <colItems count="8">
    <i>
      <x/>
    </i>
    <i>
      <x v="1"/>
    </i>
    <i>
      <x v="2"/>
    </i>
    <i>
      <x v="3"/>
    </i>
    <i>
      <x v="4"/>
    </i>
    <i>
      <x v="5"/>
    </i>
    <i>
      <x v="6"/>
    </i>
    <i>
      <x v="7"/>
    </i>
  </colItems>
  <pageFields count="2">
    <pageField fld="0" hier="-1"/>
    <pageField fld="4" hier="-1"/>
  </pageFields>
  <dataFields count="1">
    <dataField name="Sum of Proportion" fld="8"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2" cacheId="6"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68:G175" firstHeaderRow="1" firstDataRow="2" firstDataCol="2" rowPageCount="2" colPageCount="1"/>
  <pivotFields count="11">
    <pivotField axis="axisPage" compact="0" outline="0" multipleItemSelectionAllowed="1" showAll="0">
      <items count="3">
        <item h="1" x="1"/>
        <item x="0"/>
        <item t="default"/>
      </items>
    </pivotField>
    <pivotField compact="0" outline="0" showAll="0"/>
    <pivotField axis="axisRow" compact="0" outline="0" showAll="0" defaultSubtotal="0">
      <items count="12">
        <item x="6"/>
        <item x="7"/>
        <item x="8"/>
        <item x="9"/>
        <item x="10"/>
        <item x="11"/>
        <item x="4"/>
        <item x="5"/>
        <item x="0"/>
        <item x="1"/>
        <item x="2"/>
        <item x="3"/>
      </items>
    </pivotField>
    <pivotField axis="axisCol" compact="0" outline="0" showAll="0">
      <items count="18">
        <item x="8"/>
        <item x="0"/>
        <item x="1"/>
        <item x="2"/>
        <item x="3"/>
        <item x="4"/>
        <item x="5"/>
        <item x="6"/>
        <item x="7"/>
        <item x="10"/>
        <item x="15"/>
        <item x="11"/>
        <item x="14"/>
        <item x="13"/>
        <item x="9"/>
        <item x="16"/>
        <item x="12"/>
        <item t="default"/>
      </items>
    </pivotField>
    <pivotField axis="axisPage" compact="0" outline="0" multipleItemSelectionAllowed="1" showAll="0">
      <items count="4">
        <item h="1" x="0"/>
        <item x="1"/>
        <item h="1"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compact="0" numFmtId="2" outline="0" showAll="0"/>
    <pivotField compact="0" outline="0" showAll="0"/>
    <pivotField dataField="1" compact="0" outline="0" showAll="0"/>
  </pivotFields>
  <rowFields count="2">
    <field x="2"/>
    <field x="5"/>
  </rowFields>
  <rowItems count="6">
    <i>
      <x v="6"/>
      <x v="2"/>
    </i>
    <i>
      <x v="7"/>
      <x v="3"/>
    </i>
    <i>
      <x v="8"/>
      <x v="6"/>
    </i>
    <i>
      <x v="9"/>
      <x v="5"/>
    </i>
    <i>
      <x v="10"/>
      <x v="8"/>
    </i>
    <i>
      <x v="11"/>
      <x v="7"/>
    </i>
  </rowItems>
  <colFields count="1">
    <field x="3"/>
  </colFields>
  <colItems count="5">
    <i>
      <x/>
    </i>
    <i>
      <x v="9"/>
    </i>
    <i>
      <x v="11"/>
    </i>
    <i>
      <x v="14"/>
    </i>
    <i>
      <x v="16"/>
    </i>
  </colItems>
  <pageFields count="2">
    <pageField fld="0" hier="-1"/>
    <pageField fld="4" hier="-1"/>
  </pageFields>
  <dataFields count="1">
    <dataField name="Sum of Significant" fld="10"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4" cacheId="6"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94:F201" firstHeaderRow="1" firstDataRow="2" firstDataCol="2" rowPageCount="2" colPageCount="1"/>
  <pivotFields count="11">
    <pivotField axis="axisPage" compact="0" outline="0" multipleItemSelectionAllowed="1" showAll="0">
      <items count="3">
        <item h="1" x="1"/>
        <item x="0"/>
        <item t="default"/>
      </items>
    </pivotField>
    <pivotField compact="0" outline="0" showAll="0"/>
    <pivotField axis="axisRow" compact="0" outline="0" showAll="0" defaultSubtotal="0">
      <items count="12">
        <item x="6"/>
        <item x="7"/>
        <item x="8"/>
        <item x="9"/>
        <item x="10"/>
        <item x="11"/>
        <item x="4"/>
        <item x="5"/>
        <item x="0"/>
        <item x="1"/>
        <item x="2"/>
        <item x="3"/>
      </items>
    </pivotField>
    <pivotField axis="axisCol" compact="0" outline="0" showAll="0">
      <items count="18">
        <item x="13"/>
        <item x="8"/>
        <item x="0"/>
        <item x="1"/>
        <item x="2"/>
        <item x="3"/>
        <item x="4"/>
        <item x="5"/>
        <item x="6"/>
        <item x="7"/>
        <item x="10"/>
        <item x="15"/>
        <item x="11"/>
        <item x="14"/>
        <item x="9"/>
        <item x="16"/>
        <item x="12"/>
        <item t="default"/>
      </items>
    </pivotField>
    <pivotField axis="axisPage" compact="0" outline="0" multipleItemSelectionAllowed="1" showAll="0">
      <items count="4">
        <item h="1" x="0"/>
        <item h="1" x="1"/>
        <item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compact="0" numFmtId="2" outline="0" showAll="0"/>
    <pivotField compact="0" outline="0" showAll="0"/>
    <pivotField dataField="1" compact="0" outline="0" showAll="0"/>
  </pivotFields>
  <rowFields count="2">
    <field x="2"/>
    <field x="5"/>
  </rowFields>
  <rowItems count="6">
    <i>
      <x v="6"/>
      <x v="2"/>
    </i>
    <i>
      <x v="7"/>
      <x v="3"/>
    </i>
    <i>
      <x v="8"/>
      <x v="6"/>
    </i>
    <i>
      <x v="9"/>
      <x v="5"/>
    </i>
    <i>
      <x v="10"/>
      <x v="8"/>
    </i>
    <i>
      <x v="11"/>
      <x v="7"/>
    </i>
  </rowItems>
  <colFields count="1">
    <field x="3"/>
  </colFields>
  <colItems count="4">
    <i>
      <x/>
    </i>
    <i>
      <x v="11"/>
    </i>
    <i>
      <x v="13"/>
    </i>
    <i>
      <x v="15"/>
    </i>
  </colItems>
  <pageFields count="2">
    <pageField fld="0" hier="-1"/>
    <pageField fld="4" hier="-1"/>
  </pageFields>
  <dataFields count="1">
    <dataField name="Sum of Significant" fld="10"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30" cacheId="6"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42:J149" firstHeaderRow="1" firstDataRow="2" firstDataCol="2" rowPageCount="2" colPageCount="1"/>
  <pivotFields count="11">
    <pivotField axis="axisPage" compact="0" outline="0" multipleItemSelectionAllowed="1" showAll="0">
      <items count="3">
        <item h="1" x="1"/>
        <item x="0"/>
        <item t="default"/>
      </items>
    </pivotField>
    <pivotField compact="0" outline="0" showAll="0"/>
    <pivotField axis="axisRow" compact="0" outline="0" showAll="0" defaultSubtotal="0">
      <items count="12">
        <item x="6"/>
        <item x="7"/>
        <item x="8"/>
        <item x="9"/>
        <item x="10"/>
        <item x="11"/>
        <item x="4"/>
        <item x="5"/>
        <item x="0"/>
        <item x="1"/>
        <item x="2"/>
        <item x="3"/>
      </items>
    </pivotField>
    <pivotField axis="axisCol" compact="0" outline="0" showAll="0">
      <items count="18">
        <item x="0"/>
        <item x="1"/>
        <item x="2"/>
        <item x="3"/>
        <item x="4"/>
        <item x="5"/>
        <item x="6"/>
        <item x="7"/>
        <item x="10"/>
        <item x="15"/>
        <item x="11"/>
        <item x="14"/>
        <item x="13"/>
        <item x="9"/>
        <item x="16"/>
        <item x="12"/>
        <item x="8"/>
        <item t="default"/>
      </items>
    </pivotField>
    <pivotField axis="axisPage" compact="0" outline="0" multipleItemSelectionAllowed="1" showAll="0">
      <items count="4">
        <item x="0"/>
        <item h="1" x="1"/>
        <item h="1"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compact="0" numFmtId="2" outline="0" showAll="0"/>
    <pivotField compact="0" outline="0" showAll="0"/>
    <pivotField dataField="1" compact="0" outline="0" showAll="0"/>
  </pivotFields>
  <rowFields count="2">
    <field x="2"/>
    <field x="5"/>
  </rowFields>
  <rowItems count="6">
    <i>
      <x v="6"/>
      <x v="2"/>
    </i>
    <i>
      <x v="7"/>
      <x v="3"/>
    </i>
    <i>
      <x v="8"/>
      <x v="6"/>
    </i>
    <i>
      <x v="9"/>
      <x v="5"/>
    </i>
    <i>
      <x v="10"/>
      <x v="8"/>
    </i>
    <i>
      <x v="11"/>
      <x v="7"/>
    </i>
  </rowItems>
  <colFields count="1">
    <field x="3"/>
  </colFields>
  <colItems count="8">
    <i>
      <x/>
    </i>
    <i>
      <x v="1"/>
    </i>
    <i>
      <x v="2"/>
    </i>
    <i>
      <x v="3"/>
    </i>
    <i>
      <x v="4"/>
    </i>
    <i>
      <x v="5"/>
    </i>
    <i>
      <x v="6"/>
    </i>
    <i>
      <x v="7"/>
    </i>
  </colItems>
  <pageFields count="2">
    <pageField fld="0" hier="-1"/>
    <pageField fld="4" hier="-1"/>
  </pageFields>
  <dataFields count="1">
    <dataField name="Sum of Significant" fld="10"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33" cacheId="6"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81:F188" firstHeaderRow="1" firstDataRow="2" firstDataCol="2" rowPageCount="2" colPageCount="1"/>
  <pivotFields count="11">
    <pivotField axis="axisPage" compact="0" outline="0" multipleItemSelectionAllowed="1" showAll="0">
      <items count="3">
        <item h="1" x="1"/>
        <item x="0"/>
        <item t="default"/>
      </items>
    </pivotField>
    <pivotField compact="0" outline="0" showAll="0"/>
    <pivotField axis="axisRow" compact="0" outline="0" showAll="0" defaultSubtotal="0">
      <items count="12">
        <item x="6"/>
        <item x="7"/>
        <item x="8"/>
        <item x="9"/>
        <item x="10"/>
        <item x="11"/>
        <item x="4"/>
        <item x="5"/>
        <item x="0"/>
        <item x="1"/>
        <item x="2"/>
        <item x="3"/>
      </items>
    </pivotField>
    <pivotField axis="axisCol" compact="0" outline="0" showAll="0">
      <items count="18">
        <item x="13"/>
        <item x="8"/>
        <item x="0"/>
        <item x="1"/>
        <item x="2"/>
        <item x="3"/>
        <item x="4"/>
        <item x="5"/>
        <item x="6"/>
        <item x="7"/>
        <item x="10"/>
        <item x="15"/>
        <item x="11"/>
        <item x="14"/>
        <item x="9"/>
        <item x="16"/>
        <item x="12"/>
        <item t="default"/>
      </items>
    </pivotField>
    <pivotField axis="axisPage" compact="0" outline="0" multipleItemSelectionAllowed="1" showAll="0">
      <items count="4">
        <item h="1" x="0"/>
        <item h="1" x="1"/>
        <item x="2"/>
        <item t="default"/>
      </items>
    </pivotField>
    <pivotField axis="axisRow" compact="0" outline="0" showAll="0">
      <items count="13">
        <item x="8"/>
        <item x="6"/>
        <item x="4"/>
        <item x="5"/>
        <item x="9"/>
        <item x="1"/>
        <item x="0"/>
        <item x="3"/>
        <item x="2"/>
        <item x="11"/>
        <item x="7"/>
        <item x="10"/>
        <item t="default"/>
      </items>
    </pivotField>
    <pivotField compact="0" outline="0" showAll="0"/>
    <pivotField compact="0" outline="0" showAll="0"/>
    <pivotField dataField="1" compact="0" numFmtId="2" outline="0" showAll="0"/>
    <pivotField compact="0" outline="0" showAll="0"/>
    <pivotField compact="0" outline="0" showAll="0"/>
  </pivotFields>
  <rowFields count="2">
    <field x="2"/>
    <field x="5"/>
  </rowFields>
  <rowItems count="6">
    <i>
      <x v="6"/>
      <x v="2"/>
    </i>
    <i>
      <x v="7"/>
      <x v="3"/>
    </i>
    <i>
      <x v="8"/>
      <x v="6"/>
    </i>
    <i>
      <x v="9"/>
      <x v="5"/>
    </i>
    <i>
      <x v="10"/>
      <x v="8"/>
    </i>
    <i>
      <x v="11"/>
      <x v="7"/>
    </i>
  </rowItems>
  <colFields count="1">
    <field x="3"/>
  </colFields>
  <colItems count="4">
    <i>
      <x/>
    </i>
    <i>
      <x v="11"/>
    </i>
    <i>
      <x v="13"/>
    </i>
    <i>
      <x v="15"/>
    </i>
  </colItems>
  <pageFields count="2">
    <pageField fld="0" hier="-1"/>
    <pageField fld="4" hier="-1"/>
  </pageFields>
  <dataFields count="1">
    <dataField name="Sum of Proportion" fld="8"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28" cacheId="8" applyNumberFormats="0" applyBorderFormats="0" applyFontFormats="0" applyPatternFormats="0" applyAlignmentFormats="0" applyWidthHeightFormats="1" dataCaption="Values" updatedVersion="4" minRefreshableVersion="3" useAutoFormatting="1" rowGrandTotals="0" itemPrintTitles="1" createdVersion="4" indent="0" compact="0" compactData="0" gridDropZones="1" multipleFieldFilters="0">
  <location ref="A3:F100" firstHeaderRow="1" firstDataRow="2" firstDataCol="3" rowPageCount="1" colPageCount="1"/>
  <pivotFields count="13">
    <pivotField axis="axisPage" compact="0" outline="0" multipleItemSelectionAllowed="1" showAll="0">
      <items count="3">
        <item h="1" x="1"/>
        <item x="0"/>
        <item t="default"/>
      </items>
    </pivotField>
    <pivotField compact="0" outline="0" showAll="0"/>
    <pivotField axis="axisRow" compact="0" outline="0" showAll="0" defaultSubtotal="0">
      <items count="12">
        <item x="6"/>
        <item x="7"/>
        <item x="8"/>
        <item x="9"/>
        <item x="10"/>
        <item x="11"/>
        <item x="4"/>
        <item x="5"/>
        <item x="0"/>
        <item x="1"/>
        <item x="2"/>
        <item x="3"/>
      </items>
    </pivotField>
    <pivotField axis="axisRow" compact="0" outline="0" showAll="0">
      <items count="35">
        <item h="1" m="1" x="33"/>
        <item x="1"/>
        <item x="2"/>
        <item x="16"/>
        <item x="3"/>
        <item x="20"/>
        <item x="4"/>
        <item x="27"/>
        <item x="5"/>
        <item x="6"/>
        <item x="32"/>
        <item x="26"/>
        <item x="7"/>
        <item x="31"/>
        <item x="8"/>
        <item x="9"/>
        <item x="23"/>
        <item x="10"/>
        <item x="24"/>
        <item x="11"/>
        <item x="12"/>
        <item x="29"/>
        <item h="1" x="0"/>
        <item x="21"/>
        <item x="13"/>
        <item x="14"/>
        <item x="15"/>
        <item x="22"/>
        <item x="19"/>
        <item x="30"/>
        <item h="1" x="17"/>
        <item x="28"/>
        <item h="1" x="18"/>
        <item h="1" x="25"/>
        <item t="default"/>
      </items>
    </pivotField>
    <pivotField axis="axisRow" compact="0" outline="0" showAll="0" defaultSubtotal="0">
      <items count="12">
        <item x="8"/>
        <item x="6"/>
        <item x="4"/>
        <item x="5"/>
        <item x="9"/>
        <item x="1"/>
        <item x="0"/>
        <item x="3"/>
        <item x="2"/>
        <item x="11"/>
        <item x="7"/>
        <item x="10"/>
      </items>
    </pivotField>
    <pivotField compact="0" outline="0" showAll="0"/>
    <pivotField compact="0" outline="0" showAll="0"/>
    <pivotField compact="0" outline="0" showAll="0"/>
    <pivotField compact="0" outline="0" showAll="0"/>
    <pivotField dataField="1" compact="0" numFmtId="2" outline="0" showAll="0"/>
    <pivotField dataField="1" compact="0" numFmtId="2" outline="0" showAll="0"/>
    <pivotField compact="0" outline="0" showAll="0"/>
    <pivotField dataField="1" compact="0" outline="0" showAll="0"/>
  </pivotFields>
  <rowFields count="3">
    <field x="2"/>
    <field x="4"/>
    <field x="3"/>
  </rowFields>
  <rowItems count="96">
    <i>
      <x v="6"/>
      <x v="2"/>
      <x v="1"/>
    </i>
    <i r="2">
      <x v="2"/>
    </i>
    <i r="2">
      <x v="3"/>
    </i>
    <i r="2">
      <x v="4"/>
    </i>
    <i r="2">
      <x v="6"/>
    </i>
    <i r="2">
      <x v="8"/>
    </i>
    <i r="2">
      <x v="9"/>
    </i>
    <i r="2">
      <x v="12"/>
    </i>
    <i r="2">
      <x v="14"/>
    </i>
    <i r="2">
      <x v="16"/>
    </i>
    <i r="2">
      <x v="17"/>
    </i>
    <i r="2">
      <x v="19"/>
    </i>
    <i r="2">
      <x v="20"/>
    </i>
    <i r="2">
      <x v="24"/>
    </i>
    <i r="2">
      <x v="25"/>
    </i>
    <i r="2">
      <x v="26"/>
    </i>
    <i>
      <x v="7"/>
      <x v="3"/>
      <x v="1"/>
    </i>
    <i r="2">
      <x v="2"/>
    </i>
    <i r="2">
      <x v="3"/>
    </i>
    <i r="2">
      <x v="4"/>
    </i>
    <i r="2">
      <x v="6"/>
    </i>
    <i r="2">
      <x v="8"/>
    </i>
    <i r="2">
      <x v="9"/>
    </i>
    <i r="2">
      <x v="12"/>
    </i>
    <i r="2">
      <x v="14"/>
    </i>
    <i r="2">
      <x v="15"/>
    </i>
    <i r="2">
      <x v="17"/>
    </i>
    <i r="2">
      <x v="18"/>
    </i>
    <i r="2">
      <x v="20"/>
    </i>
    <i r="2">
      <x v="23"/>
    </i>
    <i r="2">
      <x v="25"/>
    </i>
    <i r="2">
      <x v="26"/>
    </i>
    <i>
      <x v="8"/>
      <x v="6"/>
      <x v="1"/>
    </i>
    <i r="2">
      <x v="2"/>
    </i>
    <i r="2">
      <x v="3"/>
    </i>
    <i r="2">
      <x v="4"/>
    </i>
    <i r="2">
      <x v="6"/>
    </i>
    <i r="2">
      <x v="8"/>
    </i>
    <i r="2">
      <x v="9"/>
    </i>
    <i r="2">
      <x v="12"/>
    </i>
    <i r="2">
      <x v="14"/>
    </i>
    <i r="2">
      <x v="15"/>
    </i>
    <i r="2">
      <x v="17"/>
    </i>
    <i r="2">
      <x v="19"/>
    </i>
    <i r="2">
      <x v="20"/>
    </i>
    <i r="2">
      <x v="24"/>
    </i>
    <i r="2">
      <x v="25"/>
    </i>
    <i r="2">
      <x v="26"/>
    </i>
    <i>
      <x v="9"/>
      <x v="5"/>
      <x v="2"/>
    </i>
    <i r="2">
      <x v="3"/>
    </i>
    <i r="2">
      <x v="4"/>
    </i>
    <i r="2">
      <x v="5"/>
    </i>
    <i r="2">
      <x v="8"/>
    </i>
    <i r="2">
      <x v="9"/>
    </i>
    <i r="2">
      <x v="12"/>
    </i>
    <i r="2">
      <x v="14"/>
    </i>
    <i r="2">
      <x v="15"/>
    </i>
    <i r="2">
      <x v="17"/>
    </i>
    <i r="2">
      <x v="19"/>
    </i>
    <i r="2">
      <x v="20"/>
    </i>
    <i r="2">
      <x v="23"/>
    </i>
    <i r="2">
      <x v="25"/>
    </i>
    <i r="2">
      <x v="26"/>
    </i>
    <i r="2">
      <x v="28"/>
    </i>
    <i>
      <x v="10"/>
      <x v="8"/>
      <x v="1"/>
    </i>
    <i r="2">
      <x v="2"/>
    </i>
    <i r="2">
      <x v="3"/>
    </i>
    <i r="2">
      <x v="4"/>
    </i>
    <i r="2">
      <x v="6"/>
    </i>
    <i r="2">
      <x v="8"/>
    </i>
    <i r="2">
      <x v="9"/>
    </i>
    <i r="2">
      <x v="12"/>
    </i>
    <i r="2">
      <x v="14"/>
    </i>
    <i r="2">
      <x v="15"/>
    </i>
    <i r="2">
      <x v="17"/>
    </i>
    <i r="2">
      <x v="19"/>
    </i>
    <i r="2">
      <x v="20"/>
    </i>
    <i r="2">
      <x v="23"/>
    </i>
    <i r="2">
      <x v="25"/>
    </i>
    <i r="2">
      <x v="27"/>
    </i>
    <i>
      <x v="11"/>
      <x v="7"/>
      <x v="1"/>
    </i>
    <i r="2">
      <x v="2"/>
    </i>
    <i r="2">
      <x v="3"/>
    </i>
    <i r="2">
      <x v="4"/>
    </i>
    <i r="2">
      <x v="6"/>
    </i>
    <i r="2">
      <x v="8"/>
    </i>
    <i r="2">
      <x v="9"/>
    </i>
    <i r="2">
      <x v="12"/>
    </i>
    <i r="2">
      <x v="14"/>
    </i>
    <i r="2">
      <x v="15"/>
    </i>
    <i r="2">
      <x v="17"/>
    </i>
    <i r="2">
      <x v="19"/>
    </i>
    <i r="2">
      <x v="20"/>
    </i>
    <i r="2">
      <x v="23"/>
    </i>
    <i r="2">
      <x v="25"/>
    </i>
    <i r="2">
      <x v="26"/>
    </i>
  </rowItems>
  <colFields count="1">
    <field x="-2"/>
  </colFields>
  <colItems count="3">
    <i>
      <x/>
    </i>
    <i i="1">
      <x v="1"/>
    </i>
    <i i="2">
      <x v="2"/>
    </i>
  </colItems>
  <pageFields count="1">
    <pageField fld="0" hier="-1"/>
  </pageFields>
  <dataFields count="3">
    <dataField name="Sum of V Good/Good Yes to condition Proportion" fld="9" baseField="0" baseItem="0"/>
    <dataField name="Sum of V Good/Good No to condition Proportion" fld="10" baseField="0" baseItem="0"/>
    <dataField name="Sum of Significant" fld="12" baseField="0" baseItem="0"/>
  </dataFields>
  <formats count="13">
    <format dxfId="184">
      <pivotArea outline="0" collapsedLevelsAreSubtotals="1" fieldPosition="0">
        <references count="3">
          <reference field="2" count="1" selected="0">
            <x v="10"/>
          </reference>
          <reference field="3" count="2" selected="0">
            <x v="1"/>
            <x v="2"/>
          </reference>
          <reference field="4" count="1" selected="0">
            <x v="8"/>
          </reference>
        </references>
      </pivotArea>
    </format>
    <format dxfId="183">
      <pivotArea dataOnly="0" labelOnly="1" outline="0" fieldPosition="0">
        <references count="3">
          <reference field="2" count="1" selected="0">
            <x v="10"/>
          </reference>
          <reference field="3" count="2">
            <x v="1"/>
            <x v="2"/>
          </reference>
          <reference field="4" count="1" selected="0">
            <x v="8"/>
          </reference>
        </references>
      </pivotArea>
    </format>
    <format dxfId="182">
      <pivotArea outline="0" collapsedLevelsAreSubtotals="1" fieldPosition="0">
        <references count="3">
          <reference field="2" count="1" selected="0">
            <x v="9"/>
          </reference>
          <reference field="3" count="1" selected="0">
            <x v="2"/>
          </reference>
          <reference field="4" count="1" selected="0">
            <x v="5"/>
          </reference>
        </references>
      </pivotArea>
    </format>
    <format dxfId="181">
      <pivotArea dataOnly="0" labelOnly="1" outline="0" offset="IV1" fieldPosition="0">
        <references count="1">
          <reference field="2" count="1">
            <x v="9"/>
          </reference>
        </references>
      </pivotArea>
    </format>
    <format dxfId="180">
      <pivotArea dataOnly="0" labelOnly="1" outline="0" offset="IV1" fieldPosition="0">
        <references count="2">
          <reference field="2" count="1" selected="0">
            <x v="9"/>
          </reference>
          <reference field="4" count="1">
            <x v="5"/>
          </reference>
        </references>
      </pivotArea>
    </format>
    <format dxfId="179">
      <pivotArea dataOnly="0" labelOnly="1" outline="0" fieldPosition="0">
        <references count="3">
          <reference field="2" count="1" selected="0">
            <x v="9"/>
          </reference>
          <reference field="3" count="1">
            <x v="2"/>
          </reference>
          <reference field="4" count="1" selected="0">
            <x v="5"/>
          </reference>
        </references>
      </pivotArea>
    </format>
    <format dxfId="178">
      <pivotArea outline="0" collapsedLevelsAreSubtotals="1" fieldPosition="0">
        <references count="3">
          <reference field="2" count="1" selected="0">
            <x v="8"/>
          </reference>
          <reference field="3" count="1" selected="0">
            <x v="1"/>
          </reference>
          <reference field="4" count="1" selected="0">
            <x v="6"/>
          </reference>
        </references>
      </pivotArea>
    </format>
    <format dxfId="177">
      <pivotArea dataOnly="0" labelOnly="1" outline="0" fieldPosition="0">
        <references count="3">
          <reference field="2" count="1" selected="0">
            <x v="8"/>
          </reference>
          <reference field="3" count="1">
            <x v="1"/>
          </reference>
          <reference field="4" count="1" selected="0">
            <x v="6"/>
          </reference>
        </references>
      </pivotArea>
    </format>
    <format dxfId="176">
      <pivotArea outline="0" collapsedLevelsAreSubtotals="1" fieldPosition="0">
        <references count="3">
          <reference field="2" count="1" selected="0">
            <x v="7"/>
          </reference>
          <reference field="3" count="1" selected="0">
            <x v="1"/>
          </reference>
          <reference field="4" count="1" selected="0">
            <x v="3"/>
          </reference>
        </references>
      </pivotArea>
    </format>
    <format dxfId="175">
      <pivotArea dataOnly="0" labelOnly="1" outline="0" offset="IV1" fieldPosition="0">
        <references count="2">
          <reference field="2" count="1" selected="0">
            <x v="7"/>
          </reference>
          <reference field="4" count="1">
            <x v="3"/>
          </reference>
        </references>
      </pivotArea>
    </format>
    <format dxfId="174">
      <pivotArea dataOnly="0" labelOnly="1" outline="0" fieldPosition="0">
        <references count="3">
          <reference field="2" count="1" selected="0">
            <x v="7"/>
          </reference>
          <reference field="3" count="1">
            <x v="1"/>
          </reference>
          <reference field="4" count="1" selected="0">
            <x v="3"/>
          </reference>
        </references>
      </pivotArea>
    </format>
    <format dxfId="173">
      <pivotArea outline="0" collapsedLevelsAreSubtotals="1" fieldPosition="0">
        <references count="3">
          <reference field="2" count="1" selected="0">
            <x v="11"/>
          </reference>
          <reference field="3" count="1" selected="0">
            <x v="1"/>
          </reference>
          <reference field="4" count="1" selected="0">
            <x v="7"/>
          </reference>
        </references>
      </pivotArea>
    </format>
    <format dxfId="172">
      <pivotArea dataOnly="0" labelOnly="1" outline="0" fieldPosition="0">
        <references count="3">
          <reference field="2" count="1" selected="0">
            <x v="11"/>
          </reference>
          <reference field="3" count="1">
            <x v="1"/>
          </reference>
          <reference field="4" count="1" selected="0">
            <x v="7"/>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1" cacheId="6"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125:E229" firstHeaderRow="1" firstDataRow="2" firstDataCol="3" rowPageCount="1" colPageCount="1"/>
  <pivotFields count="11">
    <pivotField axis="axisPage" compact="0" outline="0" multipleItemSelectionAllowed="1" showAll="0">
      <items count="3">
        <item h="1" x="1"/>
        <item x="0"/>
        <item t="default"/>
      </items>
    </pivotField>
    <pivotField compact="0" outline="0" multipleItemSelectionAllowed="1" showAll="0">
      <items count="4">
        <item h="1" x="2"/>
        <item x="1"/>
        <item h="1" x="0"/>
        <item t="default"/>
      </items>
    </pivotField>
    <pivotField axis="axisRow" compact="0" outline="0" showAll="0" defaultSubtotal="0">
      <items count="12">
        <item x="6"/>
        <item x="7"/>
        <item x="8"/>
        <item x="9"/>
        <item x="10"/>
        <item x="11"/>
        <item x="4"/>
        <item x="5"/>
        <item x="0"/>
        <item x="1"/>
        <item x="2"/>
        <item x="3"/>
      </items>
    </pivotField>
    <pivotField axis="axisRow" compact="0" outline="0" showAll="0">
      <items count="18">
        <item x="0"/>
        <item x="1"/>
        <item x="2"/>
        <item x="3"/>
        <item x="4"/>
        <item x="5"/>
        <item x="6"/>
        <item x="7"/>
        <item x="10"/>
        <item x="15"/>
        <item x="11"/>
        <item x="14"/>
        <item x="13"/>
        <item x="9"/>
        <item x="16"/>
        <item x="12"/>
        <item x="8"/>
        <item t="default"/>
      </items>
    </pivotField>
    <pivotField compact="0" outline="0" showAll="0"/>
    <pivotField axis="axisRow" compact="0" outline="0" showAll="0" defaultSubtotal="0">
      <items count="12">
        <item x="8"/>
        <item x="6"/>
        <item x="4"/>
        <item x="5"/>
        <item x="9"/>
        <item x="1"/>
        <item x="0"/>
        <item x="3"/>
        <item x="2"/>
        <item x="11"/>
        <item x="7"/>
        <item x="10"/>
      </items>
    </pivotField>
    <pivotField compact="0" outline="0" showAll="0"/>
    <pivotField dataField="1" compact="0" outline="0" showAll="0"/>
    <pivotField dataField="1" compact="0" numFmtId="2" outline="0" showAll="0"/>
    <pivotField compact="0" outline="0" showAll="0"/>
    <pivotField compact="0" outline="0" showAll="0"/>
  </pivotFields>
  <rowFields count="3">
    <field x="2"/>
    <field x="5"/>
    <field x="3"/>
  </rowFields>
  <rowItems count="103">
    <i>
      <x v="6"/>
      <x v="2"/>
      <x/>
    </i>
    <i r="2">
      <x v="1"/>
    </i>
    <i r="2">
      <x v="2"/>
    </i>
    <i r="2">
      <x v="3"/>
    </i>
    <i r="2">
      <x v="4"/>
    </i>
    <i r="2">
      <x v="5"/>
    </i>
    <i r="2">
      <x v="6"/>
    </i>
    <i r="2">
      <x v="7"/>
    </i>
    <i r="2">
      <x v="8"/>
    </i>
    <i r="2">
      <x v="9"/>
    </i>
    <i r="2">
      <x v="10"/>
    </i>
    <i r="2">
      <x v="11"/>
    </i>
    <i r="2">
      <x v="12"/>
    </i>
    <i r="2">
      <x v="13"/>
    </i>
    <i r="2">
      <x v="14"/>
    </i>
    <i r="2">
      <x v="15"/>
    </i>
    <i r="2">
      <x v="16"/>
    </i>
    <i>
      <x v="7"/>
      <x v="3"/>
      <x/>
    </i>
    <i r="2">
      <x v="1"/>
    </i>
    <i r="2">
      <x v="2"/>
    </i>
    <i r="2">
      <x v="3"/>
    </i>
    <i r="2">
      <x v="4"/>
    </i>
    <i r="2">
      <x v="5"/>
    </i>
    <i r="2">
      <x v="6"/>
    </i>
    <i r="2">
      <x v="7"/>
    </i>
    <i r="2">
      <x v="8"/>
    </i>
    <i r="2">
      <x v="9"/>
    </i>
    <i r="2">
      <x v="10"/>
    </i>
    <i r="2">
      <x v="11"/>
    </i>
    <i r="2">
      <x v="12"/>
    </i>
    <i r="2">
      <x v="13"/>
    </i>
    <i r="2">
      <x v="14"/>
    </i>
    <i r="2">
      <x v="15"/>
    </i>
    <i r="2">
      <x v="16"/>
    </i>
    <i>
      <x v="8"/>
      <x v="6"/>
      <x/>
    </i>
    <i r="2">
      <x v="1"/>
    </i>
    <i r="2">
      <x v="2"/>
    </i>
    <i r="2">
      <x v="3"/>
    </i>
    <i r="2">
      <x v="4"/>
    </i>
    <i r="2">
      <x v="5"/>
    </i>
    <i r="2">
      <x v="6"/>
    </i>
    <i r="2">
      <x v="7"/>
    </i>
    <i r="2">
      <x v="8"/>
    </i>
    <i r="2">
      <x v="9"/>
    </i>
    <i r="2">
      <x v="10"/>
    </i>
    <i r="2">
      <x v="11"/>
    </i>
    <i r="2">
      <x v="12"/>
    </i>
    <i r="2">
      <x v="13"/>
    </i>
    <i r="2">
      <x v="14"/>
    </i>
    <i r="2">
      <x v="15"/>
    </i>
    <i r="2">
      <x v="16"/>
    </i>
    <i>
      <x v="9"/>
      <x v="5"/>
      <x/>
    </i>
    <i r="2">
      <x v="1"/>
    </i>
    <i r="2">
      <x v="2"/>
    </i>
    <i r="2">
      <x v="3"/>
    </i>
    <i r="2">
      <x v="4"/>
    </i>
    <i r="2">
      <x v="5"/>
    </i>
    <i r="2">
      <x v="6"/>
    </i>
    <i r="2">
      <x v="7"/>
    </i>
    <i r="2">
      <x v="8"/>
    </i>
    <i r="2">
      <x v="9"/>
    </i>
    <i r="2">
      <x v="10"/>
    </i>
    <i r="2">
      <x v="11"/>
    </i>
    <i r="2">
      <x v="12"/>
    </i>
    <i r="2">
      <x v="13"/>
    </i>
    <i r="2">
      <x v="14"/>
    </i>
    <i r="2">
      <x v="15"/>
    </i>
    <i r="2">
      <x v="16"/>
    </i>
    <i>
      <x v="10"/>
      <x v="8"/>
      <x/>
    </i>
    <i r="2">
      <x v="1"/>
    </i>
    <i r="2">
      <x v="2"/>
    </i>
    <i r="2">
      <x v="3"/>
    </i>
    <i r="2">
      <x v="4"/>
    </i>
    <i r="2">
      <x v="5"/>
    </i>
    <i r="2">
      <x v="6"/>
    </i>
    <i r="2">
      <x v="7"/>
    </i>
    <i r="2">
      <x v="8"/>
    </i>
    <i r="2">
      <x v="9"/>
    </i>
    <i r="2">
      <x v="10"/>
    </i>
    <i r="2">
      <x v="11"/>
    </i>
    <i r="2">
      <x v="12"/>
    </i>
    <i r="2">
      <x v="13"/>
    </i>
    <i r="2">
      <x v="14"/>
    </i>
    <i r="2">
      <x v="15"/>
    </i>
    <i r="2">
      <x v="16"/>
    </i>
    <i>
      <x v="11"/>
      <x v="7"/>
      <x/>
    </i>
    <i r="2">
      <x v="1"/>
    </i>
    <i r="2">
      <x v="2"/>
    </i>
    <i r="2">
      <x v="3"/>
    </i>
    <i r="2">
      <x v="4"/>
    </i>
    <i r="2">
      <x v="5"/>
    </i>
    <i r="2">
      <x v="6"/>
    </i>
    <i r="2">
      <x v="7"/>
    </i>
    <i r="2">
      <x v="8"/>
    </i>
    <i r="2">
      <x v="9"/>
    </i>
    <i r="2">
      <x v="10"/>
    </i>
    <i r="2">
      <x v="11"/>
    </i>
    <i r="2">
      <x v="12"/>
    </i>
    <i r="2">
      <x v="13"/>
    </i>
    <i r="2">
      <x v="14"/>
    </i>
    <i r="2">
      <x v="15"/>
    </i>
    <i r="2">
      <x v="16"/>
    </i>
    <i t="grand">
      <x/>
    </i>
  </rowItems>
  <colFields count="1">
    <field x="-2"/>
  </colFields>
  <colItems count="2">
    <i>
      <x/>
    </i>
    <i i="1">
      <x v="1"/>
    </i>
  </colItems>
  <pageFields count="1">
    <pageField fld="0" hier="-1"/>
  </pageFields>
  <dataFields count="2">
    <dataField name="Sum of Total All Responses" fld="7" baseField="0" baseItem="0"/>
    <dataField name="Sum of Proportion"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0" cacheId="8"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4:H120" firstHeaderRow="1" firstDataRow="2" firstDataCol="3" rowPageCount="2" colPageCount="1"/>
  <pivotFields count="13">
    <pivotField axis="axisPage" compact="0" outline="0" multipleItemSelectionAllowed="1" showAll="0">
      <items count="3">
        <item h="1" x="1"/>
        <item x="0"/>
        <item t="default"/>
      </items>
    </pivotField>
    <pivotField axis="axisPage" compact="0" outline="0" multipleItemSelectionAllowed="1" showAll="0">
      <items count="4">
        <item x="2"/>
        <item x="1"/>
        <item x="0"/>
        <item t="default"/>
      </items>
    </pivotField>
    <pivotField axis="axisRow" compact="0" outline="0" showAll="0" defaultSubtotal="0">
      <items count="12">
        <item x="6"/>
        <item x="7"/>
        <item x="8"/>
        <item x="9"/>
        <item x="10"/>
        <item x="11"/>
        <item x="4"/>
        <item x="5"/>
        <item x="0"/>
        <item x="1"/>
        <item x="2"/>
        <item x="3"/>
      </items>
      <extLst>
        <ext xmlns:x14="http://schemas.microsoft.com/office/spreadsheetml/2009/9/main" uri="{2946ED86-A175-432a-8AC1-64E0C546D7DE}">
          <x14:pivotField fillDownLabels="1"/>
        </ext>
      </extLst>
    </pivotField>
    <pivotField axis="axisRow" compact="0" outline="0" showAll="0" defaultSubtotal="0">
      <items count="34">
        <item m="1" x="33"/>
        <item x="1"/>
        <item x="2"/>
        <item x="16"/>
        <item x="3"/>
        <item x="20"/>
        <item x="4"/>
        <item x="27"/>
        <item x="5"/>
        <item x="6"/>
        <item x="32"/>
        <item x="26"/>
        <item x="7"/>
        <item x="31"/>
        <item x="8"/>
        <item x="9"/>
        <item x="23"/>
        <item x="10"/>
        <item x="24"/>
        <item x="11"/>
        <item x="12"/>
        <item x="29"/>
        <item x="0"/>
        <item x="21"/>
        <item x="13"/>
        <item x="14"/>
        <item x="15"/>
        <item x="22"/>
        <item x="19"/>
        <item x="30"/>
        <item x="17"/>
        <item x="28"/>
        <item x="18"/>
        <item x="25"/>
      </items>
    </pivotField>
    <pivotField axis="axisRow" compact="0" outline="0" showAll="0" defaultSubtotal="0">
      <items count="12">
        <item x="8"/>
        <item x="6"/>
        <item x="4"/>
        <item x="5"/>
        <item x="9"/>
        <item x="1"/>
        <item x="0"/>
        <item x="3"/>
        <item x="2"/>
        <item x="11"/>
        <item x="7"/>
        <item x="10"/>
      </items>
      <extLst>
        <ext xmlns:x14="http://schemas.microsoft.com/office/spreadsheetml/2009/9/main" uri="{2946ED86-A175-432a-8AC1-64E0C546D7DE}">
          <x14:pivotField fillDownLabels="1"/>
        </ext>
      </extLst>
    </pivotField>
    <pivotField compact="0" outline="0" showAll="0"/>
    <pivotField dataField="1" compact="0" outline="0" showAll="0"/>
    <pivotField compact="0" outline="0" showAll="0"/>
    <pivotField dataField="1" compact="0" outline="0" showAll="0"/>
    <pivotField dataField="1" compact="0" numFmtId="2" outline="0" showAll="0" defaultSubtotal="0"/>
    <pivotField dataField="1" compact="0" numFmtId="2" outline="0" showAll="0"/>
    <pivotField compact="0" outline="0" showAll="0"/>
    <pivotField dataField="1" compact="0" outline="0" showAll="0"/>
  </pivotFields>
  <rowFields count="3">
    <field x="2"/>
    <field x="4"/>
    <field x="3"/>
  </rowFields>
  <rowItems count="115">
    <i>
      <x v="6"/>
      <x v="2"/>
      <x v="1"/>
    </i>
    <i r="2">
      <x v="2"/>
    </i>
    <i r="2">
      <x v="3"/>
    </i>
    <i r="2">
      <x v="4"/>
    </i>
    <i r="2">
      <x v="6"/>
    </i>
    <i r="2">
      <x v="8"/>
    </i>
    <i r="2">
      <x v="9"/>
    </i>
    <i r="2">
      <x v="12"/>
    </i>
    <i r="2">
      <x v="14"/>
    </i>
    <i r="2">
      <x v="16"/>
    </i>
    <i r="2">
      <x v="17"/>
    </i>
    <i r="2">
      <x v="19"/>
    </i>
    <i r="2">
      <x v="20"/>
    </i>
    <i r="2">
      <x v="22"/>
    </i>
    <i r="2">
      <x v="24"/>
    </i>
    <i r="2">
      <x v="25"/>
    </i>
    <i r="2">
      <x v="26"/>
    </i>
    <i r="2">
      <x v="30"/>
    </i>
    <i r="2">
      <x v="32"/>
    </i>
    <i>
      <x v="7"/>
      <x v="3"/>
      <x v="1"/>
    </i>
    <i r="2">
      <x v="2"/>
    </i>
    <i r="2">
      <x v="3"/>
    </i>
    <i r="2">
      <x v="4"/>
    </i>
    <i r="2">
      <x v="6"/>
    </i>
    <i r="2">
      <x v="8"/>
    </i>
    <i r="2">
      <x v="9"/>
    </i>
    <i r="2">
      <x v="12"/>
    </i>
    <i r="2">
      <x v="14"/>
    </i>
    <i r="2">
      <x v="15"/>
    </i>
    <i r="2">
      <x v="17"/>
    </i>
    <i r="2">
      <x v="18"/>
    </i>
    <i r="2">
      <x v="20"/>
    </i>
    <i r="2">
      <x v="22"/>
    </i>
    <i r="2">
      <x v="23"/>
    </i>
    <i r="2">
      <x v="25"/>
    </i>
    <i r="2">
      <x v="26"/>
    </i>
    <i r="2">
      <x v="32"/>
    </i>
    <i r="2">
      <x v="33"/>
    </i>
    <i>
      <x v="8"/>
      <x v="6"/>
      <x v="1"/>
    </i>
    <i r="2">
      <x v="2"/>
    </i>
    <i r="2">
      <x v="3"/>
    </i>
    <i r="2">
      <x v="4"/>
    </i>
    <i r="2">
      <x v="6"/>
    </i>
    <i r="2">
      <x v="8"/>
    </i>
    <i r="2">
      <x v="9"/>
    </i>
    <i r="2">
      <x v="12"/>
    </i>
    <i r="2">
      <x v="14"/>
    </i>
    <i r="2">
      <x v="15"/>
    </i>
    <i r="2">
      <x v="17"/>
    </i>
    <i r="2">
      <x v="19"/>
    </i>
    <i r="2">
      <x v="20"/>
    </i>
    <i r="2">
      <x v="22"/>
    </i>
    <i r="2">
      <x v="24"/>
    </i>
    <i r="2">
      <x v="25"/>
    </i>
    <i r="2">
      <x v="26"/>
    </i>
    <i r="2">
      <x v="30"/>
    </i>
    <i r="2">
      <x v="32"/>
    </i>
    <i>
      <x v="9"/>
      <x v="5"/>
      <x v="2"/>
    </i>
    <i r="2">
      <x v="3"/>
    </i>
    <i r="2">
      <x v="4"/>
    </i>
    <i r="2">
      <x v="5"/>
    </i>
    <i r="2">
      <x v="8"/>
    </i>
    <i r="2">
      <x v="9"/>
    </i>
    <i r="2">
      <x v="12"/>
    </i>
    <i r="2">
      <x v="14"/>
    </i>
    <i r="2">
      <x v="15"/>
    </i>
    <i r="2">
      <x v="17"/>
    </i>
    <i r="2">
      <x v="19"/>
    </i>
    <i r="2">
      <x v="20"/>
    </i>
    <i r="2">
      <x v="22"/>
    </i>
    <i r="2">
      <x v="23"/>
    </i>
    <i r="2">
      <x v="25"/>
    </i>
    <i r="2">
      <x v="26"/>
    </i>
    <i r="2">
      <x v="28"/>
    </i>
    <i r="2">
      <x v="30"/>
    </i>
    <i r="2">
      <x v="32"/>
    </i>
    <i>
      <x v="10"/>
      <x v="8"/>
      <x v="1"/>
    </i>
    <i r="2">
      <x v="2"/>
    </i>
    <i r="2">
      <x v="3"/>
    </i>
    <i r="2">
      <x v="4"/>
    </i>
    <i r="2">
      <x v="6"/>
    </i>
    <i r="2">
      <x v="8"/>
    </i>
    <i r="2">
      <x v="9"/>
    </i>
    <i r="2">
      <x v="12"/>
    </i>
    <i r="2">
      <x v="14"/>
    </i>
    <i r="2">
      <x v="15"/>
    </i>
    <i r="2">
      <x v="17"/>
    </i>
    <i r="2">
      <x v="19"/>
    </i>
    <i r="2">
      <x v="20"/>
    </i>
    <i r="2">
      <x v="22"/>
    </i>
    <i r="2">
      <x v="23"/>
    </i>
    <i r="2">
      <x v="25"/>
    </i>
    <i r="2">
      <x v="27"/>
    </i>
    <i r="2">
      <x v="30"/>
    </i>
    <i r="2">
      <x v="32"/>
    </i>
    <i>
      <x v="11"/>
      <x v="7"/>
      <x v="1"/>
    </i>
    <i r="2">
      <x v="2"/>
    </i>
    <i r="2">
      <x v="3"/>
    </i>
    <i r="2">
      <x v="4"/>
    </i>
    <i r="2">
      <x v="6"/>
    </i>
    <i r="2">
      <x v="8"/>
    </i>
    <i r="2">
      <x v="9"/>
    </i>
    <i r="2">
      <x v="12"/>
    </i>
    <i r="2">
      <x v="14"/>
    </i>
    <i r="2">
      <x v="15"/>
    </i>
    <i r="2">
      <x v="17"/>
    </i>
    <i r="2">
      <x v="19"/>
    </i>
    <i r="2">
      <x v="20"/>
    </i>
    <i r="2">
      <x v="22"/>
    </i>
    <i r="2">
      <x v="23"/>
    </i>
    <i r="2">
      <x v="25"/>
    </i>
    <i r="2">
      <x v="26"/>
    </i>
    <i r="2">
      <x v="30"/>
    </i>
    <i r="2">
      <x v="32"/>
    </i>
    <i t="grand">
      <x/>
    </i>
  </rowItems>
  <colFields count="1">
    <field x="-2"/>
  </colFields>
  <colItems count="5">
    <i>
      <x/>
    </i>
    <i i="1">
      <x v="1"/>
    </i>
    <i i="2">
      <x v="2"/>
    </i>
    <i i="3">
      <x v="3"/>
    </i>
    <i i="4">
      <x v="4"/>
    </i>
  </colItems>
  <pageFields count="2">
    <pageField fld="0" hier="-1"/>
    <pageField fld="1" hier="-1"/>
  </pageFields>
  <dataFields count="5">
    <dataField name="Sum of  Yes to condition Total All Responses" fld="6" baseField="0" baseItem="0"/>
    <dataField name="Sum of V Good/Good Yes to condition Proportion" fld="9" baseField="0" baseItem="0"/>
    <dataField name="Sum of No  to condition Total All Responses" fld="8" baseField="0" baseItem="0"/>
    <dataField name="Sum of V Good/Good No to condition Proportion" fld="10" baseField="0" baseItem="0"/>
    <dataField name="Sum of Significant"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4:G48" firstHeaderRow="1" firstDataRow="3" firstDataCol="3" rowPageCount="2" colPageCount="1"/>
  <pivotFields count="14">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pivotField>
    <pivotField axis="axisRow" compact="0" outline="0" showAll="0" defaultSubtotal="0">
      <items count="6">
        <item x="4"/>
        <item x="5"/>
        <item x="3"/>
        <item x="2"/>
        <item x="0"/>
        <item x="1"/>
      </items>
    </pivotField>
    <pivotField axis="axisPage" compact="0" outline="0" multipleItemSelectionAllowed="1" showAll="0">
      <items count="3">
        <item h="1" x="1"/>
        <item x="0"/>
        <item t="default"/>
      </items>
    </pivotField>
    <pivotField axis="axisRow" compact="0" outline="0" showAll="0">
      <items count="15">
        <item x="8"/>
        <item m="1" x="12"/>
        <item m="1" x="11"/>
        <item m="1" x="13"/>
        <item m="1" x="10"/>
        <item x="4"/>
        <item x="5"/>
        <item x="6"/>
        <item x="7"/>
        <item x="0"/>
        <item x="1"/>
        <item x="3"/>
        <item x="2"/>
        <item x="9"/>
        <item t="default"/>
      </items>
    </pivotField>
    <pivotField compact="0" outline="0" showAll="0"/>
    <pivotField compact="0" numFmtId="1" outline="0" showAll="0"/>
    <pivotField dataField="1" compact="0" numFmtId="2"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dataField="1" compact="0" outline="0" showAll="0" defaultSubtotal="0"/>
  </pivotFields>
  <rowFields count="3">
    <field x="1"/>
    <field x="2"/>
    <field x="4"/>
  </rowFields>
  <rowItems count="42">
    <i>
      <x/>
      <x v="5"/>
      <x/>
    </i>
    <i r="2">
      <x v="6"/>
    </i>
    <i r="2">
      <x v="7"/>
    </i>
    <i r="2">
      <x v="9"/>
    </i>
    <i r="2">
      <x v="10"/>
    </i>
    <i r="2">
      <x v="11"/>
    </i>
    <i r="2">
      <x v="12"/>
    </i>
    <i>
      <x v="1"/>
      <x v="4"/>
      <x/>
    </i>
    <i r="2">
      <x v="6"/>
    </i>
    <i r="2">
      <x v="7"/>
    </i>
    <i r="2">
      <x v="9"/>
    </i>
    <i r="2">
      <x v="10"/>
    </i>
    <i r="2">
      <x v="11"/>
    </i>
    <i r="2">
      <x v="12"/>
    </i>
    <i>
      <x v="2"/>
      <x v="3"/>
      <x/>
    </i>
    <i r="2">
      <x v="6"/>
    </i>
    <i r="2">
      <x v="7"/>
    </i>
    <i r="2">
      <x v="9"/>
    </i>
    <i r="2">
      <x v="10"/>
    </i>
    <i r="2">
      <x v="11"/>
    </i>
    <i r="2">
      <x v="12"/>
    </i>
    <i>
      <x v="3"/>
      <x v="2"/>
      <x/>
    </i>
    <i r="2">
      <x v="6"/>
    </i>
    <i r="2">
      <x v="7"/>
    </i>
    <i r="2">
      <x v="9"/>
    </i>
    <i r="2">
      <x v="10"/>
    </i>
    <i r="2">
      <x v="11"/>
    </i>
    <i r="2">
      <x v="12"/>
    </i>
    <i>
      <x v="4"/>
      <x/>
      <x/>
    </i>
    <i r="2">
      <x v="6"/>
    </i>
    <i r="2">
      <x v="7"/>
    </i>
    <i r="2">
      <x v="9"/>
    </i>
    <i r="2">
      <x v="10"/>
    </i>
    <i r="2">
      <x v="11"/>
    </i>
    <i r="2">
      <x v="12"/>
    </i>
    <i>
      <x v="5"/>
      <x v="1"/>
      <x/>
    </i>
    <i r="2">
      <x v="6"/>
    </i>
    <i r="2">
      <x v="7"/>
    </i>
    <i r="2">
      <x v="9"/>
    </i>
    <i r="2">
      <x v="10"/>
    </i>
    <i r="2">
      <x v="11"/>
    </i>
    <i r="2">
      <x v="12"/>
    </i>
  </rowItems>
  <colFields count="2">
    <field x="12"/>
    <field x="-2"/>
  </colFields>
  <colItems count="4">
    <i>
      <x/>
      <x/>
    </i>
    <i r="1" i="1">
      <x v="1"/>
    </i>
    <i>
      <x v="1"/>
      <x/>
    </i>
    <i r="1" i="1">
      <x v="1"/>
    </i>
  </colItems>
  <pageFields count="2">
    <pageField fld="0" hier="-1"/>
    <pageField fld="3" hier="-1"/>
  </pageFields>
  <dataFields count="2">
    <dataField name="Sum of TopBox" fld="7" baseField="0" baseItem="0" numFmtId="2"/>
    <dataField name="Sum of Significant" fld="13" baseField="0" baseItem="0"/>
  </dataFields>
  <formats count="5">
    <format dxfId="105">
      <pivotArea outline="0" collapsedLevelsAreSubtotals="1" fieldPosition="0"/>
    </format>
    <format dxfId="104">
      <pivotArea dataOnly="0" labelOnly="1" outline="0" fieldPosition="0">
        <references count="1">
          <reference field="12" count="0"/>
        </references>
      </pivotArea>
    </format>
    <format dxfId="103">
      <pivotArea outline="0" collapsedLevelsAreSubtotals="1" fieldPosition="0"/>
    </format>
    <format dxfId="102">
      <pivotArea dataOnly="0" labelOnly="1" outline="0" fieldPosition="0">
        <references count="1">
          <reference field="12" count="0"/>
        </references>
      </pivotArea>
    </format>
    <format dxfId="101">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21:G128" firstHeaderRow="1" firstDataRow="2" firstDataCol="3" rowPageCount="2" colPageCount="1"/>
  <pivotFields count="14">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pivotField>
    <pivotField axis="axisRow" compact="0" outline="0" showAll="0" defaultSubtotal="0">
      <items count="6">
        <item x="4"/>
        <item x="5"/>
        <item x="3"/>
        <item x="2"/>
        <item x="0"/>
        <item x="1"/>
      </items>
    </pivotField>
    <pivotField axis="axisPage" compact="0" outline="0" multipleItemSelectionAllowed="1" showAll="0">
      <items count="3">
        <item x="1"/>
        <item h="1" x="0"/>
        <item t="default"/>
      </items>
    </pivotField>
    <pivotField axis="axisRow" compact="0" outline="0" showAll="0">
      <items count="15">
        <item h="1" m="1" x="12"/>
        <item h="1" m="1" x="11"/>
        <item h="1" m="1" x="13"/>
        <item h="1" m="1" x="10"/>
        <item h="1" x="4"/>
        <item h="1" x="5"/>
        <item h="1" x="6"/>
        <item h="1" x="7"/>
        <item h="1" x="0"/>
        <item h="1" x="1"/>
        <item h="1" x="8"/>
        <item h="1" x="3"/>
        <item h="1" x="2"/>
        <item x="9"/>
        <item t="default"/>
      </items>
    </pivotField>
    <pivotField axis="axisCol" compact="0" outline="0" showAll="0">
      <items count="27">
        <item x="24"/>
        <item x="5"/>
        <item x="6"/>
        <item x="7"/>
        <item x="8"/>
        <item x="9"/>
        <item x="10"/>
        <item x="11"/>
        <item x="12"/>
        <item x="0"/>
        <item x="2"/>
        <item x="3"/>
        <item x="4"/>
        <item x="15"/>
        <item x="16"/>
        <item x="22"/>
        <item x="17"/>
        <item x="13"/>
        <item x="14"/>
        <item x="23"/>
        <item x="20"/>
        <item x="18"/>
        <item x="21"/>
        <item x="1"/>
        <item x="25"/>
        <item x="19"/>
        <item t="default"/>
      </items>
    </pivotField>
    <pivotField compact="0" numFmtId="1" outline="0" showAll="0"/>
    <pivotField compact="0" numFmtId="2" outline="0" showAll="0"/>
    <pivotField compact="0" outline="0" showAll="0"/>
    <pivotField compact="0" outline="0" showAll="0"/>
    <pivotField compact="0" outline="0" showAll="0"/>
    <pivotField compact="0" outline="0" showAll="0"/>
    <pivotField compact="0" outline="0" showAll="0"/>
    <pivotField dataField="1" compact="0" outline="0" showAll="0" defaultSubtotal="0"/>
  </pivotFields>
  <rowFields count="3">
    <field x="1"/>
    <field x="2"/>
    <field x="4"/>
  </rowFields>
  <rowItems count="6">
    <i>
      <x/>
      <x v="5"/>
      <x v="13"/>
    </i>
    <i>
      <x v="1"/>
      <x v="4"/>
      <x v="13"/>
    </i>
    <i>
      <x v="2"/>
      <x v="3"/>
      <x v="13"/>
    </i>
    <i>
      <x v="3"/>
      <x v="2"/>
      <x v="13"/>
    </i>
    <i>
      <x v="4"/>
      <x/>
      <x v="13"/>
    </i>
    <i>
      <x v="5"/>
      <x v="1"/>
      <x v="13"/>
    </i>
  </rowItems>
  <colFields count="1">
    <field x="5"/>
  </colFields>
  <colItems count="4">
    <i>
      <x/>
    </i>
    <i>
      <x v="15"/>
    </i>
    <i>
      <x v="19"/>
    </i>
    <i>
      <x v="24"/>
    </i>
  </colItems>
  <pageFields count="2">
    <pageField fld="0" hier="-1"/>
    <pageField fld="3" hier="-1"/>
  </pageFields>
  <dataFields count="1">
    <dataField name="Sum of Significant" fld="13" baseField="0" baseItem="0"/>
  </dataFields>
  <formats count="9">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dataOnly="0" labelOnly="1" outline="0" fieldPosition="0">
        <references count="1">
          <reference field="5" count="5">
            <x v="13"/>
            <x v="14"/>
            <x v="16"/>
            <x v="21"/>
            <x v="25"/>
          </reference>
        </references>
      </pivotArea>
    </format>
    <format dxfId="110">
      <pivotArea dataOnly="0" labelOnly="1" outline="0" fieldPosition="0">
        <references count="1">
          <reference field="5" count="5">
            <x v="13"/>
            <x v="14"/>
            <x v="16"/>
            <x v="21"/>
            <x v="25"/>
          </reference>
        </references>
      </pivotArea>
    </format>
    <format dxfId="109">
      <pivotArea outline="0" collapsedLevelsAreSubtotals="1" fieldPosition="0"/>
    </format>
    <format dxfId="108">
      <pivotArea dataOnly="0" labelOnly="1" outline="0" fieldPosition="0">
        <references count="1">
          <reference field="5" count="4">
            <x v="0"/>
            <x v="15"/>
            <x v="19"/>
            <x v="24"/>
          </reference>
        </references>
      </pivotArea>
    </format>
    <format dxfId="107">
      <pivotArea outline="0" collapsedLevelsAreSubtotals="1" fieldPosition="0"/>
    </format>
    <format dxfId="106">
      <pivotArea dataOnly="0" labelOnly="1" outline="0" fieldPosition="0">
        <references count="1">
          <reference field="5" count="4">
            <x v="0"/>
            <x v="15"/>
            <x v="19"/>
            <x v="2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08:G115" firstHeaderRow="1" firstDataRow="2" firstDataCol="3" rowPageCount="2" colPageCount="1"/>
  <pivotFields count="13">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pivotField>
    <pivotField axis="axisRow" compact="0" outline="0" showAll="0" defaultSubtotal="0">
      <items count="6">
        <item x="4"/>
        <item x="5"/>
        <item x="3"/>
        <item x="2"/>
        <item x="0"/>
        <item x="1"/>
      </items>
    </pivotField>
    <pivotField axis="axisPage" compact="0" outline="0" multipleItemSelectionAllowed="1" showAll="0">
      <items count="3">
        <item x="1"/>
        <item h="1" x="0"/>
        <item t="default"/>
      </items>
    </pivotField>
    <pivotField axis="axisRow" compact="0" outline="0" showAll="0">
      <items count="15">
        <item h="1" x="0"/>
        <item h="1" x="1"/>
        <item h="1" x="2"/>
        <item h="1" x="3"/>
        <item h="1" x="4"/>
        <item h="1" x="5"/>
        <item h="1" x="6"/>
        <item h="1" x="7"/>
        <item h="1" x="8"/>
        <item h="1" x="9"/>
        <item h="1" x="10"/>
        <item h="1" x="11"/>
        <item h="1" x="12"/>
        <item x="13"/>
        <item t="default"/>
      </items>
    </pivotField>
    <pivotField axis="axisCol" compact="0" outline="0" showAll="0">
      <items count="27">
        <item x="24"/>
        <item x="5"/>
        <item x="6"/>
        <item x="7"/>
        <item x="8"/>
        <item x="9"/>
        <item x="10"/>
        <item x="11"/>
        <item x="12"/>
        <item x="0"/>
        <item x="2"/>
        <item x="3"/>
        <item x="4"/>
        <item x="15"/>
        <item x="16"/>
        <item x="22"/>
        <item x="17"/>
        <item x="13"/>
        <item x="14"/>
        <item x="23"/>
        <item x="20"/>
        <item x="18"/>
        <item x="21"/>
        <item x="1"/>
        <item x="25"/>
        <item x="19"/>
        <item t="default"/>
      </items>
    </pivotField>
    <pivotField compact="0" numFmtId="1" outline="0" showAll="0"/>
    <pivotField dataField="1" compact="0" numFmtId="2" outline="0" showAll="0"/>
    <pivotField compact="0" outline="0" showAll="0"/>
    <pivotField compact="0" outline="0" showAll="0"/>
    <pivotField compact="0" outline="0" showAll="0"/>
    <pivotField compact="0" outline="0" showAll="0"/>
    <pivotField compact="0" outline="0" showAll="0"/>
  </pivotFields>
  <rowFields count="3">
    <field x="1"/>
    <field x="2"/>
    <field x="4"/>
  </rowFields>
  <rowItems count="6">
    <i>
      <x/>
      <x v="5"/>
      <x v="13"/>
    </i>
    <i>
      <x v="1"/>
      <x v="4"/>
      <x v="13"/>
    </i>
    <i>
      <x v="2"/>
      <x v="3"/>
      <x v="13"/>
    </i>
    <i>
      <x v="3"/>
      <x v="2"/>
      <x v="13"/>
    </i>
    <i>
      <x v="4"/>
      <x/>
      <x v="13"/>
    </i>
    <i>
      <x v="5"/>
      <x v="1"/>
      <x v="13"/>
    </i>
  </rowItems>
  <colFields count="1">
    <field x="5"/>
  </colFields>
  <colItems count="4">
    <i>
      <x/>
    </i>
    <i>
      <x v="15"/>
    </i>
    <i>
      <x v="19"/>
    </i>
    <i>
      <x v="24"/>
    </i>
  </colItems>
  <pageFields count="2">
    <pageField fld="0" hier="-1"/>
    <pageField fld="3" hier="-1"/>
  </pageFields>
  <dataFields count="1">
    <dataField name="Sum of TopBox" fld="7" baseField="0" baseItem="0" numFmtId="2"/>
  </dataFields>
  <formats count="9">
    <format dxfId="123">
      <pivotArea outline="0" collapsedLevelsAreSubtotals="1" fieldPosition="0"/>
    </format>
    <format dxfId="122">
      <pivotArea outline="0" collapsedLevelsAreSubtotals="1" fieldPosition="0"/>
    </format>
    <format dxfId="121">
      <pivotArea outline="0" collapsedLevelsAreSubtotals="1" fieldPosition="0"/>
    </format>
    <format dxfId="120">
      <pivotArea dataOnly="0" labelOnly="1" outline="0" fieldPosition="0">
        <references count="1">
          <reference field="5" count="5">
            <x v="13"/>
            <x v="14"/>
            <x v="16"/>
            <x v="21"/>
            <x v="25"/>
          </reference>
        </references>
      </pivotArea>
    </format>
    <format dxfId="119">
      <pivotArea dataOnly="0" labelOnly="1" outline="0" fieldPosition="0">
        <references count="1">
          <reference field="5" count="5">
            <x v="13"/>
            <x v="14"/>
            <x v="16"/>
            <x v="21"/>
            <x v="25"/>
          </reference>
        </references>
      </pivotArea>
    </format>
    <format dxfId="118">
      <pivotArea outline="0" collapsedLevelsAreSubtotals="1" fieldPosition="0"/>
    </format>
    <format dxfId="117">
      <pivotArea dataOnly="0" labelOnly="1" outline="0" fieldPosition="0">
        <references count="1">
          <reference field="5" count="4">
            <x v="0"/>
            <x v="15"/>
            <x v="19"/>
            <x v="24"/>
          </reference>
        </references>
      </pivotArea>
    </format>
    <format dxfId="116">
      <pivotArea outline="0" collapsedLevelsAreSubtotals="1" fieldPosition="0"/>
    </format>
    <format dxfId="115">
      <pivotArea dataOnly="0" labelOnly="1" outline="0" fieldPosition="0">
        <references count="1">
          <reference field="5" count="4">
            <x v="0"/>
            <x v="15"/>
            <x v="19"/>
            <x v="2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0"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35:F178" firstHeaderRow="1" firstDataRow="2" firstDataCol="3" rowPageCount="2" colPageCount="1"/>
  <pivotFields count="14">
    <pivotField axis="axisCol" compact="0" outline="0" multipleItemSelectionAllowed="1" showAll="0">
      <items count="4">
        <item x="1"/>
        <item x="0"/>
        <item x="2"/>
        <item t="default"/>
      </items>
    </pivotField>
    <pivotField axis="axisRow" compact="0" outline="0" showAll="0" defaultSubtotal="0">
      <items count="6">
        <item x="1"/>
        <item x="0"/>
        <item x="2"/>
        <item x="3"/>
        <item x="4"/>
        <item x="5"/>
      </items>
    </pivotField>
    <pivotField axis="axisRow" compact="0" outline="0" showAll="0" defaultSubtotal="0">
      <items count="6">
        <item x="4"/>
        <item x="5"/>
        <item x="3"/>
        <item x="2"/>
        <item x="0"/>
        <item x="1"/>
      </items>
    </pivotField>
    <pivotField axis="axisPage" compact="0" outline="0" multipleItemSelectionAllowed="1" showAll="0">
      <items count="3">
        <item h="1" x="1"/>
        <item x="0"/>
        <item t="default"/>
      </items>
    </pivotField>
    <pivotField axis="axisRow" compact="0" outline="0" showAll="0">
      <items count="15">
        <item x="8"/>
        <item m="1" x="12"/>
        <item m="1" x="11"/>
        <item m="1" x="13"/>
        <item m="1" x="10"/>
        <item x="4"/>
        <item x="5"/>
        <item x="6"/>
        <item x="7"/>
        <item x="0"/>
        <item x="1"/>
        <item x="3"/>
        <item x="2"/>
        <item x="9"/>
        <item t="default"/>
      </items>
    </pivotField>
    <pivotField compact="0" outline="0" showAll="0"/>
    <pivotField compact="0" numFmtId="1" outline="0" showAll="0"/>
    <pivotField dataField="1" compact="0" numFmtId="2" outline="0" showAll="0"/>
    <pivotField compact="0" outline="0" showAll="0"/>
    <pivotField compact="0" outline="0" showAll="0"/>
    <pivotField compact="0" outline="0" showAll="0"/>
    <pivotField compact="0" outline="0" showAll="0"/>
    <pivotField axis="axisPage" compact="0" outline="0" multipleItemSelectionAllowed="1" showAll="0">
      <items count="3">
        <item x="0"/>
        <item h="1" x="1"/>
        <item t="default"/>
      </items>
    </pivotField>
    <pivotField compact="0" outline="0" showAll="0" defaultSubtotal="0"/>
  </pivotFields>
  <rowFields count="3">
    <field x="1"/>
    <field x="2"/>
    <field x="4"/>
  </rowFields>
  <rowItems count="42">
    <i>
      <x/>
      <x v="5"/>
      <x/>
    </i>
    <i r="2">
      <x v="6"/>
    </i>
    <i r="2">
      <x v="7"/>
    </i>
    <i r="2">
      <x v="9"/>
    </i>
    <i r="2">
      <x v="10"/>
    </i>
    <i r="2">
      <x v="11"/>
    </i>
    <i r="2">
      <x v="12"/>
    </i>
    <i>
      <x v="1"/>
      <x v="4"/>
      <x/>
    </i>
    <i r="2">
      <x v="6"/>
    </i>
    <i r="2">
      <x v="7"/>
    </i>
    <i r="2">
      <x v="9"/>
    </i>
    <i r="2">
      <x v="10"/>
    </i>
    <i r="2">
      <x v="11"/>
    </i>
    <i r="2">
      <x v="12"/>
    </i>
    <i>
      <x v="2"/>
      <x v="3"/>
      <x/>
    </i>
    <i r="2">
      <x v="6"/>
    </i>
    <i r="2">
      <x v="7"/>
    </i>
    <i r="2">
      <x v="9"/>
    </i>
    <i r="2">
      <x v="10"/>
    </i>
    <i r="2">
      <x v="11"/>
    </i>
    <i r="2">
      <x v="12"/>
    </i>
    <i>
      <x v="3"/>
      <x v="2"/>
      <x/>
    </i>
    <i r="2">
      <x v="6"/>
    </i>
    <i r="2">
      <x v="7"/>
    </i>
    <i r="2">
      <x v="9"/>
    </i>
    <i r="2">
      <x v="10"/>
    </i>
    <i r="2">
      <x v="11"/>
    </i>
    <i r="2">
      <x v="12"/>
    </i>
    <i>
      <x v="4"/>
      <x/>
      <x/>
    </i>
    <i r="2">
      <x v="6"/>
    </i>
    <i r="2">
      <x v="7"/>
    </i>
    <i r="2">
      <x v="9"/>
    </i>
    <i r="2">
      <x v="10"/>
    </i>
    <i r="2">
      <x v="11"/>
    </i>
    <i r="2">
      <x v="12"/>
    </i>
    <i>
      <x v="5"/>
      <x v="1"/>
      <x/>
    </i>
    <i r="2">
      <x v="6"/>
    </i>
    <i r="2">
      <x v="7"/>
    </i>
    <i r="2">
      <x v="9"/>
    </i>
    <i r="2">
      <x v="10"/>
    </i>
    <i r="2">
      <x v="11"/>
    </i>
    <i r="2">
      <x v="12"/>
    </i>
  </rowItems>
  <colFields count="1">
    <field x="0"/>
  </colFields>
  <colItems count="3">
    <i>
      <x/>
    </i>
    <i>
      <x v="1"/>
    </i>
    <i>
      <x v="2"/>
    </i>
  </colItems>
  <pageFields count="2">
    <pageField fld="3" hier="-1"/>
    <pageField fld="12" hier="-1"/>
  </pageFields>
  <dataFields count="1">
    <dataField name="Sum of TopBox" fld="7" baseField="0" baseItem="0" numFmtId="2"/>
  </dataFields>
  <formats count="5">
    <format dxfId="128">
      <pivotArea outline="0" collapsedLevelsAreSubtotals="1" fieldPosition="0"/>
    </format>
    <format dxfId="127">
      <pivotArea dataOnly="0" labelOnly="1" outline="0" fieldPosition="0">
        <references count="1">
          <reference field="12" count="0"/>
        </references>
      </pivotArea>
    </format>
    <format dxfId="126">
      <pivotArea outline="0" collapsedLevelsAreSubtotals="1" fieldPosition="0"/>
    </format>
    <format dxfId="125">
      <pivotArea dataOnly="0" labelOnly="1" outline="0" fieldPosition="0">
        <references count="1">
          <reference field="12" count="0"/>
        </references>
      </pivotArea>
    </format>
    <format dxfId="124">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66:K73" firstHeaderRow="1" firstDataRow="2" firstDataCol="3" rowPageCount="2" colPageCount="1"/>
  <pivotFields count="14">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pivotField>
    <pivotField axis="axisRow" compact="0" outline="0" showAll="0" defaultSubtotal="0">
      <items count="6">
        <item x="4"/>
        <item x="5"/>
        <item x="3"/>
        <item x="2"/>
        <item x="0"/>
        <item x="1"/>
      </items>
    </pivotField>
    <pivotField axis="axisPage" compact="0" outline="0" multipleItemSelectionAllowed="1" showAll="0">
      <items count="3">
        <item x="1"/>
        <item h="1" x="0"/>
        <item t="default"/>
      </items>
    </pivotField>
    <pivotField axis="axisRow" compact="0" outline="0" showAll="0">
      <items count="15">
        <item h="1" m="1" x="12"/>
        <item h="1" m="1" x="11"/>
        <item h="1" m="1" x="13"/>
        <item h="1" m="1" x="10"/>
        <item x="4"/>
        <item h="1" x="5"/>
        <item h="1" x="6"/>
        <item h="1" x="7"/>
        <item h="1" x="0"/>
        <item h="1" x="1"/>
        <item h="1" x="8"/>
        <item h="1" x="3"/>
        <item h="1" x="2"/>
        <item h="1" x="9"/>
        <item t="default"/>
      </items>
    </pivotField>
    <pivotField axis="axisCol" compact="0" outline="0" showAll="0">
      <items count="27">
        <item x="5"/>
        <item x="6"/>
        <item x="7"/>
        <item x="8"/>
        <item x="9"/>
        <item x="10"/>
        <item x="11"/>
        <item x="12"/>
        <item x="0"/>
        <item x="2"/>
        <item x="3"/>
        <item x="4"/>
        <item x="15"/>
        <item x="16"/>
        <item x="22"/>
        <item x="17"/>
        <item x="13"/>
        <item x="14"/>
        <item x="23"/>
        <item x="24"/>
        <item x="20"/>
        <item x="18"/>
        <item x="21"/>
        <item x="1"/>
        <item x="25"/>
        <item x="19"/>
        <item t="default"/>
      </items>
    </pivotField>
    <pivotField compact="0" numFmtId="1" outline="0" showAll="0"/>
    <pivotField compact="0" numFmtId="2" outline="0" showAll="0"/>
    <pivotField compact="0" outline="0" showAll="0"/>
    <pivotField compact="0" outline="0" showAll="0"/>
    <pivotField compact="0" outline="0" showAll="0"/>
    <pivotField compact="0" outline="0" showAll="0"/>
    <pivotField compact="0" outline="0" showAll="0"/>
    <pivotField dataField="1" compact="0" outline="0" showAll="0" defaultSubtotal="0"/>
  </pivotFields>
  <rowFields count="3">
    <field x="1"/>
    <field x="2"/>
    <field x="4"/>
  </rowFields>
  <rowItems count="6">
    <i>
      <x/>
      <x v="5"/>
      <x v="4"/>
    </i>
    <i>
      <x v="1"/>
      <x v="4"/>
      <x v="4"/>
    </i>
    <i>
      <x v="2"/>
      <x v="3"/>
      <x v="4"/>
    </i>
    <i>
      <x v="3"/>
      <x v="2"/>
      <x v="4"/>
    </i>
    <i>
      <x v="4"/>
      <x/>
      <x v="4"/>
    </i>
    <i>
      <x v="5"/>
      <x v="1"/>
      <x v="4"/>
    </i>
  </rowItems>
  <colFields count="1">
    <field x="5"/>
  </colFields>
  <colItems count="8">
    <i>
      <x/>
    </i>
    <i>
      <x v="1"/>
    </i>
    <i>
      <x v="2"/>
    </i>
    <i>
      <x v="3"/>
    </i>
    <i>
      <x v="4"/>
    </i>
    <i>
      <x v="5"/>
    </i>
    <i>
      <x v="6"/>
    </i>
    <i>
      <x v="7"/>
    </i>
  </colItems>
  <pageFields count="2">
    <pageField fld="0" hier="-1"/>
    <pageField fld="3" hier="-1"/>
  </pageFields>
  <dataFields count="1">
    <dataField name="Sum of Significant" fld="13" baseField="0" baseItem="0"/>
  </dataFields>
  <formats count="7">
    <format dxfId="135">
      <pivotArea outline="0" collapsedLevelsAreSubtotals="1" fieldPosition="0"/>
    </format>
    <format dxfId="134">
      <pivotArea outline="0" collapsedLevelsAreSubtotals="1" fieldPosition="0"/>
    </format>
    <format dxfId="133">
      <pivotArea outline="0" collapsedLevelsAreSubtotals="1" fieldPosition="0"/>
    </format>
    <format dxfId="132">
      <pivotArea outline="0" collapsedLevelsAreSubtotals="1" fieldPosition="0"/>
    </format>
    <format dxfId="131">
      <pivotArea dataOnly="0" labelOnly="1" outline="0" fieldPosition="0">
        <references count="1">
          <reference field="5" count="8">
            <x v="0"/>
            <x v="1"/>
            <x v="2"/>
            <x v="3"/>
            <x v="4"/>
            <x v="5"/>
            <x v="6"/>
            <x v="7"/>
          </reference>
        </references>
      </pivotArea>
    </format>
    <format dxfId="130">
      <pivotArea outline="0" collapsedLevelsAreSubtotals="1" fieldPosition="0"/>
    </format>
    <format dxfId="129">
      <pivotArea dataOnly="0" labelOnly="1" outline="0" fieldPosition="0">
        <references count="1">
          <reference field="5" count="8">
            <x v="0"/>
            <x v="1"/>
            <x v="2"/>
            <x v="3"/>
            <x v="4"/>
            <x v="5"/>
            <x v="6"/>
            <x v="7"/>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9"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236:I280" firstHeaderRow="1" firstDataRow="3" firstDataCol="3" rowPageCount="2" colPageCount="1"/>
  <pivotFields count="14">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extLst>
        <ext xmlns:x14="http://schemas.microsoft.com/office/spreadsheetml/2009/9/main" uri="{2946ED86-A175-432a-8AC1-64E0C546D7DE}">
          <x14:pivotField fillDownLabels="1"/>
        </ext>
      </extLst>
    </pivotField>
    <pivotField axis="axisRow" compact="0" outline="0" showAll="0" defaultSubtotal="0">
      <items count="6">
        <item x="4"/>
        <item x="5"/>
        <item x="3"/>
        <item x="2"/>
        <item x="0"/>
        <item x="1"/>
      </items>
      <extLst>
        <ext xmlns:x14="http://schemas.microsoft.com/office/spreadsheetml/2009/9/main" uri="{2946ED86-A175-432a-8AC1-64E0C546D7DE}">
          <x14:pivotField fillDownLabels="1"/>
        </ext>
      </extLst>
    </pivotField>
    <pivotField axis="axisPage" compact="0" outline="0" multipleItemSelectionAllowed="1" showAll="0">
      <items count="3">
        <item h="1" x="1"/>
        <item x="0"/>
        <item t="default"/>
      </items>
    </pivotField>
    <pivotField axis="axisRow" compact="0" outline="0" showAll="0">
      <items count="15">
        <item x="8"/>
        <item m="1" x="12"/>
        <item m="1" x="11"/>
        <item m="1" x="13"/>
        <item m="1" x="10"/>
        <item x="4"/>
        <item x="5"/>
        <item x="6"/>
        <item x="7"/>
        <item x="0"/>
        <item x="1"/>
        <item x="3"/>
        <item x="2"/>
        <item x="9"/>
        <item t="default"/>
      </items>
    </pivotField>
    <pivotField compact="0" outline="0" showAll="0"/>
    <pivotField dataField="1" compact="0" numFmtId="1" outline="0" showAll="0"/>
    <pivotField dataField="1" compact="0" numFmtId="2"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dataField="1" compact="0" outline="0" showAll="0" defaultSubtotal="0"/>
  </pivotFields>
  <rowFields count="3">
    <field x="1"/>
    <field x="2"/>
    <field x="4"/>
  </rowFields>
  <rowItems count="42">
    <i>
      <x/>
      <x v="5"/>
      <x/>
    </i>
    <i r="2">
      <x v="6"/>
    </i>
    <i r="2">
      <x v="7"/>
    </i>
    <i r="2">
      <x v="9"/>
    </i>
    <i r="2">
      <x v="10"/>
    </i>
    <i r="2">
      <x v="11"/>
    </i>
    <i r="2">
      <x v="12"/>
    </i>
    <i>
      <x v="1"/>
      <x v="4"/>
      <x/>
    </i>
    <i r="2">
      <x v="6"/>
    </i>
    <i r="2">
      <x v="7"/>
    </i>
    <i r="2">
      <x v="9"/>
    </i>
    <i r="2">
      <x v="10"/>
    </i>
    <i r="2">
      <x v="11"/>
    </i>
    <i r="2">
      <x v="12"/>
    </i>
    <i>
      <x v="2"/>
      <x v="3"/>
      <x/>
    </i>
    <i r="2">
      <x v="6"/>
    </i>
    <i r="2">
      <x v="7"/>
    </i>
    <i r="2">
      <x v="9"/>
    </i>
    <i r="2">
      <x v="10"/>
    </i>
    <i r="2">
      <x v="11"/>
    </i>
    <i r="2">
      <x v="12"/>
    </i>
    <i>
      <x v="3"/>
      <x v="2"/>
      <x/>
    </i>
    <i r="2">
      <x v="6"/>
    </i>
    <i r="2">
      <x v="7"/>
    </i>
    <i r="2">
      <x v="9"/>
    </i>
    <i r="2">
      <x v="10"/>
    </i>
    <i r="2">
      <x v="11"/>
    </i>
    <i r="2">
      <x v="12"/>
    </i>
    <i>
      <x v="4"/>
      <x/>
      <x/>
    </i>
    <i r="2">
      <x v="6"/>
    </i>
    <i r="2">
      <x v="7"/>
    </i>
    <i r="2">
      <x v="9"/>
    </i>
    <i r="2">
      <x v="10"/>
    </i>
    <i r="2">
      <x v="11"/>
    </i>
    <i r="2">
      <x v="12"/>
    </i>
    <i>
      <x v="5"/>
      <x v="1"/>
      <x/>
    </i>
    <i r="2">
      <x v="6"/>
    </i>
    <i r="2">
      <x v="7"/>
    </i>
    <i r="2">
      <x v="9"/>
    </i>
    <i r="2">
      <x v="10"/>
    </i>
    <i r="2">
      <x v="11"/>
    </i>
    <i r="2">
      <x v="12"/>
    </i>
  </rowItems>
  <colFields count="2">
    <field x="12"/>
    <field x="-2"/>
  </colFields>
  <colItems count="6">
    <i>
      <x/>
      <x/>
    </i>
    <i r="1" i="1">
      <x v="1"/>
    </i>
    <i r="1" i="2">
      <x v="2"/>
    </i>
    <i>
      <x v="1"/>
      <x/>
    </i>
    <i r="1" i="1">
      <x v="1"/>
    </i>
    <i r="1" i="2">
      <x v="2"/>
    </i>
  </colItems>
  <pageFields count="2">
    <pageField fld="0" hier="-1"/>
    <pageField fld="3" hier="-1"/>
  </pageFields>
  <dataFields count="3">
    <dataField name="Sum of Total" fld="6" baseField="0" baseItem="0"/>
    <dataField name="Sum of TopBox" fld="7" baseField="0" baseItem="0" numFmtId="2"/>
    <dataField name="Sum of Significant" fld="13" baseField="0" baseItem="0"/>
  </dataFields>
  <formats count="5">
    <format dxfId="140">
      <pivotArea outline="0" collapsedLevelsAreSubtotals="1" fieldPosition="0"/>
    </format>
    <format dxfId="139">
      <pivotArea dataOnly="0" labelOnly="1" outline="0" fieldPosition="0">
        <references count="1">
          <reference field="12" count="0"/>
        </references>
      </pivotArea>
    </format>
    <format dxfId="138">
      <pivotArea outline="0" collapsedLevelsAreSubtotals="1" fieldPosition="0"/>
    </format>
    <format dxfId="137">
      <pivotArea dataOnly="0" labelOnly="1" outline="0" fieldPosition="0">
        <references count="1">
          <reference field="12" count="0"/>
        </references>
      </pivotArea>
    </format>
    <format dxfId="136">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54:K61" firstHeaderRow="1" firstDataRow="2" firstDataCol="3" rowPageCount="2" colPageCount="1"/>
  <pivotFields count="13">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pivotField>
    <pivotField axis="axisRow" compact="0" outline="0" showAll="0" defaultSubtotal="0">
      <items count="6">
        <item x="4"/>
        <item x="5"/>
        <item x="3"/>
        <item x="2"/>
        <item x="0"/>
        <item x="1"/>
      </items>
    </pivotField>
    <pivotField axis="axisPage" compact="0" outline="0" multipleItemSelectionAllowed="1" showAll="0">
      <items count="3">
        <item x="1"/>
        <item h="1" x="0"/>
        <item t="default"/>
      </items>
    </pivotField>
    <pivotField axis="axisRow" compact="0" outline="0" showAll="0">
      <items count="15">
        <item h="1" x="0"/>
        <item h="1" x="1"/>
        <item h="1" x="2"/>
        <item h="1" x="3"/>
        <item x="4"/>
        <item h="1" x="5"/>
        <item h="1" x="6"/>
        <item h="1" x="7"/>
        <item h="1" x="8"/>
        <item h="1" x="9"/>
        <item h="1" x="10"/>
        <item h="1" x="11"/>
        <item h="1" x="12"/>
        <item h="1" x="13"/>
        <item t="default"/>
      </items>
    </pivotField>
    <pivotField axis="axisCol" compact="0" outline="0" showAll="0">
      <items count="27">
        <item x="5"/>
        <item x="6"/>
        <item x="7"/>
        <item x="8"/>
        <item x="9"/>
        <item x="10"/>
        <item x="11"/>
        <item x="12"/>
        <item x="0"/>
        <item x="2"/>
        <item x="3"/>
        <item x="4"/>
        <item x="15"/>
        <item x="16"/>
        <item x="22"/>
        <item x="17"/>
        <item x="13"/>
        <item x="14"/>
        <item x="23"/>
        <item x="24"/>
        <item x="20"/>
        <item x="18"/>
        <item x="21"/>
        <item x="1"/>
        <item x="25"/>
        <item x="19"/>
        <item t="default"/>
      </items>
    </pivotField>
    <pivotField compact="0" numFmtId="1" outline="0" showAll="0"/>
    <pivotField dataField="1" compact="0" numFmtId="2" outline="0" showAll="0"/>
    <pivotField compact="0" outline="0" showAll="0"/>
    <pivotField compact="0" outline="0" showAll="0"/>
    <pivotField compact="0" outline="0" showAll="0"/>
    <pivotField compact="0" outline="0" showAll="0"/>
    <pivotField compact="0" outline="0" showAll="0"/>
  </pivotFields>
  <rowFields count="3">
    <field x="1"/>
    <field x="2"/>
    <field x="4"/>
  </rowFields>
  <rowItems count="6">
    <i>
      <x/>
      <x v="5"/>
      <x v="4"/>
    </i>
    <i>
      <x v="1"/>
      <x v="4"/>
      <x v="4"/>
    </i>
    <i>
      <x v="2"/>
      <x v="3"/>
      <x v="4"/>
    </i>
    <i>
      <x v="3"/>
      <x v="2"/>
      <x v="4"/>
    </i>
    <i>
      <x v="4"/>
      <x/>
      <x v="4"/>
    </i>
    <i>
      <x v="5"/>
      <x v="1"/>
      <x v="4"/>
    </i>
  </rowItems>
  <colFields count="1">
    <field x="5"/>
  </colFields>
  <colItems count="8">
    <i>
      <x/>
    </i>
    <i>
      <x v="1"/>
    </i>
    <i>
      <x v="2"/>
    </i>
    <i>
      <x v="3"/>
    </i>
    <i>
      <x v="4"/>
    </i>
    <i>
      <x v="5"/>
    </i>
    <i>
      <x v="6"/>
    </i>
    <i>
      <x v="7"/>
    </i>
  </colItems>
  <pageFields count="2">
    <pageField fld="0" hier="-1"/>
    <pageField fld="3" hier="-1"/>
  </pageFields>
  <dataFields count="1">
    <dataField name="Sum of TopBox" fld="7" baseField="0" baseItem="0" numFmtId="2"/>
  </dataFields>
  <formats count="7">
    <format dxfId="147">
      <pivotArea outline="0" collapsedLevelsAreSubtotals="1" fieldPosition="0"/>
    </format>
    <format dxfId="146">
      <pivotArea outline="0" collapsedLevelsAreSubtotals="1" fieldPosition="0"/>
    </format>
    <format dxfId="145">
      <pivotArea outline="0" collapsedLevelsAreSubtotals="1" fieldPosition="0"/>
    </format>
    <format dxfId="144">
      <pivotArea outline="0" collapsedLevelsAreSubtotals="1" fieldPosition="0"/>
    </format>
    <format dxfId="143">
      <pivotArea dataOnly="0" labelOnly="1" outline="0" fieldPosition="0">
        <references count="1">
          <reference field="5" count="8">
            <x v="0"/>
            <x v="1"/>
            <x v="2"/>
            <x v="3"/>
            <x v="4"/>
            <x v="5"/>
            <x v="6"/>
            <x v="7"/>
          </reference>
        </references>
      </pivotArea>
    </format>
    <format dxfId="142">
      <pivotArea outline="0" collapsedLevelsAreSubtotals="1" fieldPosition="0"/>
    </format>
    <format dxfId="141">
      <pivotArea dataOnly="0" labelOnly="1" outline="0" fieldPosition="0">
        <references count="1">
          <reference field="5" count="8">
            <x v="0"/>
            <x v="1"/>
            <x v="2"/>
            <x v="3"/>
            <x v="4"/>
            <x v="5"/>
            <x v="6"/>
            <x v="7"/>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85:G229" firstHeaderRow="1" firstDataRow="3" firstDataCol="3" rowPageCount="2" colPageCount="1"/>
  <pivotFields count="14">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pivotField>
    <pivotField axis="axisRow" compact="0" outline="0" showAll="0" defaultSubtotal="0">
      <items count="6">
        <item x="1"/>
        <item x="0"/>
        <item x="2"/>
        <item x="3"/>
        <item x="4"/>
        <item x="5"/>
      </items>
    </pivotField>
    <pivotField axis="axisPage" compact="0" outline="0" multipleItemSelectionAllowed="1" showAll="0">
      <items count="3">
        <item h="1" x="1"/>
        <item x="0"/>
        <item t="default"/>
      </items>
    </pivotField>
    <pivotField axis="axisRow" compact="0" outline="0" showAll="0" defaultSubtotal="0">
      <items count="14">
        <item x="8"/>
        <item m="1" x="12"/>
        <item m="1" x="11"/>
        <item m="1" x="13"/>
        <item m="1" x="10"/>
        <item x="4"/>
        <item x="5"/>
        <item x="6"/>
        <item x="7"/>
        <item x="0"/>
        <item x="1"/>
        <item x="3"/>
        <item x="2"/>
        <item x="9"/>
      </items>
      <extLst>
        <ext xmlns:x14="http://schemas.microsoft.com/office/spreadsheetml/2009/9/main" uri="{2946ED86-A175-432a-8AC1-64E0C546D7DE}">
          <x14:pivotField fillDownLabels="1"/>
        </ext>
      </extLst>
    </pivotField>
    <pivotField compact="0" outline="0" showAll="0"/>
    <pivotField compact="0" numFmtId="1" outline="0" showAll="0"/>
    <pivotField dataField="1" compact="0" numFmtId="2"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dataField="1" compact="0" outline="0" showAll="0" defaultSubtotal="0"/>
  </pivotFields>
  <rowFields count="3">
    <field x="4"/>
    <field x="2"/>
    <field x="1"/>
  </rowFields>
  <rowItems count="42">
    <i>
      <x/>
      <x/>
      <x/>
    </i>
    <i r="1">
      <x v="1"/>
      <x v="1"/>
    </i>
    <i r="1">
      <x v="2"/>
      <x v="2"/>
    </i>
    <i r="1">
      <x v="3"/>
      <x v="3"/>
    </i>
    <i r="1">
      <x v="4"/>
      <x v="4"/>
    </i>
    <i r="1">
      <x v="5"/>
      <x v="5"/>
    </i>
    <i>
      <x v="6"/>
      <x/>
      <x/>
    </i>
    <i r="1">
      <x v="1"/>
      <x v="1"/>
    </i>
    <i r="1">
      <x v="2"/>
      <x v="2"/>
    </i>
    <i r="1">
      <x v="3"/>
      <x v="3"/>
    </i>
    <i r="1">
      <x v="4"/>
      <x v="4"/>
    </i>
    <i r="1">
      <x v="5"/>
      <x v="5"/>
    </i>
    <i>
      <x v="7"/>
      <x/>
      <x/>
    </i>
    <i r="1">
      <x v="1"/>
      <x v="1"/>
    </i>
    <i r="1">
      <x v="2"/>
      <x v="2"/>
    </i>
    <i r="1">
      <x v="3"/>
      <x v="3"/>
    </i>
    <i r="1">
      <x v="4"/>
      <x v="4"/>
    </i>
    <i r="1">
      <x v="5"/>
      <x v="5"/>
    </i>
    <i>
      <x v="9"/>
      <x/>
      <x/>
    </i>
    <i r="1">
      <x v="1"/>
      <x v="1"/>
    </i>
    <i r="1">
      <x v="2"/>
      <x v="2"/>
    </i>
    <i r="1">
      <x v="3"/>
      <x v="3"/>
    </i>
    <i r="1">
      <x v="4"/>
      <x v="4"/>
    </i>
    <i r="1">
      <x v="5"/>
      <x v="5"/>
    </i>
    <i>
      <x v="10"/>
      <x/>
      <x/>
    </i>
    <i r="1">
      <x v="1"/>
      <x v="1"/>
    </i>
    <i r="1">
      <x v="2"/>
      <x v="2"/>
    </i>
    <i r="1">
      <x v="3"/>
      <x v="3"/>
    </i>
    <i r="1">
      <x v="4"/>
      <x v="4"/>
    </i>
    <i r="1">
      <x v="5"/>
      <x v="5"/>
    </i>
    <i>
      <x v="11"/>
      <x/>
      <x/>
    </i>
    <i r="1">
      <x v="1"/>
      <x v="1"/>
    </i>
    <i r="1">
      <x v="2"/>
      <x v="2"/>
    </i>
    <i r="1">
      <x v="3"/>
      <x v="3"/>
    </i>
    <i r="1">
      <x v="4"/>
      <x v="4"/>
    </i>
    <i r="1">
      <x v="5"/>
      <x v="5"/>
    </i>
    <i>
      <x v="12"/>
      <x/>
      <x/>
    </i>
    <i r="1">
      <x v="1"/>
      <x v="1"/>
    </i>
    <i r="1">
      <x v="2"/>
      <x v="2"/>
    </i>
    <i r="1">
      <x v="3"/>
      <x v="3"/>
    </i>
    <i r="1">
      <x v="4"/>
      <x v="4"/>
    </i>
    <i r="1">
      <x v="5"/>
      <x v="5"/>
    </i>
  </rowItems>
  <colFields count="2">
    <field x="12"/>
    <field x="-2"/>
  </colFields>
  <colItems count="4">
    <i>
      <x/>
      <x/>
    </i>
    <i r="1" i="1">
      <x v="1"/>
    </i>
    <i>
      <x v="1"/>
      <x/>
    </i>
    <i r="1" i="1">
      <x v="1"/>
    </i>
  </colItems>
  <pageFields count="2">
    <pageField fld="0" hier="-1"/>
    <pageField fld="3" hier="-1"/>
  </pageFields>
  <dataFields count="2">
    <dataField name="Sum of TopBox" fld="7" baseField="0" baseItem="0" numFmtId="2"/>
    <dataField name="Sum of Significant" fld="13" baseField="0" baseItem="0"/>
  </dataFields>
  <formats count="5">
    <format dxfId="152">
      <pivotArea outline="0" collapsedLevelsAreSubtotals="1" fieldPosition="0"/>
    </format>
    <format dxfId="151">
      <pivotArea dataOnly="0" labelOnly="1" outline="0" fieldPosition="0">
        <references count="1">
          <reference field="12" count="0"/>
        </references>
      </pivotArea>
    </format>
    <format dxfId="150">
      <pivotArea outline="0" collapsedLevelsAreSubtotals="1" fieldPosition="0"/>
    </format>
    <format dxfId="149">
      <pivotArea dataOnly="0" labelOnly="1" outline="0" fieldPosition="0">
        <references count="1">
          <reference field="12" count="0"/>
        </references>
      </pivotArea>
    </format>
    <format dxfId="148">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11"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M8:S16" firstHeaderRow="1" firstDataRow="3" firstDataCol="3" rowPageCount="2" colPageCount="1"/>
  <pivotFields count="14">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pivotField>
    <pivotField axis="axisRow" compact="0" outline="0" showAll="0" defaultSubtotal="0">
      <items count="6">
        <item x="4"/>
        <item x="5"/>
        <item x="3"/>
        <item x="2"/>
        <item x="0"/>
        <item x="1"/>
      </items>
    </pivotField>
    <pivotField axis="axisPage" compact="0" outline="0" multipleItemSelectionAllowed="1" showAll="0">
      <items count="3">
        <item h="1" x="1"/>
        <item x="0"/>
        <item t="default"/>
      </items>
    </pivotField>
    <pivotField axis="axisRow" compact="0" outline="0" showAll="0">
      <items count="15">
        <item x="8"/>
        <item h="1" m="1" x="12"/>
        <item h="1" m="1" x="11"/>
        <item h="1" m="1" x="13"/>
        <item h="1" m="1" x="10"/>
        <item h="1" x="4"/>
        <item h="1" x="5"/>
        <item h="1" x="6"/>
        <item h="1" x="7"/>
        <item h="1" x="0"/>
        <item h="1" x="1"/>
        <item h="1" x="3"/>
        <item h="1" x="2"/>
        <item h="1" x="9"/>
        <item t="default"/>
      </items>
    </pivotField>
    <pivotField compact="0" outline="0" showAll="0"/>
    <pivotField compact="0" numFmtId="1" outline="0" showAll="0"/>
    <pivotField dataField="1" compact="0" numFmtId="2"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dataField="1" compact="0" outline="0" showAll="0" defaultSubtotal="0"/>
  </pivotFields>
  <rowFields count="3">
    <field x="1"/>
    <field x="2"/>
    <field x="4"/>
  </rowFields>
  <rowItems count="6">
    <i>
      <x/>
      <x v="5"/>
      <x/>
    </i>
    <i>
      <x v="1"/>
      <x v="4"/>
      <x/>
    </i>
    <i>
      <x v="2"/>
      <x v="3"/>
      <x/>
    </i>
    <i>
      <x v="3"/>
      <x v="2"/>
      <x/>
    </i>
    <i>
      <x v="4"/>
      <x/>
      <x/>
    </i>
    <i>
      <x v="5"/>
      <x v="1"/>
      <x/>
    </i>
  </rowItems>
  <colFields count="2">
    <field x="12"/>
    <field x="-2"/>
  </colFields>
  <colItems count="4">
    <i>
      <x/>
      <x/>
    </i>
    <i r="1" i="1">
      <x v="1"/>
    </i>
    <i>
      <x v="1"/>
      <x/>
    </i>
    <i r="1" i="1">
      <x v="1"/>
    </i>
  </colItems>
  <pageFields count="2">
    <pageField fld="0" hier="-1"/>
    <pageField fld="3" hier="-1"/>
  </pageFields>
  <dataFields count="2">
    <dataField name="Sum of TopBox" fld="7" baseField="0" baseItem="0" numFmtId="2"/>
    <dataField name="Sum of Significant" fld="13" baseField="0" baseItem="0"/>
  </dataFields>
  <formats count="5">
    <format dxfId="157">
      <pivotArea outline="0" collapsedLevelsAreSubtotals="1" fieldPosition="0"/>
    </format>
    <format dxfId="156">
      <pivotArea dataOnly="0" labelOnly="1" outline="0" fieldPosition="0">
        <references count="1">
          <reference field="12" count="0"/>
        </references>
      </pivotArea>
    </format>
    <format dxfId="155">
      <pivotArea outline="0" collapsedLevelsAreSubtotals="1" fieldPosition="0"/>
    </format>
    <format dxfId="154">
      <pivotArea dataOnly="0" labelOnly="1" outline="0" fieldPosition="0">
        <references count="1">
          <reference field="12" count="0"/>
        </references>
      </pivotArea>
    </format>
    <format dxfId="153">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94:H101" firstHeaderRow="1" firstDataRow="2" firstDataCol="3" rowPageCount="2" colPageCount="1"/>
  <pivotFields count="14">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pivotField>
    <pivotField axis="axisRow" compact="0" outline="0" showAll="0" defaultSubtotal="0">
      <items count="6">
        <item x="4"/>
        <item x="5"/>
        <item x="3"/>
        <item x="2"/>
        <item x="0"/>
        <item x="1"/>
      </items>
    </pivotField>
    <pivotField axis="axisPage" compact="0" outline="0" multipleItemSelectionAllowed="1" showAll="0">
      <items count="3">
        <item x="1"/>
        <item h="1" x="0"/>
        <item t="default"/>
      </items>
    </pivotField>
    <pivotField axis="axisRow" compact="0" outline="0" showAll="0">
      <items count="15">
        <item h="1" m="1" x="12"/>
        <item h="1" m="1" x="11"/>
        <item h="1" m="1" x="13"/>
        <item h="1" m="1" x="10"/>
        <item h="1" x="4"/>
        <item h="1" x="5"/>
        <item h="1" x="6"/>
        <item x="7"/>
        <item h="1" x="0"/>
        <item h="1" x="1"/>
        <item h="1" x="8"/>
        <item h="1" x="3"/>
        <item h="1" x="2"/>
        <item h="1" x="9"/>
        <item t="default"/>
      </items>
    </pivotField>
    <pivotField axis="axisCol" compact="0" outline="0" showAll="0">
      <items count="27">
        <item x="19"/>
        <item x="5"/>
        <item x="6"/>
        <item x="7"/>
        <item x="8"/>
        <item x="9"/>
        <item x="10"/>
        <item x="11"/>
        <item x="12"/>
        <item x="0"/>
        <item x="2"/>
        <item x="3"/>
        <item x="4"/>
        <item x="16"/>
        <item x="22"/>
        <item x="17"/>
        <item x="13"/>
        <item x="14"/>
        <item x="23"/>
        <item x="24"/>
        <item x="20"/>
        <item x="18"/>
        <item x="15"/>
        <item x="21"/>
        <item x="1"/>
        <item x="25"/>
        <item t="default"/>
      </items>
    </pivotField>
    <pivotField compact="0" numFmtId="1" outline="0" showAll="0"/>
    <pivotField compact="0" numFmtId="2" outline="0" showAll="0"/>
    <pivotField compact="0" outline="0" showAll="0"/>
    <pivotField compact="0" outline="0" showAll="0"/>
    <pivotField compact="0" outline="0" showAll="0"/>
    <pivotField compact="0" outline="0" showAll="0"/>
    <pivotField compact="0" outline="0" showAll="0"/>
    <pivotField dataField="1" compact="0" outline="0" showAll="0" defaultSubtotal="0"/>
  </pivotFields>
  <rowFields count="3">
    <field x="1"/>
    <field x="2"/>
    <field x="4"/>
  </rowFields>
  <rowItems count="6">
    <i>
      <x/>
      <x v="5"/>
      <x v="7"/>
    </i>
    <i>
      <x v="1"/>
      <x v="4"/>
      <x v="7"/>
    </i>
    <i>
      <x v="2"/>
      <x v="3"/>
      <x v="7"/>
    </i>
    <i>
      <x v="3"/>
      <x v="2"/>
      <x v="7"/>
    </i>
    <i>
      <x v="4"/>
      <x/>
      <x v="7"/>
    </i>
    <i>
      <x v="5"/>
      <x v="1"/>
      <x v="7"/>
    </i>
  </rowItems>
  <colFields count="1">
    <field x="5"/>
  </colFields>
  <colItems count="5">
    <i>
      <x/>
    </i>
    <i>
      <x v="13"/>
    </i>
    <i>
      <x v="15"/>
    </i>
    <i>
      <x v="21"/>
    </i>
    <i>
      <x v="22"/>
    </i>
  </colItems>
  <pageFields count="2">
    <pageField fld="0" hier="-1"/>
    <pageField fld="3" hier="-1"/>
  </pageFields>
  <dataFields count="1">
    <dataField name="Sum of Significant" fld="13" baseField="0" baseItem="0"/>
  </dataFields>
  <formats count="7">
    <format dxfId="164">
      <pivotArea outline="0" collapsedLevelsAreSubtotals="1" fieldPosition="0"/>
    </format>
    <format dxfId="163">
      <pivotArea outline="0" collapsedLevelsAreSubtotals="1" fieldPosition="0"/>
    </format>
    <format dxfId="162">
      <pivotArea outline="0" collapsedLevelsAreSubtotals="1" fieldPosition="0"/>
    </format>
    <format dxfId="161">
      <pivotArea outline="0" collapsedLevelsAreSubtotals="1" fieldPosition="0"/>
    </format>
    <format dxfId="160">
      <pivotArea dataOnly="0" labelOnly="1" outline="0" fieldPosition="0">
        <references count="1">
          <reference field="5" count="5">
            <x v="0"/>
            <x v="13"/>
            <x v="15"/>
            <x v="21"/>
            <x v="22"/>
          </reference>
        </references>
      </pivotArea>
    </format>
    <format dxfId="159">
      <pivotArea outline="0" collapsedLevelsAreSubtotals="1" fieldPosition="0"/>
    </format>
    <format dxfId="158">
      <pivotArea dataOnly="0" labelOnly="1" outline="0" fieldPosition="0">
        <references count="1">
          <reference field="5" count="5">
            <x v="0"/>
            <x v="13"/>
            <x v="15"/>
            <x v="21"/>
            <x v="22"/>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81:H88" firstHeaderRow="1" firstDataRow="2" firstDataCol="3" rowPageCount="2" colPageCount="1"/>
  <pivotFields count="13">
    <pivotField axis="axisPage" compact="0" outline="0" multipleItemSelectionAllowed="1" showAll="0">
      <items count="4">
        <item h="1" x="1"/>
        <item h="1" x="0"/>
        <item x="2"/>
        <item t="default"/>
      </items>
    </pivotField>
    <pivotField axis="axisRow" compact="0" outline="0" showAll="0" defaultSubtotal="0">
      <items count="6">
        <item x="1"/>
        <item x="0"/>
        <item x="2"/>
        <item x="3"/>
        <item x="4"/>
        <item x="5"/>
      </items>
    </pivotField>
    <pivotField axis="axisRow" compact="0" outline="0" showAll="0" defaultSubtotal="0">
      <items count="6">
        <item x="4"/>
        <item x="5"/>
        <item x="3"/>
        <item x="2"/>
        <item x="0"/>
        <item x="1"/>
      </items>
    </pivotField>
    <pivotField axis="axisPage" compact="0" outline="0" multipleItemSelectionAllowed="1" showAll="0">
      <items count="3">
        <item x="1"/>
        <item h="1" x="0"/>
        <item t="default"/>
      </items>
    </pivotField>
    <pivotField axis="axisRow" compact="0" outline="0" showAll="0">
      <items count="15">
        <item h="1" x="0"/>
        <item h="1" x="1"/>
        <item h="1" x="2"/>
        <item h="1" x="3"/>
        <item h="1" x="4"/>
        <item h="1" x="5"/>
        <item h="1" x="6"/>
        <item x="7"/>
        <item h="1" x="8"/>
        <item h="1" x="9"/>
        <item h="1" x="10"/>
        <item h="1" x="11"/>
        <item h="1" x="12"/>
        <item h="1" x="13"/>
        <item t="default"/>
      </items>
    </pivotField>
    <pivotField axis="axisCol" compact="0" outline="0" showAll="0">
      <items count="27">
        <item x="19"/>
        <item x="5"/>
        <item x="6"/>
        <item x="7"/>
        <item x="8"/>
        <item x="9"/>
        <item x="10"/>
        <item x="11"/>
        <item x="12"/>
        <item x="0"/>
        <item x="2"/>
        <item x="3"/>
        <item x="4"/>
        <item x="16"/>
        <item x="22"/>
        <item x="17"/>
        <item x="13"/>
        <item x="14"/>
        <item x="23"/>
        <item x="24"/>
        <item x="20"/>
        <item x="18"/>
        <item x="15"/>
        <item x="21"/>
        <item x="1"/>
        <item x="25"/>
        <item t="default"/>
      </items>
    </pivotField>
    <pivotField compact="0" numFmtId="1" outline="0" showAll="0"/>
    <pivotField dataField="1" compact="0" numFmtId="2" outline="0" showAll="0"/>
    <pivotField compact="0" outline="0" showAll="0"/>
    <pivotField compact="0" outline="0" showAll="0"/>
    <pivotField compact="0" outline="0" showAll="0"/>
    <pivotField compact="0" outline="0" showAll="0"/>
    <pivotField compact="0" outline="0" showAll="0"/>
  </pivotFields>
  <rowFields count="3">
    <field x="1"/>
    <field x="2"/>
    <field x="4"/>
  </rowFields>
  <rowItems count="6">
    <i>
      <x/>
      <x v="5"/>
      <x v="7"/>
    </i>
    <i>
      <x v="1"/>
      <x v="4"/>
      <x v="7"/>
    </i>
    <i>
      <x v="2"/>
      <x v="3"/>
      <x v="7"/>
    </i>
    <i>
      <x v="3"/>
      <x v="2"/>
      <x v="7"/>
    </i>
    <i>
      <x v="4"/>
      <x/>
      <x v="7"/>
    </i>
    <i>
      <x v="5"/>
      <x v="1"/>
      <x v="7"/>
    </i>
  </rowItems>
  <colFields count="1">
    <field x="5"/>
  </colFields>
  <colItems count="5">
    <i>
      <x/>
    </i>
    <i>
      <x v="13"/>
    </i>
    <i>
      <x v="15"/>
    </i>
    <i>
      <x v="21"/>
    </i>
    <i>
      <x v="22"/>
    </i>
  </colItems>
  <pageFields count="2">
    <pageField fld="0" hier="-1"/>
    <pageField fld="3" hier="-1"/>
  </pageFields>
  <dataFields count="1">
    <dataField name="Sum of TopBox" fld="7" baseField="0" baseItem="0" numFmtId="2"/>
  </dataFields>
  <formats count="7">
    <format dxfId="171">
      <pivotArea outline="0" collapsedLevelsAreSubtotals="1" fieldPosition="0"/>
    </format>
    <format dxfId="170">
      <pivotArea outline="0" collapsedLevelsAreSubtotals="1" fieldPosition="0"/>
    </format>
    <format dxfId="169">
      <pivotArea outline="0" collapsedLevelsAreSubtotals="1" fieldPosition="0"/>
    </format>
    <format dxfId="168">
      <pivotArea outline="0" collapsedLevelsAreSubtotals="1" fieldPosition="0"/>
    </format>
    <format dxfId="167">
      <pivotArea dataOnly="0" labelOnly="1" outline="0" fieldPosition="0">
        <references count="1">
          <reference field="5" count="5">
            <x v="0"/>
            <x v="13"/>
            <x v="15"/>
            <x v="21"/>
            <x v="22"/>
          </reference>
        </references>
      </pivotArea>
    </format>
    <format dxfId="166">
      <pivotArea outline="0" collapsedLevelsAreSubtotals="1" fieldPosition="0"/>
    </format>
    <format dxfId="165">
      <pivotArea dataOnly="0" labelOnly="1" outline="0" fieldPosition="0">
        <references count="1">
          <reference field="5" count="5">
            <x v="0"/>
            <x v="13"/>
            <x v="15"/>
            <x v="21"/>
            <x v="22"/>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3:G96" firstHeaderRow="1" firstDataRow="3" firstDataCol="3" rowPageCount="1" colPageCount="1"/>
  <pivotFields count="13">
    <pivotField axis="axisRow" compact="0" outline="0" showAll="0" defaultSubtotal="0">
      <items count="13">
        <item x="3"/>
        <item x="4"/>
        <item x="5"/>
        <item x="6"/>
        <item x="7"/>
        <item x="8"/>
        <item x="0"/>
        <item x="1"/>
        <item x="2"/>
        <item x="9"/>
        <item x="10"/>
        <item x="11"/>
        <item x="12"/>
      </items>
    </pivotField>
    <pivotField axis="axisRow" compact="0" outline="0" showAll="0" defaultSubtotal="0">
      <items count="13">
        <item x="12"/>
        <item x="7"/>
        <item x="1"/>
        <item x="0"/>
        <item x="8"/>
        <item x="6"/>
        <item x="3"/>
        <item x="5"/>
        <item x="4"/>
        <item x="10"/>
        <item x="2"/>
        <item x="9"/>
        <item x="11"/>
      </items>
    </pivotField>
    <pivotField axis="axisPage" compact="0" outline="0" multipleItemSelectionAllowed="1" showAll="0">
      <items count="3">
        <item h="1" x="0"/>
        <item x="1"/>
        <item t="default"/>
      </items>
    </pivotField>
    <pivotField axis="axisRow" compact="0" outline="0" showAll="0">
      <items count="11">
        <item x="6"/>
        <item x="0"/>
        <item x="1"/>
        <item x="2"/>
        <item x="3"/>
        <item x="4"/>
        <item x="5"/>
        <item x="7"/>
        <item x="8"/>
        <item x="9"/>
        <item t="default"/>
      </items>
    </pivotField>
    <pivotField compact="0" outline="0" showAll="0"/>
    <pivotField compact="0" numFmtId="1" outline="0" showAll="0"/>
    <pivotField dataField="1" compact="0" numFmtId="2" outline="0" showAll="0"/>
    <pivotField compact="0" outline="0" showAll="0"/>
    <pivotField compact="0" outline="0" showAll="0" defaultSubtotal="0"/>
    <pivotField compact="0" outline="0" showAll="0" defaultSubtotal="0"/>
    <pivotField compact="0" outline="0" showAll="0" defaultSubtotal="0"/>
    <pivotField axis="axisCol" compact="0" outline="0" showAll="0" defaultSubtotal="0">
      <items count="2">
        <item x="0"/>
        <item x="1"/>
      </items>
    </pivotField>
    <pivotField dataField="1" compact="0" outline="0" showAll="0" defaultSubtotal="0"/>
  </pivotFields>
  <rowFields count="3">
    <field x="0"/>
    <field x="1"/>
    <field x="3"/>
  </rowFields>
  <rowItems count="91">
    <i>
      <x/>
      <x v="6"/>
      <x/>
    </i>
    <i r="2">
      <x v="2"/>
    </i>
    <i r="2">
      <x v="3"/>
    </i>
    <i r="2">
      <x v="5"/>
    </i>
    <i r="2">
      <x v="6"/>
    </i>
    <i r="2">
      <x v="7"/>
    </i>
    <i r="2">
      <x v="8"/>
    </i>
    <i>
      <x v="1"/>
      <x v="8"/>
      <x/>
    </i>
    <i r="2">
      <x v="2"/>
    </i>
    <i r="2">
      <x v="3"/>
    </i>
    <i r="2">
      <x v="5"/>
    </i>
    <i r="2">
      <x v="6"/>
    </i>
    <i r="2">
      <x v="7"/>
    </i>
    <i r="2">
      <x v="8"/>
    </i>
    <i>
      <x v="2"/>
      <x v="7"/>
      <x/>
    </i>
    <i r="2">
      <x v="2"/>
    </i>
    <i r="2">
      <x v="3"/>
    </i>
    <i r="2">
      <x v="5"/>
    </i>
    <i r="2">
      <x v="6"/>
    </i>
    <i r="2">
      <x v="7"/>
    </i>
    <i r="2">
      <x v="8"/>
    </i>
    <i>
      <x v="3"/>
      <x v="5"/>
      <x/>
    </i>
    <i r="2">
      <x v="2"/>
    </i>
    <i r="2">
      <x v="3"/>
    </i>
    <i r="2">
      <x v="5"/>
    </i>
    <i r="2">
      <x v="6"/>
    </i>
    <i r="2">
      <x v="7"/>
    </i>
    <i r="2">
      <x v="8"/>
    </i>
    <i>
      <x v="4"/>
      <x v="1"/>
      <x/>
    </i>
    <i r="2">
      <x v="2"/>
    </i>
    <i r="2">
      <x v="3"/>
    </i>
    <i r="2">
      <x v="5"/>
    </i>
    <i r="2">
      <x v="6"/>
    </i>
    <i r="2">
      <x v="7"/>
    </i>
    <i r="2">
      <x v="8"/>
    </i>
    <i>
      <x v="5"/>
      <x v="4"/>
      <x/>
    </i>
    <i r="2">
      <x v="2"/>
    </i>
    <i r="2">
      <x v="3"/>
    </i>
    <i r="2">
      <x v="5"/>
    </i>
    <i r="2">
      <x v="6"/>
    </i>
    <i r="2">
      <x v="7"/>
    </i>
    <i r="2">
      <x v="8"/>
    </i>
    <i>
      <x v="6"/>
      <x v="3"/>
      <x/>
    </i>
    <i r="2">
      <x v="2"/>
    </i>
    <i r="2">
      <x v="3"/>
    </i>
    <i r="2">
      <x v="5"/>
    </i>
    <i r="2">
      <x v="6"/>
    </i>
    <i r="2">
      <x v="7"/>
    </i>
    <i r="2">
      <x v="8"/>
    </i>
    <i>
      <x v="7"/>
      <x v="2"/>
      <x/>
    </i>
    <i r="2">
      <x v="2"/>
    </i>
    <i r="2">
      <x v="3"/>
    </i>
    <i r="2">
      <x v="5"/>
    </i>
    <i r="2">
      <x v="6"/>
    </i>
    <i r="2">
      <x v="7"/>
    </i>
    <i r="2">
      <x v="8"/>
    </i>
    <i>
      <x v="8"/>
      <x v="10"/>
      <x/>
    </i>
    <i r="2">
      <x v="2"/>
    </i>
    <i r="2">
      <x v="3"/>
    </i>
    <i r="2">
      <x v="5"/>
    </i>
    <i r="2">
      <x v="6"/>
    </i>
    <i r="2">
      <x v="7"/>
    </i>
    <i r="2">
      <x v="8"/>
    </i>
    <i>
      <x v="9"/>
      <x v="11"/>
      <x/>
    </i>
    <i r="2">
      <x v="2"/>
    </i>
    <i r="2">
      <x v="3"/>
    </i>
    <i r="2">
      <x v="5"/>
    </i>
    <i r="2">
      <x v="6"/>
    </i>
    <i r="2">
      <x v="7"/>
    </i>
    <i r="2">
      <x v="8"/>
    </i>
    <i>
      <x v="10"/>
      <x v="9"/>
      <x/>
    </i>
    <i r="2">
      <x v="2"/>
    </i>
    <i r="2">
      <x v="3"/>
    </i>
    <i r="2">
      <x v="5"/>
    </i>
    <i r="2">
      <x v="6"/>
    </i>
    <i r="2">
      <x v="7"/>
    </i>
    <i r="2">
      <x v="8"/>
    </i>
    <i>
      <x v="11"/>
      <x v="12"/>
      <x/>
    </i>
    <i r="2">
      <x v="2"/>
    </i>
    <i r="2">
      <x v="3"/>
    </i>
    <i r="2">
      <x v="5"/>
    </i>
    <i r="2">
      <x v="6"/>
    </i>
    <i r="2">
      <x v="7"/>
    </i>
    <i r="2">
      <x v="8"/>
    </i>
    <i>
      <x v="12"/>
      <x/>
      <x/>
    </i>
    <i r="2">
      <x v="2"/>
    </i>
    <i r="2">
      <x v="3"/>
    </i>
    <i r="2">
      <x v="5"/>
    </i>
    <i r="2">
      <x v="6"/>
    </i>
    <i r="2">
      <x v="7"/>
    </i>
    <i r="2">
      <x v="8"/>
    </i>
  </rowItems>
  <colFields count="2">
    <field x="11"/>
    <field x="-2"/>
  </colFields>
  <colItems count="4">
    <i>
      <x/>
      <x/>
    </i>
    <i r="1" i="1">
      <x v="1"/>
    </i>
    <i>
      <x v="1"/>
      <x/>
    </i>
    <i r="1" i="1">
      <x v="1"/>
    </i>
  </colItems>
  <pageFields count="1">
    <pageField fld="2" hier="-1"/>
  </pageFields>
  <dataFields count="2">
    <dataField name="Sum of TopBox" fld="6" baseField="0" baseItem="0" numFmtId="2"/>
    <dataField name="Sum of Significant" fld="12" baseField="0" baseItem="0"/>
  </dataFields>
  <formats count="7">
    <format dxfId="44">
      <pivotArea outline="0" collapsedLevelsAreSubtotals="1" fieldPosition="0"/>
    </format>
    <format dxfId="43">
      <pivotArea outline="0" collapsedLevelsAreSubtotals="1" fieldPosition="0"/>
    </format>
    <format dxfId="42">
      <pivotArea dataOnly="0" labelOnly="1" outline="0" fieldPosition="0">
        <references count="1">
          <reference field="11" count="0"/>
        </references>
      </pivotArea>
    </format>
    <format dxfId="41">
      <pivotArea outline="0" collapsedLevelsAreSubtotals="1" fieldPosition="0"/>
    </format>
    <format dxfId="40">
      <pivotArea dataOnly="0" labelOnly="1" outline="0" fieldPosition="0">
        <references count="1">
          <reference field="11" count="0"/>
        </references>
      </pivotArea>
    </format>
    <format dxfId="39">
      <pivotArea outline="0" collapsedLevelsAreSubtotals="1" fieldPosition="0">
        <references count="3">
          <reference field="0" count="1" selected="0">
            <x v="6"/>
          </reference>
          <reference field="1" count="1" selected="0">
            <x v="3"/>
          </reference>
          <reference field="3" count="7" selected="0">
            <x v="0"/>
            <x v="2"/>
            <x v="3"/>
            <x v="5"/>
            <x v="6"/>
            <x v="7"/>
            <x v="8"/>
          </reference>
        </references>
      </pivotArea>
    </format>
    <format dxfId="38">
      <pivotArea outline="0" collapsedLevelsAreSubtotals="1" fieldPosition="0">
        <references count="3">
          <reference field="0" count="1" selected="0">
            <x v="7"/>
          </reference>
          <reference field="1" count="1" selected="0">
            <x v="2"/>
          </reference>
          <reference field="3" count="5" selected="0">
            <x v="0"/>
            <x v="2"/>
            <x v="3"/>
            <x v="5"/>
            <x v="6"/>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7" cacheId="2"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200:G214" firstHeaderRow="1" firstDataRow="2" firstDataCol="3" rowPageCount="1" colPageCount="1"/>
  <pivotFields count="13">
    <pivotField axis="axisRow" compact="0" outline="0" showAll="0" defaultSubtotal="0">
      <items count="13">
        <item x="3"/>
        <item x="4"/>
        <item x="5"/>
        <item x="6"/>
        <item x="7"/>
        <item x="8"/>
        <item x="0"/>
        <item x="1"/>
        <item x="2"/>
        <item x="9"/>
        <item x="10"/>
        <item x="11"/>
        <item x="12"/>
      </items>
    </pivotField>
    <pivotField axis="axisRow" compact="0" outline="0" showAll="0" defaultSubtotal="0">
      <items count="13">
        <item x="12"/>
        <item x="7"/>
        <item x="1"/>
        <item x="0"/>
        <item x="8"/>
        <item x="6"/>
        <item x="3"/>
        <item x="5"/>
        <item x="4"/>
        <item x="10"/>
        <item x="2"/>
        <item x="9"/>
        <item x="11"/>
      </items>
    </pivotField>
    <pivotField axis="axisPage" compact="0" outline="0" multipleItemSelectionAllowed="1" showAll="0">
      <items count="3">
        <item x="0"/>
        <item h="1" x="1"/>
        <item t="default"/>
      </items>
    </pivotField>
    <pivotField axis="axisRow" compact="0" outline="0" showAll="0">
      <items count="11">
        <item h="1" x="0"/>
        <item h="1" x="1"/>
        <item h="1" x="2"/>
        <item h="1" x="3"/>
        <item h="1" x="4"/>
        <item h="1" x="5"/>
        <item h="1" x="6"/>
        <item h="1" x="7"/>
        <item h="1" x="8"/>
        <item x="9"/>
        <item t="default"/>
      </items>
    </pivotField>
    <pivotField axis="axisCol" compact="0" outline="0" showAll="0">
      <items count="23">
        <item x="20"/>
        <item x="0"/>
        <item x="1"/>
        <item x="2"/>
        <item x="3"/>
        <item x="12"/>
        <item x="13"/>
        <item x="17"/>
        <item x="16"/>
        <item x="7"/>
        <item x="8"/>
        <item x="18"/>
        <item x="9"/>
        <item x="4"/>
        <item x="6"/>
        <item x="19"/>
        <item x="14"/>
        <item x="10"/>
        <item x="15"/>
        <item x="5"/>
        <item x="21"/>
        <item x="11"/>
        <item t="default"/>
      </items>
    </pivotField>
    <pivotField compact="0" numFmtId="1" outline="0" showAll="0"/>
    <pivotField compact="0" numFmtId="2"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s>
  <rowFields count="3">
    <field x="0"/>
    <field x="1"/>
    <field x="3"/>
  </rowFields>
  <rowItems count="13">
    <i>
      <x/>
      <x v="6"/>
      <x v="9"/>
    </i>
    <i>
      <x v="1"/>
      <x v="8"/>
      <x v="9"/>
    </i>
    <i>
      <x v="2"/>
      <x v="7"/>
      <x v="9"/>
    </i>
    <i>
      <x v="3"/>
      <x v="5"/>
      <x v="9"/>
    </i>
    <i>
      <x v="4"/>
      <x v="1"/>
      <x v="9"/>
    </i>
    <i>
      <x v="5"/>
      <x v="4"/>
      <x v="9"/>
    </i>
    <i>
      <x v="6"/>
      <x v="3"/>
      <x v="9"/>
    </i>
    <i>
      <x v="7"/>
      <x v="2"/>
      <x v="9"/>
    </i>
    <i>
      <x v="8"/>
      <x v="10"/>
      <x v="9"/>
    </i>
    <i>
      <x v="9"/>
      <x v="11"/>
      <x v="9"/>
    </i>
    <i>
      <x v="10"/>
      <x v="9"/>
      <x v="9"/>
    </i>
    <i>
      <x v="11"/>
      <x v="12"/>
      <x v="9"/>
    </i>
    <i>
      <x v="12"/>
      <x/>
      <x v="9"/>
    </i>
  </rowItems>
  <colFields count="1">
    <field x="4"/>
  </colFields>
  <colItems count="4">
    <i>
      <x/>
    </i>
    <i>
      <x v="11"/>
    </i>
    <i>
      <x v="15"/>
    </i>
    <i>
      <x v="20"/>
    </i>
  </colItems>
  <pageFields count="1">
    <pageField fld="2" hier="-1"/>
  </pageFields>
  <dataFields count="1">
    <dataField name="Sum of Significant" fld="12" baseField="0" baseItem="0"/>
  </dataFields>
  <formats count="7">
    <format dxfId="51">
      <pivotArea outline="0" collapsedLevelsAreSubtotals="1" fieldPosition="0"/>
    </format>
    <format dxfId="50">
      <pivotArea outline="0" collapsedLevelsAreSubtotals="1" fieldPosition="0">
        <references count="3">
          <reference field="0" count="1" selected="0">
            <x v="6"/>
          </reference>
          <reference field="1" count="1" selected="0">
            <x v="3"/>
          </reference>
          <reference field="3" count="7" selected="0">
            <x v="1"/>
            <x v="2"/>
            <x v="4"/>
            <x v="5"/>
            <x v="6"/>
            <x v="7"/>
            <x v="8"/>
          </reference>
        </references>
      </pivotArea>
    </format>
    <format dxfId="49">
      <pivotArea outline="0" collapsedLevelsAreSubtotals="1" fieldPosition="0">
        <references count="3">
          <reference field="0" count="1" selected="0">
            <x v="7"/>
          </reference>
          <reference field="1" count="1" selected="0">
            <x v="2"/>
          </reference>
          <reference field="3" count="2" selected="0">
            <x v="1"/>
            <x v="2"/>
          </reference>
        </references>
      </pivotArea>
    </format>
    <format dxfId="48">
      <pivotArea outline="0" collapsedLevelsAreSubtotals="1" fieldPosition="0"/>
    </format>
    <format dxfId="47">
      <pivotArea dataOnly="0" labelOnly="1" outline="0" fieldPosition="0">
        <references count="1">
          <reference field="4" count="4">
            <x v="0"/>
            <x v="11"/>
            <x v="15"/>
            <x v="20"/>
          </reference>
        </references>
      </pivotArea>
    </format>
    <format dxfId="46">
      <pivotArea outline="0" collapsedLevelsAreSubtotals="1" fieldPosition="0"/>
    </format>
    <format dxfId="45">
      <pivotArea dataOnly="0" labelOnly="1" outline="0" fieldPosition="0">
        <references count="1">
          <reference field="4" count="4">
            <x v="0"/>
            <x v="11"/>
            <x v="15"/>
            <x v="2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01:G115" firstHeaderRow="1" firstDataRow="2" firstDataCol="3" rowPageCount="1" colPageCount="1"/>
  <pivotFields count="12">
    <pivotField axis="axisRow" compact="0" outline="0" showAll="0" defaultSubtotal="0">
      <items count="13">
        <item x="3"/>
        <item x="4"/>
        <item x="5"/>
        <item x="6"/>
        <item x="7"/>
        <item x="8"/>
        <item x="0"/>
        <item x="1"/>
        <item x="2"/>
        <item x="9"/>
        <item x="10"/>
        <item x="11"/>
        <item x="12"/>
      </items>
    </pivotField>
    <pivotField axis="axisRow" compact="0" outline="0" showAll="0" defaultSubtotal="0">
      <items count="13">
        <item x="12"/>
        <item x="7"/>
        <item x="1"/>
        <item x="0"/>
        <item x="8"/>
        <item x="6"/>
        <item x="3"/>
        <item x="5"/>
        <item x="4"/>
        <item x="10"/>
        <item x="2"/>
        <item x="9"/>
        <item x="11"/>
      </items>
    </pivotField>
    <pivotField axis="axisPage" compact="0" outline="0" multipleItemSelectionAllowed="1" showAll="0">
      <items count="3">
        <item x="0"/>
        <item h="1" x="1"/>
        <item t="default"/>
      </items>
    </pivotField>
    <pivotField axis="axisRow" compact="0" outline="0" showAll="0">
      <items count="11">
        <item x="0"/>
        <item h="1" x="1"/>
        <item h="1" x="2"/>
        <item h="1" x="3"/>
        <item h="1" x="4"/>
        <item h="1" x="5"/>
        <item h="1" x="6"/>
        <item h="1" x="7"/>
        <item h="1" x="8"/>
        <item h="1" x="9"/>
        <item t="default"/>
      </items>
    </pivotField>
    <pivotField axis="axisCol" compact="0" outline="0" showAll="0">
      <items count="23">
        <item x="0"/>
        <item x="1"/>
        <item x="2"/>
        <item x="3"/>
        <item x="12"/>
        <item x="13"/>
        <item x="17"/>
        <item x="16"/>
        <item x="7"/>
        <item x="8"/>
        <item x="18"/>
        <item x="9"/>
        <item x="4"/>
        <item x="6"/>
        <item x="19"/>
        <item x="20"/>
        <item x="14"/>
        <item x="10"/>
        <item x="15"/>
        <item x="5"/>
        <item x="21"/>
        <item x="11"/>
        <item t="default"/>
      </items>
    </pivotField>
    <pivotField compact="0" numFmtId="1" outline="0" showAll="0"/>
    <pivotField dataField="1" compact="0" numFmtId="2"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s>
  <rowFields count="3">
    <field x="0"/>
    <field x="1"/>
    <field x="3"/>
  </rowFields>
  <rowItems count="13">
    <i>
      <x/>
      <x v="6"/>
      <x/>
    </i>
    <i>
      <x v="1"/>
      <x v="8"/>
      <x/>
    </i>
    <i>
      <x v="2"/>
      <x v="7"/>
      <x/>
    </i>
    <i>
      <x v="3"/>
      <x v="5"/>
      <x/>
    </i>
    <i>
      <x v="4"/>
      <x v="1"/>
      <x/>
    </i>
    <i>
      <x v="5"/>
      <x v="4"/>
      <x/>
    </i>
    <i>
      <x v="6"/>
      <x v="3"/>
      <x/>
    </i>
    <i>
      <x v="7"/>
      <x v="2"/>
      <x/>
    </i>
    <i>
      <x v="8"/>
      <x v="10"/>
      <x/>
    </i>
    <i>
      <x v="9"/>
      <x v="11"/>
      <x/>
    </i>
    <i>
      <x v="10"/>
      <x v="9"/>
      <x/>
    </i>
    <i>
      <x v="11"/>
      <x v="12"/>
      <x/>
    </i>
    <i>
      <x v="12"/>
      <x/>
      <x/>
    </i>
  </rowItems>
  <colFields count="1">
    <field x="4"/>
  </colFields>
  <colItems count="4">
    <i>
      <x/>
    </i>
    <i>
      <x v="1"/>
    </i>
    <i>
      <x v="2"/>
    </i>
    <i>
      <x v="3"/>
    </i>
  </colItems>
  <pageFields count="1">
    <pageField fld="2" hier="-1"/>
  </pageFields>
  <dataFields count="1">
    <dataField name="Sum of TopBox" fld="6" baseField="0" baseItem="0"/>
  </dataFields>
  <formats count="7">
    <format dxfId="58">
      <pivotArea outline="0" collapsedLevelsAreSubtotals="1" fieldPosition="0"/>
    </format>
    <format dxfId="57">
      <pivotArea outline="0" collapsedLevelsAreSubtotals="1" fieldPosition="0">
        <references count="3">
          <reference field="0" count="1" selected="0">
            <x v="6"/>
          </reference>
          <reference field="1" count="1" selected="0">
            <x v="3"/>
          </reference>
          <reference field="3" count="7" selected="0">
            <x v="1"/>
            <x v="2"/>
            <x v="4"/>
            <x v="5"/>
            <x v="6"/>
            <x v="7"/>
            <x v="8"/>
          </reference>
        </references>
      </pivotArea>
    </format>
    <format dxfId="56">
      <pivotArea outline="0" collapsedLevelsAreSubtotals="1" fieldPosition="0">
        <references count="3">
          <reference field="0" count="1" selected="0">
            <x v="7"/>
          </reference>
          <reference field="1" count="1" selected="0">
            <x v="2"/>
          </reference>
          <reference field="3" count="2" selected="0">
            <x v="1"/>
            <x v="2"/>
          </reference>
        </references>
      </pivotArea>
    </format>
    <format dxfId="55">
      <pivotArea outline="0" collapsedLevelsAreSubtotals="1" fieldPosition="0"/>
    </format>
    <format dxfId="54">
      <pivotArea dataOnly="0" labelOnly="1" outline="0" fieldPosition="0">
        <references count="1">
          <reference field="4" count="4">
            <x v="0"/>
            <x v="1"/>
            <x v="2"/>
            <x v="3"/>
          </reference>
        </references>
      </pivotArea>
    </format>
    <format dxfId="53">
      <pivotArea outline="0" collapsedLevelsAreSubtotals="1" fieldPosition="0"/>
    </format>
    <format dxfId="52">
      <pivotArea dataOnly="0" labelOnly="1" outline="0" fieldPosition="0">
        <references count="1">
          <reference field="4" count="4">
            <x v="0"/>
            <x v="1"/>
            <x v="2"/>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8" cacheId="2"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220:G313" firstHeaderRow="1" firstDataRow="3" firstDataCol="3" rowPageCount="1" colPageCount="1"/>
  <pivotFields count="13">
    <pivotField axis="axisRow" compact="0" outline="0" showAll="0" defaultSubtotal="0">
      <items count="13">
        <item x="3"/>
        <item x="4"/>
        <item x="5"/>
        <item x="6"/>
        <item x="7"/>
        <item x="8"/>
        <item x="0"/>
        <item x="1"/>
        <item x="2"/>
        <item x="9"/>
        <item x="10"/>
        <item x="11"/>
        <item x="12"/>
      </items>
    </pivotField>
    <pivotField axis="axisRow" compact="0" outline="0" showAll="0" defaultSubtotal="0">
      <items count="13">
        <item x="12"/>
        <item x="7"/>
        <item x="1"/>
        <item x="0"/>
        <item x="8"/>
        <item x="6"/>
        <item x="3"/>
        <item x="5"/>
        <item x="4"/>
        <item x="10"/>
        <item x="2"/>
        <item x="9"/>
        <item x="11"/>
      </items>
    </pivotField>
    <pivotField axis="axisPage" compact="0" outline="0" multipleItemSelectionAllowed="1" showAll="0">
      <items count="3">
        <item h="1" x="0"/>
        <item x="1"/>
        <item t="default"/>
      </items>
    </pivotField>
    <pivotField axis="axisRow" compact="0" outline="0" showAll="0" defaultSubtotal="0">
      <items count="10">
        <item x="6"/>
        <item x="0"/>
        <item x="1"/>
        <item x="2"/>
        <item x="3"/>
        <item x="4"/>
        <item x="5"/>
        <item x="7"/>
        <item x="8"/>
        <item x="9"/>
      </items>
      <extLst>
        <ext xmlns:x14="http://schemas.microsoft.com/office/spreadsheetml/2009/9/main" uri="{2946ED86-A175-432a-8AC1-64E0C546D7DE}">
          <x14:pivotField fillDownLabels="1"/>
        </ext>
      </extLst>
    </pivotField>
    <pivotField compact="0" outline="0" showAll="0"/>
    <pivotField compact="0" numFmtId="1" outline="0" showAll="0"/>
    <pivotField dataField="1" compact="0" numFmtId="2" outline="0" showAll="0"/>
    <pivotField compact="0" outline="0" showAll="0"/>
    <pivotField compact="0" outline="0" showAll="0" defaultSubtotal="0"/>
    <pivotField compact="0" outline="0" showAll="0" defaultSubtotal="0"/>
    <pivotField compact="0" outline="0" showAll="0" defaultSubtotal="0"/>
    <pivotField axis="axisCol" compact="0" outline="0" showAll="0" defaultSubtotal="0">
      <items count="2">
        <item x="0"/>
        <item x="1"/>
      </items>
    </pivotField>
    <pivotField dataField="1" compact="0" outline="0" showAll="0" defaultSubtotal="0"/>
  </pivotFields>
  <rowFields count="3">
    <field x="3"/>
    <field x="1"/>
    <field x="0"/>
  </rowFields>
  <rowItems count="91">
    <i>
      <x/>
      <x/>
      <x v="12"/>
    </i>
    <i r="1">
      <x v="1"/>
      <x v="4"/>
    </i>
    <i r="1">
      <x v="2"/>
      <x v="7"/>
    </i>
    <i r="1">
      <x v="3"/>
      <x v="6"/>
    </i>
    <i r="1">
      <x v="4"/>
      <x v="5"/>
    </i>
    <i r="1">
      <x v="5"/>
      <x v="3"/>
    </i>
    <i r="1">
      <x v="6"/>
      <x/>
    </i>
    <i r="1">
      <x v="7"/>
      <x v="2"/>
    </i>
    <i r="1">
      <x v="8"/>
      <x v="1"/>
    </i>
    <i r="1">
      <x v="9"/>
      <x v="10"/>
    </i>
    <i r="1">
      <x v="10"/>
      <x v="8"/>
    </i>
    <i r="1">
      <x v="11"/>
      <x v="9"/>
    </i>
    <i r="1">
      <x v="12"/>
      <x v="11"/>
    </i>
    <i>
      <x v="2"/>
      <x/>
      <x v="12"/>
    </i>
    <i r="1">
      <x v="1"/>
      <x v="4"/>
    </i>
    <i r="1">
      <x v="2"/>
      <x v="7"/>
    </i>
    <i r="1">
      <x v="3"/>
      <x v="6"/>
    </i>
    <i r="1">
      <x v="4"/>
      <x v="5"/>
    </i>
    <i r="1">
      <x v="5"/>
      <x v="3"/>
    </i>
    <i r="1">
      <x v="6"/>
      <x/>
    </i>
    <i r="1">
      <x v="7"/>
      <x v="2"/>
    </i>
    <i r="1">
      <x v="8"/>
      <x v="1"/>
    </i>
    <i r="1">
      <x v="9"/>
      <x v="10"/>
    </i>
    <i r="1">
      <x v="10"/>
      <x v="8"/>
    </i>
    <i r="1">
      <x v="11"/>
      <x v="9"/>
    </i>
    <i r="1">
      <x v="12"/>
      <x v="11"/>
    </i>
    <i>
      <x v="3"/>
      <x/>
      <x v="12"/>
    </i>
    <i r="1">
      <x v="1"/>
      <x v="4"/>
    </i>
    <i r="1">
      <x v="2"/>
      <x v="7"/>
    </i>
    <i r="1">
      <x v="3"/>
      <x v="6"/>
    </i>
    <i r="1">
      <x v="4"/>
      <x v="5"/>
    </i>
    <i r="1">
      <x v="5"/>
      <x v="3"/>
    </i>
    <i r="1">
      <x v="6"/>
      <x/>
    </i>
    <i r="1">
      <x v="7"/>
      <x v="2"/>
    </i>
    <i r="1">
      <x v="8"/>
      <x v="1"/>
    </i>
    <i r="1">
      <x v="9"/>
      <x v="10"/>
    </i>
    <i r="1">
      <x v="10"/>
      <x v="8"/>
    </i>
    <i r="1">
      <x v="11"/>
      <x v="9"/>
    </i>
    <i r="1">
      <x v="12"/>
      <x v="11"/>
    </i>
    <i>
      <x v="5"/>
      <x/>
      <x v="12"/>
    </i>
    <i r="1">
      <x v="1"/>
      <x v="4"/>
    </i>
    <i r="1">
      <x v="2"/>
      <x v="7"/>
    </i>
    <i r="1">
      <x v="3"/>
      <x v="6"/>
    </i>
    <i r="1">
      <x v="4"/>
      <x v="5"/>
    </i>
    <i r="1">
      <x v="5"/>
      <x v="3"/>
    </i>
    <i r="1">
      <x v="6"/>
      <x/>
    </i>
    <i r="1">
      <x v="7"/>
      <x v="2"/>
    </i>
    <i r="1">
      <x v="8"/>
      <x v="1"/>
    </i>
    <i r="1">
      <x v="9"/>
      <x v="10"/>
    </i>
    <i r="1">
      <x v="10"/>
      <x v="8"/>
    </i>
    <i r="1">
      <x v="11"/>
      <x v="9"/>
    </i>
    <i r="1">
      <x v="12"/>
      <x v="11"/>
    </i>
    <i>
      <x v="6"/>
      <x/>
      <x v="12"/>
    </i>
    <i r="1">
      <x v="1"/>
      <x v="4"/>
    </i>
    <i r="1">
      <x v="2"/>
      <x v="7"/>
    </i>
    <i r="1">
      <x v="3"/>
      <x v="6"/>
    </i>
    <i r="1">
      <x v="4"/>
      <x v="5"/>
    </i>
    <i r="1">
      <x v="5"/>
      <x v="3"/>
    </i>
    <i r="1">
      <x v="6"/>
      <x/>
    </i>
    <i r="1">
      <x v="7"/>
      <x v="2"/>
    </i>
    <i r="1">
      <x v="8"/>
      <x v="1"/>
    </i>
    <i r="1">
      <x v="9"/>
      <x v="10"/>
    </i>
    <i r="1">
      <x v="10"/>
      <x v="8"/>
    </i>
    <i r="1">
      <x v="11"/>
      <x v="9"/>
    </i>
    <i r="1">
      <x v="12"/>
      <x v="11"/>
    </i>
    <i>
      <x v="7"/>
      <x/>
      <x v="12"/>
    </i>
    <i r="1">
      <x v="1"/>
      <x v="4"/>
    </i>
    <i r="1">
      <x v="2"/>
      <x v="7"/>
    </i>
    <i r="1">
      <x v="3"/>
      <x v="6"/>
    </i>
    <i r="1">
      <x v="4"/>
      <x v="5"/>
    </i>
    <i r="1">
      <x v="5"/>
      <x v="3"/>
    </i>
    <i r="1">
      <x v="6"/>
      <x/>
    </i>
    <i r="1">
      <x v="7"/>
      <x v="2"/>
    </i>
    <i r="1">
      <x v="8"/>
      <x v="1"/>
    </i>
    <i r="1">
      <x v="9"/>
      <x v="10"/>
    </i>
    <i r="1">
      <x v="10"/>
      <x v="8"/>
    </i>
    <i r="1">
      <x v="11"/>
      <x v="9"/>
    </i>
    <i r="1">
      <x v="12"/>
      <x v="11"/>
    </i>
    <i>
      <x v="8"/>
      <x/>
      <x v="12"/>
    </i>
    <i r="1">
      <x v="1"/>
      <x v="4"/>
    </i>
    <i r="1">
      <x v="2"/>
      <x v="7"/>
    </i>
    <i r="1">
      <x v="3"/>
      <x v="6"/>
    </i>
    <i r="1">
      <x v="4"/>
      <x v="5"/>
    </i>
    <i r="1">
      <x v="5"/>
      <x v="3"/>
    </i>
    <i r="1">
      <x v="6"/>
      <x/>
    </i>
    <i r="1">
      <x v="7"/>
      <x v="2"/>
    </i>
    <i r="1">
      <x v="8"/>
      <x v="1"/>
    </i>
    <i r="1">
      <x v="9"/>
      <x v="10"/>
    </i>
    <i r="1">
      <x v="10"/>
      <x v="8"/>
    </i>
    <i r="1">
      <x v="11"/>
      <x v="9"/>
    </i>
    <i r="1">
      <x v="12"/>
      <x v="11"/>
    </i>
  </rowItems>
  <colFields count="2">
    <field x="11"/>
    <field x="-2"/>
  </colFields>
  <colItems count="4">
    <i>
      <x/>
      <x/>
    </i>
    <i r="1" i="1">
      <x v="1"/>
    </i>
    <i>
      <x v="1"/>
      <x/>
    </i>
    <i r="1" i="1">
      <x v="1"/>
    </i>
  </colItems>
  <pageFields count="1">
    <pageField fld="2" hier="-1"/>
  </pageFields>
  <dataFields count="2">
    <dataField name="Sum of TopBox" fld="6" baseField="0" baseItem="0" numFmtId="2"/>
    <dataField name="Sum of Significant" fld="12" baseField="0" baseItem="0"/>
  </dataFields>
  <formats count="7">
    <format dxfId="65">
      <pivotArea outline="0" collapsedLevelsAreSubtotals="1" fieldPosition="0"/>
    </format>
    <format dxfId="64">
      <pivotArea outline="0" collapsedLevelsAreSubtotals="1" fieldPosition="0"/>
    </format>
    <format dxfId="63">
      <pivotArea dataOnly="0" labelOnly="1" outline="0" fieldPosition="0">
        <references count="1">
          <reference field="11" count="0"/>
        </references>
      </pivotArea>
    </format>
    <format dxfId="62">
      <pivotArea outline="0" collapsedLevelsAreSubtotals="1" fieldPosition="0"/>
    </format>
    <format dxfId="61">
      <pivotArea dataOnly="0" labelOnly="1" outline="0" fieldPosition="0">
        <references count="1">
          <reference field="11" count="0"/>
        </references>
      </pivotArea>
    </format>
    <format dxfId="60">
      <pivotArea outline="0" collapsedLevelsAreSubtotals="1" fieldPosition="0">
        <references count="3">
          <reference field="0" count="1" selected="0">
            <x v="6"/>
          </reference>
          <reference field="1" count="1" selected="0">
            <x v="3"/>
          </reference>
          <reference field="3" count="7" selected="0">
            <x v="0"/>
            <x v="2"/>
            <x v="3"/>
            <x v="5"/>
            <x v="6"/>
            <x v="7"/>
            <x v="8"/>
          </reference>
        </references>
      </pivotArea>
    </format>
    <format dxfId="59">
      <pivotArea outline="0" collapsedLevelsAreSubtotals="1" fieldPosition="0">
        <references count="3">
          <reference field="0" count="1" selected="0">
            <x v="7"/>
          </reference>
          <reference field="1" count="1" selected="0">
            <x v="2"/>
          </reference>
          <reference field="3" count="5" selected="0">
            <x v="0"/>
            <x v="2"/>
            <x v="3"/>
            <x v="5"/>
            <x v="6"/>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41:H155" firstHeaderRow="1" firstDataRow="2" firstDataCol="3" rowPageCount="1" colPageCount="1"/>
  <pivotFields count="12">
    <pivotField axis="axisRow" compact="0" outline="0" showAll="0" defaultSubtotal="0">
      <items count="13">
        <item x="3"/>
        <item x="4"/>
        <item x="5"/>
        <item x="6"/>
        <item x="7"/>
        <item x="8"/>
        <item x="0"/>
        <item x="1"/>
        <item x="2"/>
        <item x="9"/>
        <item x="10"/>
        <item x="11"/>
        <item x="12"/>
      </items>
    </pivotField>
    <pivotField axis="axisRow" compact="0" outline="0" showAll="0" defaultSubtotal="0">
      <items count="13">
        <item x="12"/>
        <item x="7"/>
        <item x="1"/>
        <item x="0"/>
        <item x="8"/>
        <item x="6"/>
        <item x="3"/>
        <item x="5"/>
        <item x="4"/>
        <item x="10"/>
        <item x="2"/>
        <item x="9"/>
        <item x="11"/>
      </items>
    </pivotField>
    <pivotField axis="axisPage" compact="0" outline="0" multipleItemSelectionAllowed="1" showAll="0">
      <items count="3">
        <item x="0"/>
        <item h="1" x="1"/>
        <item t="default"/>
      </items>
    </pivotField>
    <pivotField axis="axisRow" compact="0" outline="0" showAll="0">
      <items count="11">
        <item h="1" x="0"/>
        <item h="1" x="1"/>
        <item h="1" x="2"/>
        <item x="3"/>
        <item h="1" x="4"/>
        <item h="1" x="5"/>
        <item h="1" x="6"/>
        <item h="1" x="7"/>
        <item h="1" x="8"/>
        <item h="1" x="9"/>
        <item t="default"/>
      </items>
    </pivotField>
    <pivotField axis="axisCol" compact="0" outline="0" showAll="0">
      <items count="23">
        <item x="11"/>
        <item x="0"/>
        <item x="1"/>
        <item x="2"/>
        <item x="3"/>
        <item x="12"/>
        <item x="13"/>
        <item x="17"/>
        <item x="16"/>
        <item x="8"/>
        <item x="18"/>
        <item x="9"/>
        <item x="4"/>
        <item x="6"/>
        <item x="19"/>
        <item x="20"/>
        <item x="14"/>
        <item x="10"/>
        <item x="7"/>
        <item x="15"/>
        <item x="5"/>
        <item x="21"/>
        <item t="default"/>
      </items>
    </pivotField>
    <pivotField compact="0" numFmtId="1" outline="0" showAll="0"/>
    <pivotField dataField="1" compact="0" numFmtId="2"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s>
  <rowFields count="3">
    <field x="0"/>
    <field x="1"/>
    <field x="3"/>
  </rowFields>
  <rowItems count="13">
    <i>
      <x/>
      <x v="6"/>
      <x v="3"/>
    </i>
    <i>
      <x v="1"/>
      <x v="8"/>
      <x v="3"/>
    </i>
    <i>
      <x v="2"/>
      <x v="7"/>
      <x v="3"/>
    </i>
    <i>
      <x v="3"/>
      <x v="5"/>
      <x v="3"/>
    </i>
    <i>
      <x v="4"/>
      <x v="1"/>
      <x v="3"/>
    </i>
    <i>
      <x v="5"/>
      <x v="4"/>
      <x v="3"/>
    </i>
    <i>
      <x v="6"/>
      <x v="3"/>
      <x v="3"/>
    </i>
    <i>
      <x v="7"/>
      <x v="2"/>
      <x v="3"/>
    </i>
    <i>
      <x v="8"/>
      <x v="10"/>
      <x v="3"/>
    </i>
    <i>
      <x v="9"/>
      <x v="11"/>
      <x v="3"/>
    </i>
    <i>
      <x v="10"/>
      <x v="9"/>
      <x v="3"/>
    </i>
    <i>
      <x v="11"/>
      <x v="12"/>
      <x v="3"/>
    </i>
    <i>
      <x v="12"/>
      <x/>
      <x v="3"/>
    </i>
  </rowItems>
  <colFields count="1">
    <field x="4"/>
  </colFields>
  <colItems count="5">
    <i>
      <x/>
    </i>
    <i>
      <x v="9"/>
    </i>
    <i>
      <x v="11"/>
    </i>
    <i>
      <x v="17"/>
    </i>
    <i>
      <x v="18"/>
    </i>
  </colItems>
  <pageFields count="1">
    <pageField fld="2" hier="-1"/>
  </pageFields>
  <dataFields count="1">
    <dataField name="Sum of TopBox" fld="6" baseField="0" baseItem="0"/>
  </dataFields>
  <formats count="7">
    <format dxfId="72">
      <pivotArea outline="0" collapsedLevelsAreSubtotals="1" fieldPosition="0"/>
    </format>
    <format dxfId="71">
      <pivotArea outline="0" collapsedLevelsAreSubtotals="1" fieldPosition="0">
        <references count="3">
          <reference field="0" count="1" selected="0">
            <x v="6"/>
          </reference>
          <reference field="1" count="1" selected="0">
            <x v="3"/>
          </reference>
          <reference field="3" count="7" selected="0">
            <x v="1"/>
            <x v="2"/>
            <x v="4"/>
            <x v="5"/>
            <x v="6"/>
            <x v="7"/>
            <x v="8"/>
          </reference>
        </references>
      </pivotArea>
    </format>
    <format dxfId="70">
      <pivotArea outline="0" collapsedLevelsAreSubtotals="1" fieldPosition="0">
        <references count="3">
          <reference field="0" count="1" selected="0">
            <x v="7"/>
          </reference>
          <reference field="1" count="1" selected="0">
            <x v="2"/>
          </reference>
          <reference field="3" count="2" selected="0">
            <x v="1"/>
            <x v="2"/>
          </reference>
        </references>
      </pivotArea>
    </format>
    <format dxfId="69">
      <pivotArea outline="0" collapsedLevelsAreSubtotals="1" fieldPosition="0"/>
    </format>
    <format dxfId="68">
      <pivotArea dataOnly="0" labelOnly="1" outline="0" fieldPosition="0">
        <references count="1">
          <reference field="4" count="5">
            <x v="0"/>
            <x v="9"/>
            <x v="11"/>
            <x v="17"/>
            <x v="18"/>
          </reference>
        </references>
      </pivotArea>
    </format>
    <format dxfId="67">
      <pivotArea outline="0" collapsedLevelsAreSubtotals="1" fieldPosition="0"/>
    </format>
    <format dxfId="66">
      <pivotArea dataOnly="0" labelOnly="1" outline="0" fieldPosition="0">
        <references count="1">
          <reference field="4" count="5">
            <x v="0"/>
            <x v="9"/>
            <x v="11"/>
            <x v="17"/>
            <x v="18"/>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81:G195" firstHeaderRow="1" firstDataRow="2" firstDataCol="3" rowPageCount="1" colPageCount="1"/>
  <pivotFields count="12">
    <pivotField axis="axisRow" compact="0" outline="0" showAll="0" defaultSubtotal="0">
      <items count="13">
        <item x="3"/>
        <item x="4"/>
        <item x="5"/>
        <item x="6"/>
        <item x="7"/>
        <item x="8"/>
        <item x="0"/>
        <item x="1"/>
        <item x="2"/>
        <item x="9"/>
        <item x="10"/>
        <item x="11"/>
        <item x="12"/>
      </items>
    </pivotField>
    <pivotField axis="axisRow" compact="0" outline="0" showAll="0" defaultSubtotal="0">
      <items count="13">
        <item x="12"/>
        <item x="7"/>
        <item x="1"/>
        <item x="0"/>
        <item x="8"/>
        <item x="6"/>
        <item x="3"/>
        <item x="5"/>
        <item x="4"/>
        <item x="10"/>
        <item x="2"/>
        <item x="9"/>
        <item x="11"/>
      </items>
    </pivotField>
    <pivotField axis="axisPage" compact="0" outline="0" multipleItemSelectionAllowed="1" showAll="0">
      <items count="3">
        <item x="0"/>
        <item h="1" x="1"/>
        <item t="default"/>
      </items>
    </pivotField>
    <pivotField axis="axisRow" compact="0" outline="0" showAll="0">
      <items count="11">
        <item h="1" x="0"/>
        <item h="1" x="1"/>
        <item h="1" x="2"/>
        <item h="1" x="3"/>
        <item h="1" x="4"/>
        <item h="1" x="5"/>
        <item h="1" x="6"/>
        <item h="1" x="7"/>
        <item h="1" x="8"/>
        <item x="9"/>
        <item t="default"/>
      </items>
    </pivotField>
    <pivotField axis="axisCol" compact="0" outline="0" showAll="0">
      <items count="23">
        <item x="20"/>
        <item x="0"/>
        <item x="1"/>
        <item x="2"/>
        <item x="3"/>
        <item x="12"/>
        <item x="13"/>
        <item x="17"/>
        <item x="16"/>
        <item x="7"/>
        <item x="8"/>
        <item x="18"/>
        <item x="9"/>
        <item x="4"/>
        <item x="6"/>
        <item x="19"/>
        <item x="14"/>
        <item x="10"/>
        <item x="15"/>
        <item x="5"/>
        <item x="21"/>
        <item x="11"/>
        <item t="default"/>
      </items>
    </pivotField>
    <pivotField compact="0" numFmtId="1" outline="0" showAll="0"/>
    <pivotField dataField="1" compact="0" numFmtId="2"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s>
  <rowFields count="3">
    <field x="0"/>
    <field x="1"/>
    <field x="3"/>
  </rowFields>
  <rowItems count="13">
    <i>
      <x/>
      <x v="6"/>
      <x v="9"/>
    </i>
    <i>
      <x v="1"/>
      <x v="8"/>
      <x v="9"/>
    </i>
    <i>
      <x v="2"/>
      <x v="7"/>
      <x v="9"/>
    </i>
    <i>
      <x v="3"/>
      <x v="5"/>
      <x v="9"/>
    </i>
    <i>
      <x v="4"/>
      <x v="1"/>
      <x v="9"/>
    </i>
    <i>
      <x v="5"/>
      <x v="4"/>
      <x v="9"/>
    </i>
    <i>
      <x v="6"/>
      <x v="3"/>
      <x v="9"/>
    </i>
    <i>
      <x v="7"/>
      <x v="2"/>
      <x v="9"/>
    </i>
    <i>
      <x v="8"/>
      <x v="10"/>
      <x v="9"/>
    </i>
    <i>
      <x v="9"/>
      <x v="11"/>
      <x v="9"/>
    </i>
    <i>
      <x v="10"/>
      <x v="9"/>
      <x v="9"/>
    </i>
    <i>
      <x v="11"/>
      <x v="12"/>
      <x v="9"/>
    </i>
    <i>
      <x v="12"/>
      <x/>
      <x v="9"/>
    </i>
  </rowItems>
  <colFields count="1">
    <field x="4"/>
  </colFields>
  <colItems count="4">
    <i>
      <x/>
    </i>
    <i>
      <x v="11"/>
    </i>
    <i>
      <x v="15"/>
    </i>
    <i>
      <x v="20"/>
    </i>
  </colItems>
  <pageFields count="1">
    <pageField fld="2" hier="-1"/>
  </pageFields>
  <dataFields count="1">
    <dataField name="Sum of TopBox" fld="6" baseField="0" baseItem="0"/>
  </dataFields>
  <formats count="7">
    <format dxfId="79">
      <pivotArea outline="0" collapsedLevelsAreSubtotals="1" fieldPosition="0"/>
    </format>
    <format dxfId="78">
      <pivotArea outline="0" collapsedLevelsAreSubtotals="1" fieldPosition="0">
        <references count="3">
          <reference field="0" count="1" selected="0">
            <x v="6"/>
          </reference>
          <reference field="1" count="1" selected="0">
            <x v="3"/>
          </reference>
          <reference field="3" count="7" selected="0">
            <x v="1"/>
            <x v="2"/>
            <x v="4"/>
            <x v="5"/>
            <x v="6"/>
            <x v="7"/>
            <x v="8"/>
          </reference>
        </references>
      </pivotArea>
    </format>
    <format dxfId="77">
      <pivotArea outline="0" collapsedLevelsAreSubtotals="1" fieldPosition="0">
        <references count="3">
          <reference field="0" count="1" selected="0">
            <x v="7"/>
          </reference>
          <reference field="1" count="1" selected="0">
            <x v="2"/>
          </reference>
          <reference field="3" count="2" selected="0">
            <x v="1"/>
            <x v="2"/>
          </reference>
        </references>
      </pivotArea>
    </format>
    <format dxfId="76">
      <pivotArea outline="0" collapsedLevelsAreSubtotals="1" fieldPosition="0"/>
    </format>
    <format dxfId="75">
      <pivotArea dataOnly="0" labelOnly="1" outline="0" fieldPosition="0">
        <references count="1">
          <reference field="4" count="4">
            <x v="0"/>
            <x v="11"/>
            <x v="15"/>
            <x v="20"/>
          </reference>
        </references>
      </pivotArea>
    </format>
    <format dxfId="74">
      <pivotArea outline="0" collapsedLevelsAreSubtotals="1" fieldPosition="0"/>
    </format>
    <format dxfId="73">
      <pivotArea dataOnly="0" labelOnly="1" outline="0" fieldPosition="0">
        <references count="1">
          <reference field="4" count="4">
            <x v="0"/>
            <x v="11"/>
            <x v="15"/>
            <x v="2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6" cacheId="2"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60:H174" firstHeaderRow="1" firstDataRow="2" firstDataCol="3" rowPageCount="1" colPageCount="1"/>
  <pivotFields count="13">
    <pivotField axis="axisRow" compact="0" outline="0" showAll="0" defaultSubtotal="0">
      <items count="13">
        <item x="3"/>
        <item x="4"/>
        <item x="5"/>
        <item x="6"/>
        <item x="7"/>
        <item x="8"/>
        <item x="0"/>
        <item x="1"/>
        <item x="2"/>
        <item x="9"/>
        <item x="10"/>
        <item x="11"/>
        <item x="12"/>
      </items>
    </pivotField>
    <pivotField axis="axisRow" compact="0" outline="0" showAll="0" defaultSubtotal="0">
      <items count="13">
        <item x="12"/>
        <item x="7"/>
        <item x="1"/>
        <item x="0"/>
        <item x="8"/>
        <item x="6"/>
        <item x="3"/>
        <item x="5"/>
        <item x="4"/>
        <item x="10"/>
        <item x="2"/>
        <item x="9"/>
        <item x="11"/>
      </items>
    </pivotField>
    <pivotField axis="axisPage" compact="0" outline="0" multipleItemSelectionAllowed="1" showAll="0">
      <items count="3">
        <item x="0"/>
        <item h="1" x="1"/>
        <item t="default"/>
      </items>
    </pivotField>
    <pivotField axis="axisRow" compact="0" outline="0" showAll="0">
      <items count="11">
        <item h="1" x="0"/>
        <item h="1" x="1"/>
        <item h="1" x="2"/>
        <item x="3"/>
        <item h="1" x="4"/>
        <item h="1" x="5"/>
        <item h="1" x="6"/>
        <item h="1" x="7"/>
        <item h="1" x="8"/>
        <item h="1" x="9"/>
        <item t="default"/>
      </items>
    </pivotField>
    <pivotField axis="axisCol" compact="0" outline="0" showAll="0">
      <items count="23">
        <item x="11"/>
        <item x="0"/>
        <item x="1"/>
        <item x="2"/>
        <item x="3"/>
        <item x="12"/>
        <item x="13"/>
        <item x="17"/>
        <item x="16"/>
        <item x="8"/>
        <item x="18"/>
        <item x="9"/>
        <item x="4"/>
        <item x="6"/>
        <item x="19"/>
        <item x="20"/>
        <item x="14"/>
        <item x="10"/>
        <item x="7"/>
        <item x="15"/>
        <item x="5"/>
        <item x="21"/>
        <item t="default"/>
      </items>
    </pivotField>
    <pivotField compact="0" numFmtId="1" outline="0" showAll="0"/>
    <pivotField compact="0" numFmtId="2"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s>
  <rowFields count="3">
    <field x="0"/>
    <field x="1"/>
    <field x="3"/>
  </rowFields>
  <rowItems count="13">
    <i>
      <x/>
      <x v="6"/>
      <x v="3"/>
    </i>
    <i>
      <x v="1"/>
      <x v="8"/>
      <x v="3"/>
    </i>
    <i>
      <x v="2"/>
      <x v="7"/>
      <x v="3"/>
    </i>
    <i>
      <x v="3"/>
      <x v="5"/>
      <x v="3"/>
    </i>
    <i>
      <x v="4"/>
      <x v="1"/>
      <x v="3"/>
    </i>
    <i>
      <x v="5"/>
      <x v="4"/>
      <x v="3"/>
    </i>
    <i>
      <x v="6"/>
      <x v="3"/>
      <x v="3"/>
    </i>
    <i>
      <x v="7"/>
      <x v="2"/>
      <x v="3"/>
    </i>
    <i>
      <x v="8"/>
      <x v="10"/>
      <x v="3"/>
    </i>
    <i>
      <x v="9"/>
      <x v="11"/>
      <x v="3"/>
    </i>
    <i>
      <x v="10"/>
      <x v="9"/>
      <x v="3"/>
    </i>
    <i>
      <x v="11"/>
      <x v="12"/>
      <x v="3"/>
    </i>
    <i>
      <x v="12"/>
      <x/>
      <x v="3"/>
    </i>
  </rowItems>
  <colFields count="1">
    <field x="4"/>
  </colFields>
  <colItems count="5">
    <i>
      <x/>
    </i>
    <i>
      <x v="9"/>
    </i>
    <i>
      <x v="11"/>
    </i>
    <i>
      <x v="17"/>
    </i>
    <i>
      <x v="18"/>
    </i>
  </colItems>
  <pageFields count="1">
    <pageField fld="2" hier="-1"/>
  </pageFields>
  <dataFields count="1">
    <dataField name="Sum of Significant" fld="12" baseField="0" baseItem="0"/>
  </dataFields>
  <formats count="7">
    <format dxfId="86">
      <pivotArea outline="0" collapsedLevelsAreSubtotals="1" fieldPosition="0"/>
    </format>
    <format dxfId="85">
      <pivotArea outline="0" collapsedLevelsAreSubtotals="1" fieldPosition="0">
        <references count="3">
          <reference field="0" count="1" selected="0">
            <x v="6"/>
          </reference>
          <reference field="1" count="1" selected="0">
            <x v="3"/>
          </reference>
          <reference field="3" count="7" selected="0">
            <x v="1"/>
            <x v="2"/>
            <x v="4"/>
            <x v="5"/>
            <x v="6"/>
            <x v="7"/>
            <x v="8"/>
          </reference>
        </references>
      </pivotArea>
    </format>
    <format dxfId="84">
      <pivotArea outline="0" collapsedLevelsAreSubtotals="1" fieldPosition="0">
        <references count="3">
          <reference field="0" count="1" selected="0">
            <x v="7"/>
          </reference>
          <reference field="1" count="1" selected="0">
            <x v="2"/>
          </reference>
          <reference field="3" count="2" selected="0">
            <x v="1"/>
            <x v="2"/>
          </reference>
        </references>
      </pivotArea>
    </format>
    <format dxfId="83">
      <pivotArea outline="0" collapsedLevelsAreSubtotals="1" fieldPosition="0"/>
    </format>
    <format dxfId="82">
      <pivotArea dataOnly="0" labelOnly="1" outline="0" fieldPosition="0">
        <references count="1">
          <reference field="4" count="5">
            <x v="0"/>
            <x v="9"/>
            <x v="11"/>
            <x v="17"/>
            <x v="18"/>
          </reference>
        </references>
      </pivotArea>
    </format>
    <format dxfId="81">
      <pivotArea outline="0" collapsedLevelsAreSubtotals="1" fieldPosition="0"/>
    </format>
    <format dxfId="80">
      <pivotArea dataOnly="0" labelOnly="1" outline="0" fieldPosition="0">
        <references count="1">
          <reference field="4" count="5">
            <x v="0"/>
            <x v="9"/>
            <x v="11"/>
            <x v="17"/>
            <x v="18"/>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13" cacheId="2"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M5:S20" firstHeaderRow="1" firstDataRow="3" firstDataCol="3" rowPageCount="1" colPageCount="1"/>
  <pivotFields count="13">
    <pivotField axis="axisRow" compact="0" outline="0" showAll="0" defaultSubtotal="0">
      <items count="13">
        <item x="3"/>
        <item x="4"/>
        <item x="5"/>
        <item x="6"/>
        <item x="7"/>
        <item x="8"/>
        <item x="0"/>
        <item x="1"/>
        <item x="2"/>
        <item x="9"/>
        <item x="10"/>
        <item x="11"/>
        <item x="12"/>
      </items>
    </pivotField>
    <pivotField axis="axisRow" compact="0" outline="0" showAll="0" defaultSubtotal="0">
      <items count="13">
        <item x="12"/>
        <item x="7"/>
        <item x="1"/>
        <item x="0"/>
        <item x="8"/>
        <item x="6"/>
        <item x="3"/>
        <item x="5"/>
        <item x="4"/>
        <item x="10"/>
        <item x="2"/>
        <item x="9"/>
        <item x="11"/>
      </items>
    </pivotField>
    <pivotField axis="axisPage" compact="0" outline="0" multipleItemSelectionAllowed="1" showAll="0">
      <items count="3">
        <item h="1" x="0"/>
        <item x="1"/>
        <item t="default"/>
      </items>
    </pivotField>
    <pivotField axis="axisRow" compact="0" outline="0" showAll="0">
      <items count="11">
        <item x="6"/>
        <item h="1" x="0"/>
        <item h="1" x="1"/>
        <item h="1" x="2"/>
        <item h="1" x="3"/>
        <item h="1" x="4"/>
        <item h="1" x="5"/>
        <item h="1" x="7"/>
        <item h="1" x="8"/>
        <item h="1" x="9"/>
        <item t="default"/>
      </items>
    </pivotField>
    <pivotField compact="0" outline="0" showAll="0"/>
    <pivotField compact="0" numFmtId="1" outline="0" showAll="0"/>
    <pivotField dataField="1" compact="0" numFmtId="2" outline="0" showAll="0"/>
    <pivotField compact="0" outline="0" showAll="0"/>
    <pivotField compact="0" outline="0" showAll="0" defaultSubtotal="0"/>
    <pivotField compact="0" outline="0" showAll="0" defaultSubtotal="0"/>
    <pivotField compact="0" outline="0" showAll="0" defaultSubtotal="0"/>
    <pivotField axis="axisCol" compact="0" outline="0" showAll="0" defaultSubtotal="0">
      <items count="2">
        <item x="0"/>
        <item x="1"/>
      </items>
    </pivotField>
    <pivotField dataField="1" compact="0" outline="0" showAll="0" defaultSubtotal="0"/>
  </pivotFields>
  <rowFields count="3">
    <field x="0"/>
    <field x="1"/>
    <field x="3"/>
  </rowFields>
  <rowItems count="13">
    <i>
      <x/>
      <x v="6"/>
      <x/>
    </i>
    <i>
      <x v="1"/>
      <x v="8"/>
      <x/>
    </i>
    <i>
      <x v="2"/>
      <x v="7"/>
      <x/>
    </i>
    <i>
      <x v="3"/>
      <x v="5"/>
      <x/>
    </i>
    <i>
      <x v="4"/>
      <x v="1"/>
      <x/>
    </i>
    <i>
      <x v="5"/>
      <x v="4"/>
      <x/>
    </i>
    <i>
      <x v="6"/>
      <x v="3"/>
      <x/>
    </i>
    <i>
      <x v="7"/>
      <x v="2"/>
      <x/>
    </i>
    <i>
      <x v="8"/>
      <x v="10"/>
      <x/>
    </i>
    <i>
      <x v="9"/>
      <x v="11"/>
      <x/>
    </i>
    <i>
      <x v="10"/>
      <x v="9"/>
      <x/>
    </i>
    <i>
      <x v="11"/>
      <x v="12"/>
      <x/>
    </i>
    <i>
      <x v="12"/>
      <x/>
      <x/>
    </i>
  </rowItems>
  <colFields count="2">
    <field x="11"/>
    <field x="-2"/>
  </colFields>
  <colItems count="4">
    <i>
      <x/>
      <x/>
    </i>
    <i r="1" i="1">
      <x v="1"/>
    </i>
    <i>
      <x v="1"/>
      <x/>
    </i>
    <i r="1" i="1">
      <x v="1"/>
    </i>
  </colItems>
  <pageFields count="1">
    <pageField fld="2" hier="-1"/>
  </pageFields>
  <dataFields count="2">
    <dataField name="Sum of TopBox" fld="6" baseField="0" baseItem="0" numFmtId="2"/>
    <dataField name="Sum of Significant" fld="12" baseField="0" baseItem="0"/>
  </dataFields>
  <formats count="7">
    <format dxfId="93">
      <pivotArea outline="0" collapsedLevelsAreSubtotals="1" fieldPosition="0"/>
    </format>
    <format dxfId="92">
      <pivotArea outline="0" collapsedLevelsAreSubtotals="1" fieldPosition="0"/>
    </format>
    <format dxfId="91">
      <pivotArea dataOnly="0" labelOnly="1" outline="0" fieldPosition="0">
        <references count="1">
          <reference field="11" count="0"/>
        </references>
      </pivotArea>
    </format>
    <format dxfId="90">
      <pivotArea outline="0" collapsedLevelsAreSubtotals="1" fieldPosition="0"/>
    </format>
    <format dxfId="89">
      <pivotArea dataOnly="0" labelOnly="1" outline="0" fieldPosition="0">
        <references count="1">
          <reference field="11" count="0"/>
        </references>
      </pivotArea>
    </format>
    <format dxfId="88">
      <pivotArea outline="0" collapsedLevelsAreSubtotals="1" fieldPosition="0">
        <references count="3">
          <reference field="0" count="1" selected="0">
            <x v="6"/>
          </reference>
          <reference field="1" count="1" selected="0">
            <x v="3"/>
          </reference>
          <reference field="3" count="7" selected="0">
            <x v="0"/>
            <x v="2"/>
            <x v="3"/>
            <x v="5"/>
            <x v="6"/>
            <x v="7"/>
            <x v="8"/>
          </reference>
        </references>
      </pivotArea>
    </format>
    <format dxfId="87">
      <pivotArea outline="0" collapsedLevelsAreSubtotals="1" fieldPosition="0">
        <references count="3">
          <reference field="0" count="1" selected="0">
            <x v="7"/>
          </reference>
          <reference field="1" count="1" selected="0">
            <x v="2"/>
          </reference>
          <reference field="3" count="5" selected="0">
            <x v="0"/>
            <x v="2"/>
            <x v="3"/>
            <x v="5"/>
            <x v="6"/>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21:G135" firstHeaderRow="1" firstDataRow="2" firstDataCol="3" rowPageCount="1" colPageCount="1"/>
  <pivotFields count="13">
    <pivotField axis="axisRow" compact="0" outline="0" showAll="0" defaultSubtotal="0">
      <items count="13">
        <item x="3"/>
        <item x="4"/>
        <item x="5"/>
        <item x="6"/>
        <item x="7"/>
        <item x="8"/>
        <item x="0"/>
        <item x="1"/>
        <item x="2"/>
        <item x="9"/>
        <item x="10"/>
        <item x="11"/>
        <item x="12"/>
      </items>
    </pivotField>
    <pivotField axis="axisRow" compact="0" outline="0" showAll="0" defaultSubtotal="0">
      <items count="13">
        <item x="12"/>
        <item x="7"/>
        <item x="1"/>
        <item x="0"/>
        <item x="8"/>
        <item x="6"/>
        <item x="3"/>
        <item x="5"/>
        <item x="4"/>
        <item x="10"/>
        <item x="2"/>
        <item x="9"/>
        <item x="11"/>
      </items>
    </pivotField>
    <pivotField axis="axisPage" compact="0" outline="0" multipleItemSelectionAllowed="1" showAll="0">
      <items count="3">
        <item x="0"/>
        <item h="1" x="1"/>
        <item t="default"/>
      </items>
    </pivotField>
    <pivotField axis="axisRow" compact="0" outline="0" showAll="0">
      <items count="11">
        <item x="0"/>
        <item h="1" x="1"/>
        <item h="1" x="2"/>
        <item h="1" x="3"/>
        <item h="1" x="4"/>
        <item h="1" x="5"/>
        <item h="1" x="6"/>
        <item h="1" x="7"/>
        <item h="1" x="8"/>
        <item h="1" x="9"/>
        <item t="default"/>
      </items>
    </pivotField>
    <pivotField axis="axisCol" compact="0" outline="0" showAll="0">
      <items count="23">
        <item x="0"/>
        <item x="1"/>
        <item x="2"/>
        <item x="3"/>
        <item x="12"/>
        <item x="13"/>
        <item x="17"/>
        <item x="16"/>
        <item x="7"/>
        <item x="8"/>
        <item x="18"/>
        <item x="9"/>
        <item x="4"/>
        <item x="6"/>
        <item x="19"/>
        <item x="20"/>
        <item x="14"/>
        <item x="10"/>
        <item x="15"/>
        <item x="5"/>
        <item x="21"/>
        <item x="11"/>
        <item t="default"/>
      </items>
    </pivotField>
    <pivotField compact="0" numFmtId="1" outline="0" showAll="0"/>
    <pivotField compact="0" numFmtId="2"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s>
  <rowFields count="3">
    <field x="0"/>
    <field x="1"/>
    <field x="3"/>
  </rowFields>
  <rowItems count="13">
    <i>
      <x/>
      <x v="6"/>
      <x/>
    </i>
    <i>
      <x v="1"/>
      <x v="8"/>
      <x/>
    </i>
    <i>
      <x v="2"/>
      <x v="7"/>
      <x/>
    </i>
    <i>
      <x v="3"/>
      <x v="5"/>
      <x/>
    </i>
    <i>
      <x v="4"/>
      <x v="1"/>
      <x/>
    </i>
    <i>
      <x v="5"/>
      <x v="4"/>
      <x/>
    </i>
    <i>
      <x v="6"/>
      <x v="3"/>
      <x/>
    </i>
    <i>
      <x v="7"/>
      <x v="2"/>
      <x/>
    </i>
    <i>
      <x v="8"/>
      <x v="10"/>
      <x/>
    </i>
    <i>
      <x v="9"/>
      <x v="11"/>
      <x/>
    </i>
    <i>
      <x v="10"/>
      <x v="9"/>
      <x/>
    </i>
    <i>
      <x v="11"/>
      <x v="12"/>
      <x/>
    </i>
    <i>
      <x v="12"/>
      <x/>
      <x/>
    </i>
  </rowItems>
  <colFields count="1">
    <field x="4"/>
  </colFields>
  <colItems count="4">
    <i>
      <x/>
    </i>
    <i>
      <x v="1"/>
    </i>
    <i>
      <x v="2"/>
    </i>
    <i>
      <x v="3"/>
    </i>
  </colItems>
  <pageFields count="1">
    <pageField fld="2" hier="-1"/>
  </pageFields>
  <dataFields count="1">
    <dataField name="Sum of Significant" fld="12" baseField="0" baseItem="0"/>
  </dataFields>
  <formats count="7">
    <format dxfId="100">
      <pivotArea outline="0" collapsedLevelsAreSubtotals="1" fieldPosition="0"/>
    </format>
    <format dxfId="99">
      <pivotArea outline="0" collapsedLevelsAreSubtotals="1" fieldPosition="0">
        <references count="3">
          <reference field="0" count="1" selected="0">
            <x v="6"/>
          </reference>
          <reference field="1" count="1" selected="0">
            <x v="3"/>
          </reference>
          <reference field="3" count="7" selected="0">
            <x v="1"/>
            <x v="2"/>
            <x v="4"/>
            <x v="5"/>
            <x v="6"/>
            <x v="7"/>
            <x v="8"/>
          </reference>
        </references>
      </pivotArea>
    </format>
    <format dxfId="98">
      <pivotArea outline="0" collapsedLevelsAreSubtotals="1" fieldPosition="0">
        <references count="3">
          <reference field="0" count="1" selected="0">
            <x v="7"/>
          </reference>
          <reference field="1" count="1" selected="0">
            <x v="2"/>
          </reference>
          <reference field="3" count="2" selected="0">
            <x v="1"/>
            <x v="2"/>
          </reference>
        </references>
      </pivotArea>
    </format>
    <format dxfId="97">
      <pivotArea outline="0" collapsedLevelsAreSubtotals="1" fieldPosition="0"/>
    </format>
    <format dxfId="96">
      <pivotArea dataOnly="0" labelOnly="1" outline="0" fieldPosition="0">
        <references count="1">
          <reference field="4" count="4">
            <x v="0"/>
            <x v="1"/>
            <x v="2"/>
            <x v="3"/>
          </reference>
        </references>
      </pivotArea>
    </format>
    <format dxfId="95">
      <pivotArea outline="0" collapsedLevelsAreSubtotals="1" fieldPosition="0"/>
    </format>
    <format dxfId="94">
      <pivotArea dataOnly="0" labelOnly="1" outline="0" fieldPosition="0">
        <references count="1">
          <reference field="4" count="4">
            <x v="0"/>
            <x v="1"/>
            <x v="2"/>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PivotTable37" cacheId="7"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45:G58" firstHeaderRow="1" firstDataRow="2" firstDataCol="2" rowPageCount="2" colPageCount="1"/>
  <pivotFields count="9">
    <pivotField axis="axisPage" compact="0" outline="0" multipleItemSelectionAllowed="1" showAll="0">
      <items count="3">
        <item h="1" x="1"/>
        <item x="0"/>
        <item t="default"/>
      </items>
    </pivotField>
    <pivotField axis="axisRow" compact="0" outline="0" showAll="0" defaultSubtotal="0">
      <items count="11">
        <item x="0"/>
        <item x="1"/>
        <item x="2"/>
        <item x="3"/>
        <item x="4"/>
        <item x="5"/>
        <item x="6"/>
        <item x="7"/>
        <item x="8"/>
        <item x="9"/>
        <item x="10"/>
      </items>
    </pivotField>
    <pivotField axis="axisRow" compact="0" outline="0" showAll="0">
      <items count="12">
        <item x="0"/>
        <item x="2"/>
        <item x="5"/>
        <item x="1"/>
        <item x="3"/>
        <item x="4"/>
        <item x="6"/>
        <item x="7"/>
        <item x="8"/>
        <item x="9"/>
        <item x="10"/>
        <item t="default"/>
      </items>
    </pivotField>
    <pivotField axis="axisPage" compact="0" outline="0" multipleItemSelectionAllowed="1" showAll="0">
      <items count="4">
        <item h="1" x="0"/>
        <item x="1"/>
        <item h="1" x="2"/>
        <item t="default"/>
      </items>
    </pivotField>
    <pivotField axis="axisCol" compact="0" outline="0" showAll="0">
      <items count="18">
        <item x="8"/>
        <item x="0"/>
        <item x="1"/>
        <item x="2"/>
        <item x="3"/>
        <item x="4"/>
        <item x="5"/>
        <item x="6"/>
        <item x="7"/>
        <item x="10"/>
        <item x="15"/>
        <item x="11"/>
        <item x="14"/>
        <item x="13"/>
        <item x="9"/>
        <item x="12"/>
        <item x="16"/>
        <item t="default"/>
      </items>
    </pivotField>
    <pivotField compact="0" numFmtId="1" outline="0" showAll="0"/>
    <pivotField dataField="1" compact="0" numFmtId="2" outline="0" showAll="0"/>
    <pivotField compact="0" outline="0" showAll="0"/>
    <pivotField compact="0" outline="0" showAll="0"/>
  </pivotFields>
  <rowFields count="2">
    <field x="1"/>
    <field x="2"/>
  </rowFields>
  <rowItems count="12">
    <i>
      <x/>
      <x/>
    </i>
    <i>
      <x v="1"/>
      <x v="3"/>
    </i>
    <i>
      <x v="2"/>
      <x v="1"/>
    </i>
    <i>
      <x v="3"/>
      <x v="4"/>
    </i>
    <i>
      <x v="4"/>
      <x v="5"/>
    </i>
    <i>
      <x v="5"/>
      <x v="2"/>
    </i>
    <i>
      <x v="6"/>
      <x v="6"/>
    </i>
    <i>
      <x v="7"/>
      <x v="7"/>
    </i>
    <i>
      <x v="8"/>
      <x v="8"/>
    </i>
    <i>
      <x v="9"/>
      <x v="9"/>
    </i>
    <i>
      <x v="10"/>
      <x v="10"/>
    </i>
    <i t="grand">
      <x/>
    </i>
  </rowItems>
  <colFields count="1">
    <field x="4"/>
  </colFields>
  <colItems count="5">
    <i>
      <x/>
    </i>
    <i>
      <x v="9"/>
    </i>
    <i>
      <x v="11"/>
    </i>
    <i>
      <x v="14"/>
    </i>
    <i>
      <x v="15"/>
    </i>
  </colItems>
  <pageFields count="2">
    <pageField fld="0" hier="-1"/>
    <pageField fld="3" hier="-1"/>
  </pageFields>
  <dataFields count="1">
    <dataField name="Sum of TopBox" fld="6"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36" cacheId="7"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25:J38" firstHeaderRow="1" firstDataRow="2" firstDataCol="2" rowPageCount="2" colPageCount="1"/>
  <pivotFields count="9">
    <pivotField axis="axisPage" compact="0" outline="0" multipleItemSelectionAllowed="1" showAll="0">
      <items count="3">
        <item h="1" x="1"/>
        <item x="0"/>
        <item t="default"/>
      </items>
    </pivotField>
    <pivotField axis="axisRow" compact="0" outline="0" showAll="0" defaultSubtotal="0">
      <items count="11">
        <item x="0"/>
        <item x="1"/>
        <item x="2"/>
        <item x="3"/>
        <item x="4"/>
        <item x="5"/>
        <item x="6"/>
        <item x="7"/>
        <item x="8"/>
        <item x="9"/>
        <item x="10"/>
      </items>
    </pivotField>
    <pivotField axis="axisRow" compact="0" outline="0" showAll="0">
      <items count="12">
        <item x="0"/>
        <item x="2"/>
        <item x="5"/>
        <item x="1"/>
        <item x="3"/>
        <item x="4"/>
        <item x="6"/>
        <item x="7"/>
        <item x="8"/>
        <item x="9"/>
        <item x="10"/>
        <item t="default"/>
      </items>
    </pivotField>
    <pivotField axis="axisPage" compact="0" outline="0" multipleItemSelectionAllowed="1" showAll="0">
      <items count="4">
        <item x="0"/>
        <item h="1" x="1"/>
        <item h="1" x="2"/>
        <item t="default"/>
      </items>
    </pivotField>
    <pivotField axis="axisCol" compact="0" outline="0" showAll="0">
      <items count="18">
        <item x="0"/>
        <item x="1"/>
        <item x="2"/>
        <item x="3"/>
        <item x="4"/>
        <item x="5"/>
        <item x="6"/>
        <item x="7"/>
        <item x="12"/>
        <item x="10"/>
        <item x="15"/>
        <item x="11"/>
        <item x="14"/>
        <item x="13"/>
        <item x="9"/>
        <item x="16"/>
        <item x="8"/>
        <item t="default"/>
      </items>
    </pivotField>
    <pivotField compact="0" numFmtId="1" outline="0" showAll="0"/>
    <pivotField compact="0" numFmtId="2" outline="0" showAll="0"/>
    <pivotField compact="0" outline="0" showAll="0"/>
    <pivotField dataField="1" compact="0" outline="0" showAll="0"/>
  </pivotFields>
  <rowFields count="2">
    <field x="1"/>
    <field x="2"/>
  </rowFields>
  <rowItems count="12">
    <i>
      <x/>
      <x/>
    </i>
    <i>
      <x v="1"/>
      <x v="3"/>
    </i>
    <i>
      <x v="2"/>
      <x v="1"/>
    </i>
    <i>
      <x v="3"/>
      <x v="4"/>
    </i>
    <i>
      <x v="4"/>
      <x v="5"/>
    </i>
    <i>
      <x v="5"/>
      <x v="2"/>
    </i>
    <i>
      <x v="6"/>
      <x v="6"/>
    </i>
    <i>
      <x v="7"/>
      <x v="7"/>
    </i>
    <i>
      <x v="8"/>
      <x v="8"/>
    </i>
    <i>
      <x v="9"/>
      <x v="9"/>
    </i>
    <i>
      <x v="10"/>
      <x v="10"/>
    </i>
    <i t="grand">
      <x/>
    </i>
  </rowItems>
  <colFields count="1">
    <field x="4"/>
  </colFields>
  <colItems count="8">
    <i>
      <x/>
    </i>
    <i>
      <x v="1"/>
    </i>
    <i>
      <x v="2"/>
    </i>
    <i>
      <x v="3"/>
    </i>
    <i>
      <x v="4"/>
    </i>
    <i>
      <x v="5"/>
    </i>
    <i>
      <x v="6"/>
    </i>
    <i>
      <x v="7"/>
    </i>
  </colItems>
  <pageFields count="2">
    <pageField fld="0" hier="-1"/>
    <pageField fld="3" hier="-1"/>
  </pageFields>
  <dataFields count="1">
    <dataField name="Sum of Significant" fld="8"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PivotTable35" cacheId="7"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4:J17" firstHeaderRow="1" firstDataRow="2" firstDataCol="2" rowPageCount="2" colPageCount="1"/>
  <pivotFields count="9">
    <pivotField axis="axisPage" compact="0" outline="0" multipleItemSelectionAllowed="1" showAll="0">
      <items count="3">
        <item h="1" x="1"/>
        <item x="0"/>
        <item t="default"/>
      </items>
    </pivotField>
    <pivotField axis="axisRow" compact="0" outline="0" showAll="0" defaultSubtotal="0">
      <items count="11">
        <item x="0"/>
        <item x="1"/>
        <item x="2"/>
        <item x="3"/>
        <item x="4"/>
        <item x="5"/>
        <item x="6"/>
        <item x="7"/>
        <item x="8"/>
        <item x="9"/>
        <item x="10"/>
      </items>
    </pivotField>
    <pivotField axis="axisRow" compact="0" outline="0" showAll="0">
      <items count="12">
        <item x="0"/>
        <item x="2"/>
        <item x="5"/>
        <item x="1"/>
        <item x="3"/>
        <item x="4"/>
        <item x="6"/>
        <item x="7"/>
        <item x="8"/>
        <item x="9"/>
        <item x="10"/>
        <item t="default"/>
      </items>
    </pivotField>
    <pivotField axis="axisPage" compact="0" outline="0" multipleItemSelectionAllowed="1" showAll="0">
      <items count="4">
        <item x="0"/>
        <item h="1" x="1"/>
        <item h="1" x="2"/>
        <item t="default"/>
      </items>
    </pivotField>
    <pivotField axis="axisCol" compact="0" outline="0" showAll="0">
      <items count="18">
        <item x="0"/>
        <item x="1"/>
        <item x="2"/>
        <item x="3"/>
        <item x="4"/>
        <item x="5"/>
        <item x="6"/>
        <item x="7"/>
        <item x="12"/>
        <item x="10"/>
        <item x="15"/>
        <item x="11"/>
        <item x="14"/>
        <item x="13"/>
        <item x="9"/>
        <item x="16"/>
        <item x="8"/>
        <item t="default"/>
      </items>
    </pivotField>
    <pivotField compact="0" numFmtId="1" outline="0" showAll="0"/>
    <pivotField dataField="1" compact="0" numFmtId="2" outline="0" showAll="0"/>
    <pivotField compact="0" outline="0" showAll="0"/>
    <pivotField compact="0" outline="0" showAll="0"/>
  </pivotFields>
  <rowFields count="2">
    <field x="1"/>
    <field x="2"/>
  </rowFields>
  <rowItems count="12">
    <i>
      <x/>
      <x/>
    </i>
    <i>
      <x v="1"/>
      <x v="3"/>
    </i>
    <i>
      <x v="2"/>
      <x v="1"/>
    </i>
    <i>
      <x v="3"/>
      <x v="4"/>
    </i>
    <i>
      <x v="4"/>
      <x v="5"/>
    </i>
    <i>
      <x v="5"/>
      <x v="2"/>
    </i>
    <i>
      <x v="6"/>
      <x v="6"/>
    </i>
    <i>
      <x v="7"/>
      <x v="7"/>
    </i>
    <i>
      <x v="8"/>
      <x v="8"/>
    </i>
    <i>
      <x v="9"/>
      <x v="9"/>
    </i>
    <i>
      <x v="10"/>
      <x v="10"/>
    </i>
    <i t="grand">
      <x/>
    </i>
  </rowItems>
  <colFields count="1">
    <field x="4"/>
  </colFields>
  <colItems count="8">
    <i>
      <x/>
    </i>
    <i>
      <x v="1"/>
    </i>
    <i>
      <x v="2"/>
    </i>
    <i>
      <x v="3"/>
    </i>
    <i>
      <x v="4"/>
    </i>
    <i>
      <x v="5"/>
    </i>
    <i>
      <x v="6"/>
    </i>
    <i>
      <x v="7"/>
    </i>
  </colItems>
  <pageFields count="2">
    <pageField fld="0" hier="-1"/>
    <pageField fld="3" hier="-1"/>
  </pageFields>
  <dataFields count="1">
    <dataField name="Sum of TopBox" fld="6"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40" cacheId="7"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101:F114" firstHeaderRow="1" firstDataRow="2" firstDataCol="2" rowPageCount="2" colPageCount="1"/>
  <pivotFields count="9">
    <pivotField axis="axisPage" compact="0" outline="0" multipleItemSelectionAllowed="1" showAll="0">
      <items count="3">
        <item h="1" x="1"/>
        <item x="0"/>
        <item t="default"/>
      </items>
    </pivotField>
    <pivotField axis="axisRow" compact="0" outline="0" showAll="0" defaultSubtotal="0">
      <items count="11">
        <item x="0"/>
        <item x="1"/>
        <item x="2"/>
        <item x="3"/>
        <item x="4"/>
        <item x="5"/>
        <item x="6"/>
        <item x="7"/>
        <item x="8"/>
        <item x="9"/>
        <item x="10"/>
      </items>
    </pivotField>
    <pivotField axis="axisRow" compact="0" outline="0" showAll="0">
      <items count="12">
        <item x="0"/>
        <item x="2"/>
        <item x="5"/>
        <item x="1"/>
        <item x="3"/>
        <item x="4"/>
        <item x="6"/>
        <item x="7"/>
        <item x="8"/>
        <item x="9"/>
        <item x="10"/>
        <item t="default"/>
      </items>
    </pivotField>
    <pivotField axis="axisPage" compact="0" outline="0" multipleItemSelectionAllowed="1" showAll="0">
      <items count="4">
        <item h="1" x="0"/>
        <item h="1" x="1"/>
        <item x="2"/>
        <item t="default"/>
      </items>
    </pivotField>
    <pivotField axis="axisCol" compact="0" outline="0" showAll="0">
      <items count="18">
        <item x="13"/>
        <item x="8"/>
        <item x="0"/>
        <item x="1"/>
        <item x="2"/>
        <item x="3"/>
        <item x="4"/>
        <item x="5"/>
        <item x="6"/>
        <item x="7"/>
        <item x="10"/>
        <item x="15"/>
        <item x="11"/>
        <item x="14"/>
        <item x="9"/>
        <item x="12"/>
        <item x="16"/>
        <item t="default"/>
      </items>
    </pivotField>
    <pivotField compact="0" numFmtId="1" outline="0" showAll="0"/>
    <pivotField compact="0" numFmtId="2" outline="0" showAll="0"/>
    <pivotField compact="0" outline="0" showAll="0"/>
    <pivotField dataField="1" compact="0" outline="0" showAll="0"/>
  </pivotFields>
  <rowFields count="2">
    <field x="1"/>
    <field x="2"/>
  </rowFields>
  <rowItems count="12">
    <i>
      <x/>
      <x/>
    </i>
    <i>
      <x v="1"/>
      <x v="3"/>
    </i>
    <i>
      <x v="2"/>
      <x v="1"/>
    </i>
    <i>
      <x v="3"/>
      <x v="4"/>
    </i>
    <i>
      <x v="4"/>
      <x v="5"/>
    </i>
    <i>
      <x v="5"/>
      <x v="2"/>
    </i>
    <i>
      <x v="6"/>
      <x v="6"/>
    </i>
    <i>
      <x v="7"/>
      <x v="7"/>
    </i>
    <i>
      <x v="8"/>
      <x v="8"/>
    </i>
    <i>
      <x v="9"/>
      <x v="9"/>
    </i>
    <i>
      <x v="10"/>
      <x v="10"/>
    </i>
    <i t="grand">
      <x/>
    </i>
  </rowItems>
  <colFields count="1">
    <field x="4"/>
  </colFields>
  <colItems count="4">
    <i>
      <x/>
    </i>
    <i>
      <x v="11"/>
    </i>
    <i>
      <x v="13"/>
    </i>
    <i>
      <x v="16"/>
    </i>
  </colItems>
  <pageFields count="2">
    <pageField fld="0" hier="-1"/>
    <pageField fld="3" hier="-1"/>
  </pageFields>
  <dataFields count="1">
    <dataField name="Sum of Significant" fld="8"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PivotTable39" cacheId="7"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83:F96" firstHeaderRow="1" firstDataRow="2" firstDataCol="2" rowPageCount="2" colPageCount="1"/>
  <pivotFields count="9">
    <pivotField axis="axisPage" compact="0" outline="0" multipleItemSelectionAllowed="1" showAll="0">
      <items count="3">
        <item h="1" x="1"/>
        <item x="0"/>
        <item t="default"/>
      </items>
    </pivotField>
    <pivotField axis="axisRow" compact="0" outline="0" showAll="0" defaultSubtotal="0">
      <items count="11">
        <item x="0"/>
        <item x="1"/>
        <item x="2"/>
        <item x="3"/>
        <item x="4"/>
        <item x="5"/>
        <item x="6"/>
        <item x="7"/>
        <item x="8"/>
        <item x="9"/>
        <item x="10"/>
      </items>
    </pivotField>
    <pivotField axis="axisRow" compact="0" outline="0" showAll="0">
      <items count="12">
        <item x="0"/>
        <item x="2"/>
        <item x="5"/>
        <item x="1"/>
        <item x="3"/>
        <item x="4"/>
        <item x="6"/>
        <item x="7"/>
        <item x="8"/>
        <item x="9"/>
        <item x="10"/>
        <item t="default"/>
      </items>
    </pivotField>
    <pivotField axis="axisPage" compact="0" outline="0" multipleItemSelectionAllowed="1" showAll="0">
      <items count="4">
        <item h="1" x="0"/>
        <item h="1" x="1"/>
        <item x="2"/>
        <item t="default"/>
      </items>
    </pivotField>
    <pivotField axis="axisCol" compact="0" outline="0" showAll="0">
      <items count="18">
        <item x="13"/>
        <item x="8"/>
        <item x="0"/>
        <item x="1"/>
        <item x="2"/>
        <item x="3"/>
        <item x="4"/>
        <item x="5"/>
        <item x="6"/>
        <item x="7"/>
        <item x="10"/>
        <item x="15"/>
        <item x="11"/>
        <item x="14"/>
        <item x="9"/>
        <item x="12"/>
        <item x="16"/>
        <item t="default"/>
      </items>
    </pivotField>
    <pivotField compact="0" numFmtId="1" outline="0" showAll="0"/>
    <pivotField dataField="1" compact="0" numFmtId="2" outline="0" showAll="0"/>
    <pivotField compact="0" outline="0" showAll="0"/>
    <pivotField compact="0" outline="0" showAll="0"/>
  </pivotFields>
  <rowFields count="2">
    <field x="1"/>
    <field x="2"/>
  </rowFields>
  <rowItems count="12">
    <i>
      <x/>
      <x/>
    </i>
    <i>
      <x v="1"/>
      <x v="3"/>
    </i>
    <i>
      <x v="2"/>
      <x v="1"/>
    </i>
    <i>
      <x v="3"/>
      <x v="4"/>
    </i>
    <i>
      <x v="4"/>
      <x v="5"/>
    </i>
    <i>
      <x v="5"/>
      <x v="2"/>
    </i>
    <i>
      <x v="6"/>
      <x v="6"/>
    </i>
    <i>
      <x v="7"/>
      <x v="7"/>
    </i>
    <i>
      <x v="8"/>
      <x v="8"/>
    </i>
    <i>
      <x v="9"/>
      <x v="9"/>
    </i>
    <i>
      <x v="10"/>
      <x v="10"/>
    </i>
    <i t="grand">
      <x/>
    </i>
  </rowItems>
  <colFields count="1">
    <field x="4"/>
  </colFields>
  <colItems count="4">
    <i>
      <x/>
    </i>
    <i>
      <x v="11"/>
    </i>
    <i>
      <x v="13"/>
    </i>
    <i>
      <x v="16"/>
    </i>
  </colItems>
  <pageFields count="2">
    <pageField fld="0" hier="-1"/>
    <pageField fld="3" hier="-1"/>
  </pageFields>
  <dataFields count="1">
    <dataField name="Sum of TopBox" fld="6"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PivotTable38" cacheId="7"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64:G77" firstHeaderRow="1" firstDataRow="2" firstDataCol="2" rowPageCount="2" colPageCount="1"/>
  <pivotFields count="9">
    <pivotField axis="axisPage" compact="0" outline="0" multipleItemSelectionAllowed="1" showAll="0">
      <items count="3">
        <item h="1" x="1"/>
        <item x="0"/>
        <item t="default"/>
      </items>
    </pivotField>
    <pivotField axis="axisRow" compact="0" outline="0" showAll="0" defaultSubtotal="0">
      <items count="11">
        <item x="0"/>
        <item x="1"/>
        <item x="2"/>
        <item x="3"/>
        <item x="4"/>
        <item x="5"/>
        <item x="6"/>
        <item x="7"/>
        <item x="8"/>
        <item x="9"/>
        <item x="10"/>
      </items>
    </pivotField>
    <pivotField axis="axisRow" compact="0" outline="0" showAll="0">
      <items count="12">
        <item x="0"/>
        <item x="2"/>
        <item x="5"/>
        <item x="1"/>
        <item x="3"/>
        <item x="4"/>
        <item x="6"/>
        <item x="7"/>
        <item x="8"/>
        <item x="9"/>
        <item x="10"/>
        <item t="default"/>
      </items>
    </pivotField>
    <pivotField axis="axisPage" compact="0" outline="0" multipleItemSelectionAllowed="1" showAll="0">
      <items count="4">
        <item h="1" x="0"/>
        <item x="1"/>
        <item h="1" x="2"/>
        <item t="default"/>
      </items>
    </pivotField>
    <pivotField axis="axisCol" compact="0" outline="0" showAll="0">
      <items count="18">
        <item x="8"/>
        <item x="0"/>
        <item x="1"/>
        <item x="2"/>
        <item x="3"/>
        <item x="4"/>
        <item x="5"/>
        <item x="6"/>
        <item x="7"/>
        <item x="10"/>
        <item x="15"/>
        <item x="11"/>
        <item x="14"/>
        <item x="13"/>
        <item x="9"/>
        <item x="12"/>
        <item x="16"/>
        <item t="default"/>
      </items>
    </pivotField>
    <pivotField compact="0" numFmtId="1" outline="0" showAll="0"/>
    <pivotField compact="0" numFmtId="2" outline="0" showAll="0"/>
    <pivotField compact="0" outline="0" showAll="0"/>
    <pivotField dataField="1" compact="0" outline="0" showAll="0"/>
  </pivotFields>
  <rowFields count="2">
    <field x="1"/>
    <field x="2"/>
  </rowFields>
  <rowItems count="12">
    <i>
      <x/>
      <x/>
    </i>
    <i>
      <x v="1"/>
      <x v="3"/>
    </i>
    <i>
      <x v="2"/>
      <x v="1"/>
    </i>
    <i>
      <x v="3"/>
      <x v="4"/>
    </i>
    <i>
      <x v="4"/>
      <x v="5"/>
    </i>
    <i>
      <x v="5"/>
      <x v="2"/>
    </i>
    <i>
      <x v="6"/>
      <x v="6"/>
    </i>
    <i>
      <x v="7"/>
      <x v="7"/>
    </i>
    <i>
      <x v="8"/>
      <x v="8"/>
    </i>
    <i>
      <x v="9"/>
      <x v="9"/>
    </i>
    <i>
      <x v="10"/>
      <x v="10"/>
    </i>
    <i t="grand">
      <x/>
    </i>
  </rowItems>
  <colFields count="1">
    <field x="4"/>
  </colFields>
  <colItems count="5">
    <i>
      <x/>
    </i>
    <i>
      <x v="9"/>
    </i>
    <i>
      <x v="11"/>
    </i>
    <i>
      <x v="14"/>
    </i>
    <i>
      <x v="15"/>
    </i>
  </colItems>
  <pageFields count="2">
    <pageField fld="0" hier="-1"/>
    <pageField fld="3" hier="-1"/>
  </pageFields>
  <dataFields count="1">
    <dataField name="Sum of Significant" fld="8"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PivotTable15" cacheId="5"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72:H77" firstHeaderRow="1" firstDataRow="2" firstDataCol="3" rowPageCount="2" colPageCount="1"/>
  <pivotFields count="14">
    <pivotField axis="axisPage" compact="0" outline="0" multipleItemSelectionAllowed="1" showAll="0">
      <items count="4">
        <item h="1" x="2"/>
        <item h="1"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x="0"/>
        <item h="1" x="1"/>
        <item t="default"/>
      </items>
    </pivotField>
    <pivotField axis="axisRow" compact="0" outline="0" showAll="0">
      <items count="11">
        <item h="1" x="0"/>
        <item h="1" x="1"/>
        <item h="1" x="2"/>
        <item x="3"/>
        <item h="1" x="4"/>
        <item h="1" x="5"/>
        <item h="1" x="6"/>
        <item h="1" x="7"/>
        <item h="1" x="8"/>
        <item h="1" x="9"/>
        <item t="default"/>
      </items>
    </pivotField>
    <pivotField axis="axisCol" compact="0" outline="0" showAll="0">
      <items count="28">
        <item x="15"/>
        <item x="0"/>
        <item x="1"/>
        <item x="2"/>
        <item x="3"/>
        <item x="4"/>
        <item x="5"/>
        <item x="6"/>
        <item x="7"/>
        <item x="16"/>
        <item x="17"/>
        <item x="21"/>
        <item x="20"/>
        <item x="12"/>
        <item x="22"/>
        <item x="13"/>
        <item x="8"/>
        <item x="10"/>
        <item x="23"/>
        <item x="24"/>
        <item x="18"/>
        <item x="14"/>
        <item x="11"/>
        <item x="19"/>
        <item x="9"/>
        <item x="25"/>
        <item m="1" x="26"/>
        <item t="default"/>
      </items>
    </pivotField>
    <pivotField compact="0" numFmtId="1" outline="0" showAll="0"/>
    <pivotField compact="0" numFmtId="2" outline="0" showAll="0"/>
    <pivotField compact="0" outline="0" showAll="0"/>
    <pivotField compact="0" outline="0" showAll="0"/>
    <pivotField compact="0" outline="0" showAll="0"/>
    <pivotField compact="0" outline="0" showAll="0"/>
    <pivotField compact="0" outline="0" showAll="0"/>
    <pivotField dataField="1" compact="0" outline="0" showAll="0" defaultSubtotal="0"/>
  </pivotFields>
  <rowFields count="3">
    <field x="1"/>
    <field x="2"/>
    <field x="4"/>
  </rowFields>
  <rowItems count="4">
    <i>
      <x/>
      <x/>
      <x v="3"/>
    </i>
    <i>
      <x v="1"/>
      <x v="2"/>
      <x v="3"/>
    </i>
    <i>
      <x v="2"/>
      <x v="3"/>
      <x v="3"/>
    </i>
    <i>
      <x v="3"/>
      <x v="1"/>
      <x v="3"/>
    </i>
  </rowItems>
  <colFields count="1">
    <field x="5"/>
  </colFields>
  <colItems count="5">
    <i>
      <x/>
    </i>
    <i>
      <x v="13"/>
    </i>
    <i>
      <x v="15"/>
    </i>
    <i>
      <x v="21"/>
    </i>
    <i>
      <x v="22"/>
    </i>
  </colItems>
  <pageFields count="2">
    <pageField fld="0" hier="-1"/>
    <pageField fld="3" hier="-1"/>
  </pageFields>
  <dataFields count="1">
    <dataField name="Sum of Significant" fld="13" baseField="0" baseItem="0"/>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PivotTable12" cacheId="4"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85:G90" firstHeaderRow="1" firstDataRow="2" firstDataCol="3" rowPageCount="2" colPageCount="1"/>
  <pivotFields count="13">
    <pivotField axis="axisPage" compact="0" outline="0" multipleItemSelectionAllowed="1" showAll="0">
      <items count="4">
        <item h="1" x="2"/>
        <item h="1"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x="0"/>
        <item h="1" x="1"/>
        <item t="default"/>
      </items>
    </pivotField>
    <pivotField axis="axisRow" compact="0" outline="0" showAll="0">
      <items count="11">
        <item h="1" x="0"/>
        <item h="1" x="1"/>
        <item h="1" x="2"/>
        <item h="1" x="3"/>
        <item h="1" x="4"/>
        <item h="1" x="5"/>
        <item h="1" x="6"/>
        <item h="1" x="7"/>
        <item h="1" x="8"/>
        <item x="9"/>
        <item t="default"/>
      </items>
    </pivotField>
    <pivotField axis="axisCol" compact="0" outline="0" showAll="0">
      <items count="28">
        <item x="24"/>
        <item x="0"/>
        <item x="1"/>
        <item x="2"/>
        <item x="3"/>
        <item x="4"/>
        <item x="5"/>
        <item x="6"/>
        <item x="7"/>
        <item x="16"/>
        <item x="17"/>
        <item x="21"/>
        <item x="20"/>
        <item x="11"/>
        <item x="12"/>
        <item x="22"/>
        <item x="13"/>
        <item x="8"/>
        <item x="10"/>
        <item x="23"/>
        <item x="18"/>
        <item x="14"/>
        <item x="19"/>
        <item x="9"/>
        <item x="25"/>
        <item x="15"/>
        <item x="26"/>
        <item t="default"/>
      </items>
    </pivotField>
    <pivotField compact="0" numFmtId="1" outline="0" showAll="0"/>
    <pivotField dataField="1" compact="0" numFmtId="2" outline="0" showAll="0"/>
    <pivotField compact="0" outline="0" showAll="0"/>
    <pivotField compact="0" outline="0" showAll="0"/>
    <pivotField compact="0" outline="0" showAll="0"/>
    <pivotField compact="0" outline="0" showAll="0"/>
    <pivotField compact="0" outline="0" showAll="0"/>
  </pivotFields>
  <rowFields count="3">
    <field x="1"/>
    <field x="2"/>
    <field x="4"/>
  </rowFields>
  <rowItems count="4">
    <i>
      <x/>
      <x/>
      <x v="9"/>
    </i>
    <i>
      <x v="1"/>
      <x v="2"/>
      <x v="9"/>
    </i>
    <i>
      <x v="2"/>
      <x v="3"/>
      <x v="9"/>
    </i>
    <i>
      <x v="3"/>
      <x v="1"/>
      <x v="9"/>
    </i>
  </rowItems>
  <colFields count="1">
    <field x="5"/>
  </colFields>
  <colItems count="4">
    <i>
      <x/>
    </i>
    <i>
      <x v="15"/>
    </i>
    <i>
      <x v="19"/>
    </i>
    <i>
      <x v="24"/>
    </i>
  </colItems>
  <pageFields count="2">
    <pageField fld="0" hier="-1"/>
    <pageField fld="3" hier="-1"/>
  </pageFields>
  <dataFields count="1">
    <dataField name="Sum of TopBox" fld="7" baseField="0"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PivotTable18" cacheId="5"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O7:U13" firstHeaderRow="1" firstDataRow="3" firstDataCol="3" rowPageCount="2" colPageCount="1"/>
  <pivotFields count="14">
    <pivotField axis="axisPage" compact="0" outline="0" multipleItemSelectionAllowed="1" showAll="0">
      <items count="4">
        <item h="1" x="2"/>
        <item h="1"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h="1" x="0"/>
        <item x="1"/>
        <item t="default"/>
      </items>
    </pivotField>
    <pivotField axis="axisRow" compact="0" outline="0" showAll="0">
      <items count="11">
        <item x="6"/>
        <item h="1" x="0"/>
        <item h="1" x="1"/>
        <item h="1" x="2"/>
        <item h="1" x="3"/>
        <item h="1" x="4"/>
        <item h="1" x="5"/>
        <item h="1" x="7"/>
        <item h="1" x="8"/>
        <item h="1" x="9"/>
        <item t="default"/>
      </items>
    </pivotField>
    <pivotField compact="0" outline="0" showAll="0"/>
    <pivotField compact="0" numFmtId="1" outline="0" showAll="0"/>
    <pivotField dataField="1" compact="0" numFmtId="2"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dataField="1" compact="0" outline="0" showAll="0" defaultSubtotal="0"/>
  </pivotFields>
  <rowFields count="3">
    <field x="1"/>
    <field x="2"/>
    <field x="4"/>
  </rowFields>
  <rowItems count="4">
    <i>
      <x/>
      <x/>
      <x/>
    </i>
    <i>
      <x v="1"/>
      <x v="2"/>
      <x/>
    </i>
    <i>
      <x v="2"/>
      <x v="3"/>
      <x/>
    </i>
    <i>
      <x v="3"/>
      <x v="1"/>
      <x/>
    </i>
  </rowItems>
  <colFields count="2">
    <field x="12"/>
    <field x="-2"/>
  </colFields>
  <colItems count="4">
    <i>
      <x/>
      <x/>
    </i>
    <i r="1" i="1">
      <x v="1"/>
    </i>
    <i>
      <x v="1"/>
      <x/>
    </i>
    <i r="1" i="1">
      <x v="1"/>
    </i>
  </colItems>
  <pageFields count="2">
    <pageField fld="0" hier="-1"/>
    <pageField fld="3" hier="-1"/>
  </pageFields>
  <dataFields count="2">
    <dataField name="Sum of TopBox" fld="7" baseField="0" baseItem="0" numFmtId="2"/>
    <dataField name="Sum of Significant" fld="13" baseField="0" baseItem="0"/>
  </dataFields>
  <formats count="5">
    <format dxfId="10">
      <pivotArea outline="0" collapsedLevelsAreSubtotals="1" fieldPosition="0"/>
    </format>
    <format dxfId="9">
      <pivotArea outline="0" collapsedLevelsAreSubtotals="1" fieldPosition="0"/>
    </format>
    <format dxfId="8">
      <pivotArea dataOnly="0" labelOnly="1" outline="0" fieldPosition="0">
        <references count="1">
          <reference field="12" count="0"/>
        </references>
      </pivotArea>
    </format>
    <format dxfId="7">
      <pivotArea outline="0" collapsedLevelsAreSubtotals="1" fieldPosition="0"/>
    </format>
    <format dxfId="6">
      <pivotArea dataOnly="0" labelOnly="1" outline="0" fieldPosition="0">
        <references count="1">
          <reference field="12" count="0"/>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PivotTable16" cacheId="5"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96:G101" firstHeaderRow="1" firstDataRow="2" firstDataCol="3" rowPageCount="2" colPageCount="1"/>
  <pivotFields count="14">
    <pivotField axis="axisPage" compact="0" outline="0" multipleItemSelectionAllowed="1" showAll="0">
      <items count="4">
        <item h="1" x="2"/>
        <item h="1"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x="0"/>
        <item h="1" x="1"/>
        <item t="default"/>
      </items>
    </pivotField>
    <pivotField axis="axisRow" compact="0" outline="0" showAll="0">
      <items count="11">
        <item h="1" x="0"/>
        <item h="1" x="1"/>
        <item h="1" x="2"/>
        <item h="1" x="3"/>
        <item h="1" x="4"/>
        <item h="1" x="5"/>
        <item h="1" x="6"/>
        <item h="1" x="7"/>
        <item h="1" x="8"/>
        <item x="9"/>
        <item t="default"/>
      </items>
    </pivotField>
    <pivotField axis="axisCol" compact="0" outline="0" showAll="0">
      <items count="28">
        <item x="24"/>
        <item x="0"/>
        <item x="1"/>
        <item x="2"/>
        <item x="3"/>
        <item x="4"/>
        <item x="5"/>
        <item x="6"/>
        <item x="7"/>
        <item x="16"/>
        <item x="17"/>
        <item x="21"/>
        <item x="20"/>
        <item x="11"/>
        <item x="12"/>
        <item x="22"/>
        <item x="13"/>
        <item x="8"/>
        <item x="10"/>
        <item x="23"/>
        <item x="18"/>
        <item x="14"/>
        <item x="19"/>
        <item x="9"/>
        <item x="25"/>
        <item x="15"/>
        <item m="1" x="26"/>
        <item t="default"/>
      </items>
    </pivotField>
    <pivotField compact="0" numFmtId="1" outline="0" showAll="0"/>
    <pivotField compact="0" numFmtId="2" outline="0" showAll="0"/>
    <pivotField compact="0" outline="0" showAll="0"/>
    <pivotField compact="0" outline="0" showAll="0"/>
    <pivotField compact="0" outline="0" showAll="0"/>
    <pivotField compact="0" outline="0" showAll="0"/>
    <pivotField compact="0" outline="0" showAll="0"/>
    <pivotField dataField="1" compact="0" outline="0" showAll="0" defaultSubtotal="0"/>
  </pivotFields>
  <rowFields count="3">
    <field x="1"/>
    <field x="2"/>
    <field x="4"/>
  </rowFields>
  <rowItems count="4">
    <i>
      <x/>
      <x/>
      <x v="9"/>
    </i>
    <i>
      <x v="1"/>
      <x v="2"/>
      <x v="9"/>
    </i>
    <i>
      <x v="2"/>
      <x v="3"/>
      <x v="9"/>
    </i>
    <i>
      <x v="3"/>
      <x v="1"/>
      <x v="9"/>
    </i>
  </rowItems>
  <colFields count="1">
    <field x="5"/>
  </colFields>
  <colItems count="4">
    <i>
      <x/>
    </i>
    <i>
      <x v="15"/>
    </i>
    <i>
      <x v="19"/>
    </i>
    <i>
      <x v="24"/>
    </i>
  </colItems>
  <pageFields count="2">
    <pageField fld="0" hier="-1"/>
    <pageField fld="3" hier="-1"/>
  </pageFields>
  <dataFields count="1">
    <dataField name="Sum of Significant" fld="13" baseField="0" baseItem="0"/>
  </dataFields>
  <formats count="3">
    <format dxfId="13">
      <pivotArea outline="0" collapsedLevelsAreSubtotals="1" fieldPosition="0"/>
    </format>
    <format dxfId="12">
      <pivotArea outline="0" collapsedLevelsAreSubtotals="1" fieldPosition="0"/>
    </format>
    <format dxfId="11">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PivotTable10" cacheId="4"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40:K45" firstHeaderRow="1" firstDataRow="2" firstDataCol="3" rowPageCount="2" colPageCount="1"/>
  <pivotFields count="13">
    <pivotField axis="axisPage" compact="0" outline="0" multipleItemSelectionAllowed="1" showAll="0">
      <items count="4">
        <item h="1" x="2"/>
        <item h="1"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x="0"/>
        <item h="1" x="1"/>
        <item t="default"/>
      </items>
    </pivotField>
    <pivotField axis="axisRow" compact="0" outline="0" showAll="0">
      <items count="11">
        <item x="0"/>
        <item h="1" x="1"/>
        <item h="1" x="2"/>
        <item h="1" x="3"/>
        <item h="1" x="4"/>
        <item h="1" x="5"/>
        <item h="1" x="6"/>
        <item h="1" x="7"/>
        <item h="1" x="8"/>
        <item h="1" x="9"/>
        <item t="default"/>
      </items>
    </pivotField>
    <pivotField axis="axisCol" compact="0" outline="0" showAll="0">
      <items count="28">
        <item x="0"/>
        <item x="1"/>
        <item x="2"/>
        <item x="3"/>
        <item x="4"/>
        <item x="5"/>
        <item x="6"/>
        <item x="7"/>
        <item x="16"/>
        <item x="17"/>
        <item x="21"/>
        <item x="20"/>
        <item x="11"/>
        <item x="12"/>
        <item x="22"/>
        <item x="13"/>
        <item x="8"/>
        <item x="10"/>
        <item x="23"/>
        <item x="24"/>
        <item x="18"/>
        <item x="14"/>
        <item x="19"/>
        <item x="9"/>
        <item x="25"/>
        <item x="15"/>
        <item x="26"/>
        <item t="default"/>
      </items>
    </pivotField>
    <pivotField compact="0" numFmtId="1" outline="0" showAll="0"/>
    <pivotField dataField="1" compact="0" numFmtId="2" outline="0" showAll="0"/>
    <pivotField compact="0" outline="0" showAll="0"/>
    <pivotField compact="0" outline="0" showAll="0"/>
    <pivotField compact="0" outline="0" showAll="0"/>
    <pivotField compact="0" outline="0" showAll="0"/>
    <pivotField compact="0" outline="0" showAll="0"/>
  </pivotFields>
  <rowFields count="3">
    <field x="1"/>
    <field x="2"/>
    <field x="4"/>
  </rowFields>
  <rowItems count="4">
    <i>
      <x/>
      <x/>
      <x/>
    </i>
    <i>
      <x v="1"/>
      <x v="2"/>
      <x/>
    </i>
    <i>
      <x v="2"/>
      <x v="3"/>
      <x/>
    </i>
    <i>
      <x v="3"/>
      <x v="1"/>
      <x/>
    </i>
  </rowItems>
  <colFields count="1">
    <field x="5"/>
  </colFields>
  <colItems count="8">
    <i>
      <x/>
    </i>
    <i>
      <x v="1"/>
    </i>
    <i>
      <x v="2"/>
    </i>
    <i>
      <x v="3"/>
    </i>
    <i>
      <x v="4"/>
    </i>
    <i>
      <x v="5"/>
    </i>
    <i>
      <x v="6"/>
    </i>
    <i>
      <x v="7"/>
    </i>
  </colItems>
  <pageFields count="2">
    <pageField fld="0" hier="-1"/>
    <pageField fld="3" hier="-1"/>
  </pageFields>
  <dataFields count="1">
    <dataField name="Sum of TopBox" fld="7" baseField="0" baseItem="0"/>
  </dataFields>
  <formats count="3">
    <format dxfId="16">
      <pivotArea outline="0" collapsedLevelsAreSubtotals="1" fieldPosition="0"/>
    </format>
    <format dxfId="15">
      <pivotArea outline="0" collapsedLevelsAreSubtotals="1" fieldPosition="0"/>
    </format>
    <format dxfId="14">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17" cacheId="5"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08:F137" firstHeaderRow="1" firstDataRow="2" firstDataCol="3" rowPageCount="2" colPageCount="1"/>
  <pivotFields count="14">
    <pivotField axis="axisCol" compact="0" outline="0" multipleItemSelectionAllowed="1" showAll="0">
      <items count="4">
        <item x="2"/>
        <item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h="1" x="0"/>
        <item x="1"/>
        <item t="default"/>
      </items>
    </pivotField>
    <pivotField axis="axisRow" compact="0" outline="0" showAll="0">
      <items count="11">
        <item x="6"/>
        <item x="0"/>
        <item x="1"/>
        <item x="2"/>
        <item x="3"/>
        <item x="4"/>
        <item x="5"/>
        <item x="7"/>
        <item x="8"/>
        <item x="9"/>
        <item t="default"/>
      </items>
    </pivotField>
    <pivotField compact="0" outline="0" showAll="0"/>
    <pivotField compact="0" numFmtId="1" outline="0" showAll="0"/>
    <pivotField dataField="1" compact="0" numFmtId="2" outline="0" showAll="0"/>
    <pivotField compact="0" outline="0" showAll="0"/>
    <pivotField compact="0" outline="0" showAll="0"/>
    <pivotField compact="0" outline="0" showAll="0"/>
    <pivotField compact="0" outline="0" showAll="0"/>
    <pivotField axis="axisPage" compact="0" outline="0" multipleItemSelectionAllowed="1" showAll="0">
      <items count="3">
        <item x="0"/>
        <item h="1" x="1"/>
        <item t="default"/>
      </items>
    </pivotField>
    <pivotField compact="0" outline="0" showAll="0" defaultSubtotal="0"/>
  </pivotFields>
  <rowFields count="3">
    <field x="1"/>
    <field x="2"/>
    <field x="4"/>
  </rowFields>
  <rowItems count="28">
    <i>
      <x/>
      <x/>
      <x/>
    </i>
    <i r="2">
      <x v="2"/>
    </i>
    <i r="2">
      <x v="3"/>
    </i>
    <i r="2">
      <x v="5"/>
    </i>
    <i r="2">
      <x v="6"/>
    </i>
    <i r="2">
      <x v="7"/>
    </i>
    <i r="2">
      <x v="8"/>
    </i>
    <i>
      <x v="1"/>
      <x v="2"/>
      <x/>
    </i>
    <i r="2">
      <x v="2"/>
    </i>
    <i r="2">
      <x v="3"/>
    </i>
    <i r="2">
      <x v="5"/>
    </i>
    <i r="2">
      <x v="6"/>
    </i>
    <i r="2">
      <x v="7"/>
    </i>
    <i r="2">
      <x v="8"/>
    </i>
    <i>
      <x v="2"/>
      <x v="3"/>
      <x/>
    </i>
    <i r="2">
      <x v="2"/>
    </i>
    <i r="2">
      <x v="3"/>
    </i>
    <i r="2">
      <x v="5"/>
    </i>
    <i r="2">
      <x v="6"/>
    </i>
    <i r="2">
      <x v="7"/>
    </i>
    <i r="2">
      <x v="8"/>
    </i>
    <i>
      <x v="3"/>
      <x v="1"/>
      <x/>
    </i>
    <i r="2">
      <x v="2"/>
    </i>
    <i r="2">
      <x v="3"/>
    </i>
    <i r="2">
      <x v="5"/>
    </i>
    <i r="2">
      <x v="6"/>
    </i>
    <i r="2">
      <x v="7"/>
    </i>
    <i r="2">
      <x v="8"/>
    </i>
  </rowItems>
  <colFields count="1">
    <field x="0"/>
  </colFields>
  <colItems count="3">
    <i>
      <x/>
    </i>
    <i>
      <x v="1"/>
    </i>
    <i>
      <x v="2"/>
    </i>
  </colItems>
  <pageFields count="2">
    <pageField fld="3" hier="-1"/>
    <pageField fld="12" hier="-1"/>
  </pageFields>
  <dataFields count="1">
    <dataField name="Sum of TopBox" fld="7" baseField="0" baseItem="0" numFmtId="2"/>
  </dataFields>
  <formats count="5">
    <format dxfId="21">
      <pivotArea outline="0" collapsedLevelsAreSubtotals="1" fieldPosition="0"/>
    </format>
    <format dxfId="20">
      <pivotArea outline="0" collapsedLevelsAreSubtotals="1" fieldPosition="0"/>
    </format>
    <format dxfId="19">
      <pivotArea dataOnly="0" labelOnly="1" outline="0" fieldPosition="0">
        <references count="1">
          <reference field="12" count="0"/>
        </references>
      </pivotArea>
    </format>
    <format dxfId="18">
      <pivotArea outline="0" collapsedLevelsAreSubtotals="1" fieldPosition="0"/>
    </format>
    <format dxfId="17">
      <pivotArea dataOnly="0" labelOnly="1" outline="0" fieldPosition="0">
        <references count="1">
          <reference field="12" count="0"/>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11" cacheId="4"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61:H66" firstHeaderRow="1" firstDataRow="2" firstDataCol="3" rowPageCount="2" colPageCount="1"/>
  <pivotFields count="13">
    <pivotField axis="axisPage" compact="0" outline="0" multipleItemSelectionAllowed="1" showAll="0">
      <items count="4">
        <item h="1" x="2"/>
        <item h="1"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x="0"/>
        <item h="1" x="1"/>
        <item t="default"/>
      </items>
    </pivotField>
    <pivotField axis="axisRow" compact="0" outline="0" showAll="0">
      <items count="11">
        <item h="1" x="0"/>
        <item h="1" x="1"/>
        <item h="1" x="2"/>
        <item x="3"/>
        <item h="1" x="4"/>
        <item h="1" x="5"/>
        <item h="1" x="6"/>
        <item h="1" x="7"/>
        <item h="1" x="8"/>
        <item h="1" x="9"/>
        <item t="default"/>
      </items>
    </pivotField>
    <pivotField axis="axisCol" compact="0" outline="0" showAll="0">
      <items count="28">
        <item x="15"/>
        <item x="0"/>
        <item x="1"/>
        <item x="2"/>
        <item x="3"/>
        <item x="4"/>
        <item x="5"/>
        <item x="6"/>
        <item x="7"/>
        <item x="16"/>
        <item x="17"/>
        <item x="21"/>
        <item x="20"/>
        <item x="12"/>
        <item x="22"/>
        <item x="13"/>
        <item x="8"/>
        <item x="10"/>
        <item x="23"/>
        <item x="24"/>
        <item x="18"/>
        <item x="14"/>
        <item x="11"/>
        <item x="19"/>
        <item x="9"/>
        <item x="25"/>
        <item x="26"/>
        <item t="default"/>
      </items>
    </pivotField>
    <pivotField compact="0" numFmtId="1" outline="0" showAll="0"/>
    <pivotField dataField="1" compact="0" numFmtId="2" outline="0" showAll="0"/>
    <pivotField compact="0" outline="0" showAll="0"/>
    <pivotField compact="0" outline="0" showAll="0"/>
    <pivotField compact="0" outline="0" showAll="0"/>
    <pivotField compact="0" outline="0" showAll="0"/>
    <pivotField compact="0" outline="0" showAll="0"/>
  </pivotFields>
  <rowFields count="3">
    <field x="1"/>
    <field x="2"/>
    <field x="4"/>
  </rowFields>
  <rowItems count="4">
    <i>
      <x/>
      <x/>
      <x v="3"/>
    </i>
    <i>
      <x v="1"/>
      <x v="2"/>
      <x v="3"/>
    </i>
    <i>
      <x v="2"/>
      <x v="3"/>
      <x v="3"/>
    </i>
    <i>
      <x v="3"/>
      <x v="1"/>
      <x v="3"/>
    </i>
  </rowItems>
  <colFields count="1">
    <field x="5"/>
  </colFields>
  <colItems count="5">
    <i>
      <x/>
    </i>
    <i>
      <x v="13"/>
    </i>
    <i>
      <x v="15"/>
    </i>
    <i>
      <x v="21"/>
    </i>
    <i>
      <x v="22"/>
    </i>
  </colItems>
  <pageFields count="2">
    <pageField fld="0" hier="-1"/>
    <pageField fld="3" hier="-1"/>
  </pageFields>
  <dataFields count="1">
    <dataField name="Sum of TopBox" fld="7" baseField="0" baseItem="0"/>
  </dataFields>
  <formats count="3">
    <format dxfId="24">
      <pivotArea outline="0" collapsedLevelsAreSubtotals="1" fieldPosition="0"/>
    </format>
    <format dxfId="23">
      <pivotArea outline="0" collapsedLevelsAreSubtotals="1" fieldPosition="0"/>
    </format>
    <format dxfId="22">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13" cacheId="5"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50:K55" firstHeaderRow="1" firstDataRow="2" firstDataCol="3" rowPageCount="2" colPageCount="1"/>
  <pivotFields count="14">
    <pivotField axis="axisPage" compact="0" outline="0" multipleItemSelectionAllowed="1" showAll="0">
      <items count="4">
        <item h="1" x="2"/>
        <item h="1"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x="0"/>
        <item h="1" x="1"/>
        <item t="default"/>
      </items>
    </pivotField>
    <pivotField axis="axisRow" compact="0" outline="0" showAll="0">
      <items count="11">
        <item x="0"/>
        <item h="1" x="1"/>
        <item h="1" x="2"/>
        <item h="1" x="3"/>
        <item h="1" x="4"/>
        <item h="1" x="5"/>
        <item h="1" x="6"/>
        <item h="1" x="7"/>
        <item h="1" x="8"/>
        <item h="1" x="9"/>
        <item t="default"/>
      </items>
    </pivotField>
    <pivotField axis="axisCol" compact="0" outline="0" showAll="0">
      <items count="28">
        <item x="0"/>
        <item x="1"/>
        <item x="2"/>
        <item x="3"/>
        <item x="4"/>
        <item x="5"/>
        <item x="6"/>
        <item x="7"/>
        <item x="16"/>
        <item x="17"/>
        <item x="21"/>
        <item x="20"/>
        <item x="11"/>
        <item x="12"/>
        <item x="22"/>
        <item x="13"/>
        <item x="8"/>
        <item x="10"/>
        <item x="23"/>
        <item x="24"/>
        <item x="18"/>
        <item x="14"/>
        <item x="19"/>
        <item x="9"/>
        <item x="25"/>
        <item x="15"/>
        <item m="1" x="26"/>
        <item t="default"/>
      </items>
    </pivotField>
    <pivotField compact="0" numFmtId="1" outline="0" showAll="0"/>
    <pivotField compact="0" numFmtId="2" outline="0" showAll="0"/>
    <pivotField compact="0" outline="0" showAll="0"/>
    <pivotField compact="0" outline="0" showAll="0"/>
    <pivotField compact="0" outline="0" showAll="0"/>
    <pivotField compact="0" outline="0" showAll="0"/>
    <pivotField compact="0" outline="0" showAll="0"/>
    <pivotField dataField="1" compact="0" outline="0" showAll="0" defaultSubtotal="0"/>
  </pivotFields>
  <rowFields count="3">
    <field x="1"/>
    <field x="2"/>
    <field x="4"/>
  </rowFields>
  <rowItems count="4">
    <i>
      <x/>
      <x/>
      <x/>
    </i>
    <i>
      <x v="1"/>
      <x v="2"/>
      <x/>
    </i>
    <i>
      <x v="2"/>
      <x v="3"/>
      <x/>
    </i>
    <i>
      <x v="3"/>
      <x v="1"/>
      <x/>
    </i>
  </rowItems>
  <colFields count="1">
    <field x="5"/>
  </colFields>
  <colItems count="8">
    <i>
      <x/>
    </i>
    <i>
      <x v="1"/>
    </i>
    <i>
      <x v="2"/>
    </i>
    <i>
      <x v="3"/>
    </i>
    <i>
      <x v="4"/>
    </i>
    <i>
      <x v="5"/>
    </i>
    <i>
      <x v="6"/>
    </i>
    <i>
      <x v="7"/>
    </i>
  </colItems>
  <pageFields count="2">
    <pageField fld="0" hier="-1"/>
    <pageField fld="3" hier="-1"/>
  </pageFields>
  <dataFields count="1">
    <dataField name="Sum of Significant" fld="13" baseField="0" baseItem="0"/>
  </dataFields>
  <formats count="3">
    <format dxfId="27">
      <pivotArea outline="0" collapsedLevelsAreSubtotals="1" fieldPosition="0"/>
    </format>
    <format dxfId="26">
      <pivotArea outline="0" collapsedLevelsAreSubtotals="1" fieldPosition="0"/>
    </format>
    <format dxfId="25">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PivotTable14" cacheId="5"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145:G175" firstHeaderRow="1" firstDataRow="3" firstDataCol="3" rowPageCount="2" colPageCount="1"/>
  <pivotFields count="14">
    <pivotField axis="axisPage" compact="0" outline="0" multipleItemSelectionAllowed="1" showAll="0">
      <items count="4">
        <item h="1" x="2"/>
        <item h="1"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h="1" x="0"/>
        <item x="1"/>
        <item t="default"/>
      </items>
    </pivotField>
    <pivotField axis="axisRow" compact="0" outline="0" showAll="0" defaultSubtotal="0">
      <items count="10">
        <item x="6"/>
        <item x="0"/>
        <item x="1"/>
        <item x="2"/>
        <item x="3"/>
        <item x="4"/>
        <item x="5"/>
        <item x="7"/>
        <item x="8"/>
        <item x="9"/>
      </items>
      <extLst>
        <ext xmlns:x14="http://schemas.microsoft.com/office/spreadsheetml/2009/9/main" uri="{2946ED86-A175-432a-8AC1-64E0C546D7DE}">
          <x14:pivotField fillDownLabels="1"/>
        </ext>
      </extLst>
    </pivotField>
    <pivotField compact="0" outline="0" showAll="0"/>
    <pivotField compact="0" numFmtId="1" outline="0" showAll="0"/>
    <pivotField dataField="1" compact="0" numFmtId="2"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dataField="1" compact="0" outline="0" showAll="0" defaultSubtotal="0"/>
  </pivotFields>
  <rowFields count="3">
    <field x="4"/>
    <field x="2"/>
    <field x="1"/>
  </rowFields>
  <rowItems count="28">
    <i>
      <x/>
      <x/>
      <x/>
    </i>
    <i r="1">
      <x v="1"/>
      <x v="3"/>
    </i>
    <i r="1">
      <x v="2"/>
      <x v="1"/>
    </i>
    <i r="1">
      <x v="3"/>
      <x v="2"/>
    </i>
    <i>
      <x v="2"/>
      <x/>
      <x/>
    </i>
    <i r="1">
      <x v="1"/>
      <x v="3"/>
    </i>
    <i r="1">
      <x v="2"/>
      <x v="1"/>
    </i>
    <i r="1">
      <x v="3"/>
      <x v="2"/>
    </i>
    <i>
      <x v="3"/>
      <x/>
      <x/>
    </i>
    <i r="1">
      <x v="1"/>
      <x v="3"/>
    </i>
    <i r="1">
      <x v="2"/>
      <x v="1"/>
    </i>
    <i r="1">
      <x v="3"/>
      <x v="2"/>
    </i>
    <i>
      <x v="5"/>
      <x/>
      <x/>
    </i>
    <i r="1">
      <x v="1"/>
      <x v="3"/>
    </i>
    <i r="1">
      <x v="2"/>
      <x v="1"/>
    </i>
    <i r="1">
      <x v="3"/>
      <x v="2"/>
    </i>
    <i>
      <x v="6"/>
      <x/>
      <x/>
    </i>
    <i r="1">
      <x v="1"/>
      <x v="3"/>
    </i>
    <i r="1">
      <x v="2"/>
      <x v="1"/>
    </i>
    <i r="1">
      <x v="3"/>
      <x v="2"/>
    </i>
    <i>
      <x v="7"/>
      <x/>
      <x/>
    </i>
    <i r="1">
      <x v="1"/>
      <x v="3"/>
    </i>
    <i r="1">
      <x v="2"/>
      <x v="1"/>
    </i>
    <i r="1">
      <x v="3"/>
      <x v="2"/>
    </i>
    <i>
      <x v="8"/>
      <x/>
      <x/>
    </i>
    <i r="1">
      <x v="1"/>
      <x v="3"/>
    </i>
    <i r="1">
      <x v="2"/>
      <x v="1"/>
    </i>
    <i r="1">
      <x v="3"/>
      <x v="2"/>
    </i>
  </rowItems>
  <colFields count="2">
    <field x="12"/>
    <field x="-2"/>
  </colFields>
  <colItems count="4">
    <i>
      <x/>
      <x/>
    </i>
    <i r="1" i="1">
      <x v="1"/>
    </i>
    <i>
      <x v="1"/>
      <x/>
    </i>
    <i r="1" i="1">
      <x v="1"/>
    </i>
  </colItems>
  <pageFields count="2">
    <pageField fld="0" hier="-1"/>
    <pageField fld="3" hier="-1"/>
  </pageFields>
  <dataFields count="2">
    <dataField name="Sum of TopBox" fld="7" baseField="0" baseItem="0" numFmtId="2"/>
    <dataField name="Sum of Significant" fld="13" baseField="0" baseItem="0"/>
  </dataFields>
  <formats count="5">
    <format dxfId="32">
      <pivotArea outline="0" collapsedLevelsAreSubtotals="1" fieldPosition="0"/>
    </format>
    <format dxfId="31">
      <pivotArea outline="0" collapsedLevelsAreSubtotals="1" fieldPosition="0"/>
    </format>
    <format dxfId="30">
      <pivotArea dataOnly="0" labelOnly="1" outline="0" fieldPosition="0">
        <references count="1">
          <reference field="12" count="0"/>
        </references>
      </pivotArea>
    </format>
    <format dxfId="29">
      <pivotArea outline="0" collapsedLevelsAreSubtotals="1" fieldPosition="0"/>
    </format>
    <format dxfId="28">
      <pivotArea dataOnly="0" labelOnly="1" outline="0" fieldPosition="0">
        <references count="1">
          <reference field="12" count="0"/>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PivotTable9" cacheId="5"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4:G34" firstHeaderRow="1" firstDataRow="3" firstDataCol="3" rowPageCount="2" colPageCount="1"/>
  <pivotFields count="14">
    <pivotField axis="axisPage" compact="0" outline="0" multipleItemSelectionAllowed="1" showAll="0">
      <items count="4">
        <item h="1" x="2"/>
        <item h="1" x="1"/>
        <item x="0"/>
        <item t="default"/>
      </items>
    </pivotField>
    <pivotField axis="axisRow" compact="0" outline="0" showAll="0" defaultSubtotal="0">
      <items count="4">
        <item x="0"/>
        <item x="1"/>
        <item x="2"/>
        <item x="3"/>
      </items>
    </pivotField>
    <pivotField axis="axisRow" compact="0" outline="0" showAll="0" defaultSubtotal="0">
      <items count="4">
        <item x="0"/>
        <item x="3"/>
        <item x="1"/>
        <item x="2"/>
      </items>
    </pivotField>
    <pivotField axis="axisPage" compact="0" outline="0" multipleItemSelectionAllowed="1" showAll="0">
      <items count="3">
        <item h="1" x="0"/>
        <item x="1"/>
        <item t="default"/>
      </items>
    </pivotField>
    <pivotField axis="axisRow" compact="0" outline="0" showAll="0">
      <items count="11">
        <item x="6"/>
        <item x="0"/>
        <item x="1"/>
        <item x="2"/>
        <item x="3"/>
        <item x="4"/>
        <item x="5"/>
        <item x="7"/>
        <item x="8"/>
        <item x="9"/>
        <item t="default"/>
      </items>
    </pivotField>
    <pivotField compact="0" outline="0" showAll="0"/>
    <pivotField compact="0" numFmtId="1" outline="0" showAll="0"/>
    <pivotField dataField="1" compact="0" numFmtId="2"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dataField="1" compact="0" outline="0" showAll="0" defaultSubtotal="0"/>
  </pivotFields>
  <rowFields count="3">
    <field x="1"/>
    <field x="2"/>
    <field x="4"/>
  </rowFields>
  <rowItems count="28">
    <i>
      <x/>
      <x/>
      <x/>
    </i>
    <i r="2">
      <x v="2"/>
    </i>
    <i r="2">
      <x v="3"/>
    </i>
    <i r="2">
      <x v="5"/>
    </i>
    <i r="2">
      <x v="6"/>
    </i>
    <i r="2">
      <x v="7"/>
    </i>
    <i r="2">
      <x v="8"/>
    </i>
    <i>
      <x v="1"/>
      <x v="2"/>
      <x/>
    </i>
    <i r="2">
      <x v="2"/>
    </i>
    <i r="2">
      <x v="3"/>
    </i>
    <i r="2">
      <x v="5"/>
    </i>
    <i r="2">
      <x v="6"/>
    </i>
    <i r="2">
      <x v="7"/>
    </i>
    <i r="2">
      <x v="8"/>
    </i>
    <i>
      <x v="2"/>
      <x v="3"/>
      <x/>
    </i>
    <i r="2">
      <x v="2"/>
    </i>
    <i r="2">
      <x v="3"/>
    </i>
    <i r="2">
      <x v="5"/>
    </i>
    <i r="2">
      <x v="6"/>
    </i>
    <i r="2">
      <x v="7"/>
    </i>
    <i r="2">
      <x v="8"/>
    </i>
    <i>
      <x v="3"/>
      <x v="1"/>
      <x/>
    </i>
    <i r="2">
      <x v="2"/>
    </i>
    <i r="2">
      <x v="3"/>
    </i>
    <i r="2">
      <x v="5"/>
    </i>
    <i r="2">
      <x v="6"/>
    </i>
    <i r="2">
      <x v="7"/>
    </i>
    <i r="2">
      <x v="8"/>
    </i>
  </rowItems>
  <colFields count="2">
    <field x="12"/>
    <field x="-2"/>
  </colFields>
  <colItems count="4">
    <i>
      <x/>
      <x/>
    </i>
    <i r="1" i="1">
      <x v="1"/>
    </i>
    <i>
      <x v="1"/>
      <x/>
    </i>
    <i r="1" i="1">
      <x v="1"/>
    </i>
  </colItems>
  <pageFields count="2">
    <pageField fld="0" hier="-1"/>
    <pageField fld="3" hier="-1"/>
  </pageFields>
  <dataFields count="2">
    <dataField name="Sum of TopBox" fld="7" baseField="0" baseItem="0" numFmtId="2"/>
    <dataField name="Sum of Significant" fld="13" baseField="0" baseItem="0"/>
  </dataFields>
  <formats count="5">
    <format dxfId="37">
      <pivotArea outline="0" collapsedLevelsAreSubtotals="1" fieldPosition="0"/>
    </format>
    <format dxfId="36">
      <pivotArea outline="0" collapsedLevelsAreSubtotals="1" fieldPosition="0"/>
    </format>
    <format dxfId="35">
      <pivotArea dataOnly="0" labelOnly="1" outline="0" fieldPosition="0">
        <references count="1">
          <reference field="12" count="0"/>
        </references>
      </pivotArea>
    </format>
    <format dxfId="34">
      <pivotArea outline="0" collapsedLevelsAreSubtotals="1" fieldPosition="0"/>
    </format>
    <format dxfId="33">
      <pivotArea dataOnly="0" labelOnly="1" outline="0" fieldPosition="0">
        <references count="1">
          <reference field="12" count="0"/>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hssurveys.org/survey/1436" TargetMode="External"/><Relationship Id="rId7" Type="http://schemas.openxmlformats.org/officeDocument/2006/relationships/printerSettings" Target="../printerSettings/printerSettings1.bin"/><Relationship Id="rId2" Type="http://schemas.openxmlformats.org/officeDocument/2006/relationships/hyperlink" Target="https://gp-patient.co.uk/surveys-and-reports" TargetMode="External"/><Relationship Id="rId1" Type="http://schemas.openxmlformats.org/officeDocument/2006/relationships/hyperlink" Target="http://www.nhssurveys.org/survey/1380" TargetMode="External"/><Relationship Id="rId6" Type="http://schemas.openxmlformats.org/officeDocument/2006/relationships/hyperlink" Target="https://www.quality-health.co.uk/resources/surveys/national-cancer-experience-survey/2014-national-cancer-patient-experience-survey" TargetMode="External"/><Relationship Id="rId5" Type="http://schemas.openxmlformats.org/officeDocument/2006/relationships/hyperlink" Target="http://www.nhssurveys.org/surveys/666" TargetMode="External"/><Relationship Id="rId4" Type="http://schemas.openxmlformats.org/officeDocument/2006/relationships/hyperlink" Target="http://www.nhssurveys.org/survey/151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19.xml"/><Relationship Id="rId3" Type="http://schemas.openxmlformats.org/officeDocument/2006/relationships/pivotTable" Target="../pivotTables/pivotTable14.xml"/><Relationship Id="rId7" Type="http://schemas.openxmlformats.org/officeDocument/2006/relationships/pivotTable" Target="../pivotTables/pivotTable18.x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openxmlformats.org/officeDocument/2006/relationships/pivotTable" Target="../pivotTables/pivotTable17.xml"/><Relationship Id="rId5" Type="http://schemas.openxmlformats.org/officeDocument/2006/relationships/pivotTable" Target="../pivotTables/pivotTable16.xml"/><Relationship Id="rId4" Type="http://schemas.openxmlformats.org/officeDocument/2006/relationships/pivotTable" Target="../pivotTables/pivotTable15.xml"/></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21.xml"/><Relationship Id="rId1" Type="http://schemas.openxmlformats.org/officeDocument/2006/relationships/pivotTable" Target="../pivotTables/pivotTable20.xml"/></Relationships>
</file>

<file path=xl/worksheets/_rels/sheet14.xml.rels><?xml version="1.0" encoding="UTF-8" standalone="yes"?>
<Relationships xmlns="http://schemas.openxmlformats.org/package/2006/relationships"><Relationship Id="rId8" Type="http://schemas.openxmlformats.org/officeDocument/2006/relationships/pivotTable" Target="../pivotTables/pivotTable29.xml"/><Relationship Id="rId3" Type="http://schemas.openxmlformats.org/officeDocument/2006/relationships/pivotTable" Target="../pivotTables/pivotTable24.xml"/><Relationship Id="rId7" Type="http://schemas.openxmlformats.org/officeDocument/2006/relationships/pivotTable" Target="../pivotTables/pivotTable28.xml"/><Relationship Id="rId2" Type="http://schemas.openxmlformats.org/officeDocument/2006/relationships/pivotTable" Target="../pivotTables/pivotTable23.xml"/><Relationship Id="rId1" Type="http://schemas.openxmlformats.org/officeDocument/2006/relationships/pivotTable" Target="../pivotTables/pivotTable22.xml"/><Relationship Id="rId6" Type="http://schemas.openxmlformats.org/officeDocument/2006/relationships/pivotTable" Target="../pivotTables/pivotTable27.xml"/><Relationship Id="rId11" Type="http://schemas.openxmlformats.org/officeDocument/2006/relationships/pivotTable" Target="../pivotTables/pivotTable32.xml"/><Relationship Id="rId5" Type="http://schemas.openxmlformats.org/officeDocument/2006/relationships/pivotTable" Target="../pivotTables/pivotTable26.xml"/><Relationship Id="rId10" Type="http://schemas.openxmlformats.org/officeDocument/2006/relationships/pivotTable" Target="../pivotTables/pivotTable31.xml"/><Relationship Id="rId4" Type="http://schemas.openxmlformats.org/officeDocument/2006/relationships/pivotTable" Target="../pivotTables/pivotTable25.xml"/><Relationship Id="rId9" Type="http://schemas.openxmlformats.org/officeDocument/2006/relationships/pivotTable" Target="../pivotTables/pivotTable30.xml"/></Relationships>
</file>

<file path=xl/worksheets/_rels/sheet15.xml.rels><?xml version="1.0" encoding="UTF-8" standalone="yes"?>
<Relationships xmlns="http://schemas.openxmlformats.org/package/2006/relationships"><Relationship Id="rId8" Type="http://schemas.openxmlformats.org/officeDocument/2006/relationships/pivotTable" Target="../pivotTables/pivotTable40.xml"/><Relationship Id="rId3" Type="http://schemas.openxmlformats.org/officeDocument/2006/relationships/pivotTable" Target="../pivotTables/pivotTable35.xml"/><Relationship Id="rId7" Type="http://schemas.openxmlformats.org/officeDocument/2006/relationships/pivotTable" Target="../pivotTables/pivotTable39.xml"/><Relationship Id="rId2" Type="http://schemas.openxmlformats.org/officeDocument/2006/relationships/pivotTable" Target="../pivotTables/pivotTable34.xml"/><Relationship Id="rId1" Type="http://schemas.openxmlformats.org/officeDocument/2006/relationships/pivotTable" Target="../pivotTables/pivotTable33.xml"/><Relationship Id="rId6" Type="http://schemas.openxmlformats.org/officeDocument/2006/relationships/pivotTable" Target="../pivotTables/pivotTable38.xml"/><Relationship Id="rId5" Type="http://schemas.openxmlformats.org/officeDocument/2006/relationships/pivotTable" Target="../pivotTables/pivotTable37.xml"/><Relationship Id="rId4" Type="http://schemas.openxmlformats.org/officeDocument/2006/relationships/pivotTable" Target="../pivotTables/pivotTable36.xml"/><Relationship Id="rId9" Type="http://schemas.openxmlformats.org/officeDocument/2006/relationships/pivotTable" Target="../pivotTables/pivotTable41.xml"/></Relationships>
</file>

<file path=xl/worksheets/_rels/sheet16.xml.rels><?xml version="1.0" encoding="UTF-8" standalone="yes"?>
<Relationships xmlns="http://schemas.openxmlformats.org/package/2006/relationships"><Relationship Id="rId3" Type="http://schemas.openxmlformats.org/officeDocument/2006/relationships/pivotTable" Target="../pivotTables/pivotTable44.xml"/><Relationship Id="rId2" Type="http://schemas.openxmlformats.org/officeDocument/2006/relationships/pivotTable" Target="../pivotTables/pivotTable43.xml"/><Relationship Id="rId1" Type="http://schemas.openxmlformats.org/officeDocument/2006/relationships/pivotTable" Target="../pivotTables/pivotTable42.xml"/><Relationship Id="rId6" Type="http://schemas.openxmlformats.org/officeDocument/2006/relationships/pivotTable" Target="../pivotTables/pivotTable47.xml"/><Relationship Id="rId5" Type="http://schemas.openxmlformats.org/officeDocument/2006/relationships/pivotTable" Target="../pivotTables/pivotTable46.xml"/><Relationship Id="rId4" Type="http://schemas.openxmlformats.org/officeDocument/2006/relationships/pivotTable" Target="../pivotTables/pivotTable45.xml"/></Relationships>
</file>

<file path=xl/worksheets/_rels/sheet17.xml.rels><?xml version="1.0" encoding="UTF-8" standalone="yes"?>
<Relationships xmlns="http://schemas.openxmlformats.org/package/2006/relationships"><Relationship Id="rId8" Type="http://schemas.openxmlformats.org/officeDocument/2006/relationships/pivotTable" Target="../pivotTables/pivotTable55.xml"/><Relationship Id="rId3" Type="http://schemas.openxmlformats.org/officeDocument/2006/relationships/pivotTable" Target="../pivotTables/pivotTable50.xml"/><Relationship Id="rId7" Type="http://schemas.openxmlformats.org/officeDocument/2006/relationships/pivotTable" Target="../pivotTables/pivotTable54.xml"/><Relationship Id="rId2" Type="http://schemas.openxmlformats.org/officeDocument/2006/relationships/pivotTable" Target="../pivotTables/pivotTable49.xml"/><Relationship Id="rId1" Type="http://schemas.openxmlformats.org/officeDocument/2006/relationships/pivotTable" Target="../pivotTables/pivotTable48.xml"/><Relationship Id="rId6" Type="http://schemas.openxmlformats.org/officeDocument/2006/relationships/pivotTable" Target="../pivotTables/pivotTable53.xml"/><Relationship Id="rId5" Type="http://schemas.openxmlformats.org/officeDocument/2006/relationships/pivotTable" Target="../pivotTables/pivotTable52.xml"/><Relationship Id="rId10" Type="http://schemas.openxmlformats.org/officeDocument/2006/relationships/pivotTable" Target="../pivotTables/pivotTable57.xml"/><Relationship Id="rId4" Type="http://schemas.openxmlformats.org/officeDocument/2006/relationships/pivotTable" Target="../pivotTables/pivotTable51.xml"/><Relationship Id="rId9" Type="http://schemas.openxmlformats.org/officeDocument/2006/relationships/pivotTable" Target="../pivotTables/pivotTable5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2:O44"/>
  <sheetViews>
    <sheetView showGridLines="0" tabSelected="1" zoomScaleNormal="100" workbookViewId="0">
      <selection activeCell="P18" sqref="P18"/>
    </sheetView>
  </sheetViews>
  <sheetFormatPr defaultRowHeight="15" x14ac:dyDescent="0.25"/>
  <cols>
    <col min="1" max="1" width="3" customWidth="1"/>
    <col min="2" max="15" width="10.7109375" customWidth="1"/>
  </cols>
  <sheetData>
    <row r="2" spans="1:15" ht="26.25" x14ac:dyDescent="0.25">
      <c r="A2" s="173" t="s">
        <v>325</v>
      </c>
      <c r="B2" s="173"/>
      <c r="C2" s="173"/>
      <c r="D2" s="173"/>
      <c r="E2" s="173"/>
      <c r="F2" s="173"/>
      <c r="G2" s="173"/>
      <c r="H2" s="173"/>
      <c r="I2" s="173"/>
      <c r="J2" s="174"/>
      <c r="K2" s="174"/>
      <c r="L2" s="174"/>
      <c r="M2" s="174"/>
      <c r="N2" s="174"/>
      <c r="O2" s="174"/>
    </row>
    <row r="3" spans="1:15" s="75" customFormat="1" ht="26.25" x14ac:dyDescent="0.25">
      <c r="A3" s="169"/>
      <c r="B3" s="169"/>
      <c r="C3" s="169"/>
      <c r="D3" s="169"/>
      <c r="E3" s="169"/>
      <c r="F3" s="169"/>
      <c r="G3" s="169"/>
      <c r="H3" s="169"/>
      <c r="I3" s="169"/>
      <c r="J3" s="170"/>
      <c r="K3" s="170"/>
      <c r="L3" s="170"/>
      <c r="M3" s="170"/>
      <c r="N3" s="170"/>
      <c r="O3" s="170"/>
    </row>
    <row r="4" spans="1:15" s="75" customFormat="1" ht="26.25" x14ac:dyDescent="0.25">
      <c r="A4" s="171" t="s">
        <v>322</v>
      </c>
      <c r="B4" s="169"/>
      <c r="C4" s="169"/>
      <c r="D4" s="169"/>
      <c r="E4" s="169"/>
      <c r="F4" s="169"/>
      <c r="G4" s="169"/>
      <c r="H4" s="169"/>
      <c r="I4" s="169"/>
      <c r="J4" s="170"/>
      <c r="K4" s="170"/>
      <c r="L4" s="170"/>
      <c r="M4" s="170"/>
      <c r="N4" s="170"/>
      <c r="O4" s="170"/>
    </row>
    <row r="6" spans="1:15" s="75" customFormat="1" x14ac:dyDescent="0.25">
      <c r="B6" s="134" t="s">
        <v>308</v>
      </c>
    </row>
    <row r="7" spans="1:15" s="75" customFormat="1" ht="48" customHeight="1" x14ac:dyDescent="0.25">
      <c r="B7" s="178" t="s">
        <v>318</v>
      </c>
      <c r="C7" s="178"/>
      <c r="D7" s="178"/>
      <c r="E7" s="178"/>
      <c r="F7" s="178"/>
      <c r="G7" s="178"/>
      <c r="H7" s="178"/>
      <c r="I7" s="178"/>
      <c r="J7" s="178"/>
      <c r="K7" s="178"/>
      <c r="L7" s="178"/>
      <c r="M7" s="178"/>
      <c r="N7" s="178"/>
      <c r="O7" s="178"/>
    </row>
    <row r="8" spans="1:15" s="75" customFormat="1" x14ac:dyDescent="0.25"/>
    <row r="9" spans="1:15" s="75" customFormat="1" x14ac:dyDescent="0.25">
      <c r="B9" s="134" t="s">
        <v>314</v>
      </c>
    </row>
    <row r="10" spans="1:15" s="75" customFormat="1" ht="113.25" customHeight="1" x14ac:dyDescent="0.25">
      <c r="B10" s="172" t="s">
        <v>319</v>
      </c>
      <c r="C10" s="172"/>
      <c r="D10" s="172"/>
      <c r="E10" s="172"/>
      <c r="F10" s="172"/>
      <c r="G10" s="172"/>
      <c r="H10" s="172"/>
      <c r="I10" s="172"/>
      <c r="J10" s="172"/>
      <c r="K10" s="172"/>
      <c r="L10" s="172"/>
      <c r="M10" s="172"/>
      <c r="N10" s="172"/>
      <c r="O10" s="172"/>
    </row>
    <row r="11" spans="1:15" s="75" customFormat="1" x14ac:dyDescent="0.25"/>
    <row r="12" spans="1:15" s="75" customFormat="1" ht="67.5" customHeight="1" x14ac:dyDescent="0.25">
      <c r="B12" s="175" t="s">
        <v>285</v>
      </c>
      <c r="C12" s="175"/>
      <c r="D12" s="175"/>
      <c r="E12" s="175"/>
      <c r="F12" s="175"/>
      <c r="G12" s="175"/>
      <c r="H12" s="175"/>
      <c r="I12" s="175"/>
      <c r="J12" s="175"/>
      <c r="K12" s="175"/>
      <c r="L12" s="175"/>
      <c r="M12" s="175"/>
      <c r="N12" s="175"/>
      <c r="O12" s="175"/>
    </row>
    <row r="13" spans="1:15" s="75" customFormat="1" x14ac:dyDescent="0.25"/>
    <row r="14" spans="1:15" s="75" customFormat="1" x14ac:dyDescent="0.25">
      <c r="B14" s="134" t="s">
        <v>307</v>
      </c>
    </row>
    <row r="15" spans="1:15" s="75" customFormat="1" ht="47.25" customHeight="1" x14ac:dyDescent="0.25">
      <c r="B15" s="177" t="s">
        <v>316</v>
      </c>
      <c r="C15" s="177"/>
      <c r="D15" s="177"/>
      <c r="E15" s="177"/>
      <c r="F15" s="177"/>
      <c r="G15" s="177"/>
      <c r="H15" s="177"/>
      <c r="I15" s="177"/>
      <c r="J15" s="177"/>
      <c r="K15" s="177"/>
      <c r="L15" s="177"/>
      <c r="M15" s="177"/>
      <c r="N15" s="177"/>
      <c r="O15" s="177"/>
    </row>
    <row r="16" spans="1:15" s="75" customFormat="1" x14ac:dyDescent="0.25"/>
    <row r="17" spans="2:15" s="75" customFormat="1" x14ac:dyDescent="0.25">
      <c r="B17" s="134" t="s">
        <v>304</v>
      </c>
    </row>
    <row r="18" spans="2:15" s="75" customFormat="1" ht="48.75" customHeight="1" x14ac:dyDescent="0.25">
      <c r="B18" s="172" t="s">
        <v>326</v>
      </c>
      <c r="C18" s="172"/>
      <c r="D18" s="172"/>
      <c r="E18" s="172"/>
      <c r="F18" s="172"/>
      <c r="G18" s="172"/>
      <c r="H18" s="172"/>
      <c r="I18" s="172"/>
      <c r="J18" s="172"/>
      <c r="K18" s="172"/>
      <c r="L18" s="172"/>
      <c r="M18" s="172"/>
      <c r="N18" s="172"/>
      <c r="O18" s="172"/>
    </row>
    <row r="19" spans="2:15" s="75" customFormat="1" x14ac:dyDescent="0.25"/>
    <row r="20" spans="2:15" s="75" customFormat="1" x14ac:dyDescent="0.25">
      <c r="B20" s="167" t="s">
        <v>305</v>
      </c>
    </row>
    <row r="21" spans="2:15" s="75" customFormat="1" ht="66.75" customHeight="1" x14ac:dyDescent="0.25">
      <c r="B21" s="172" t="s">
        <v>320</v>
      </c>
      <c r="C21" s="172"/>
      <c r="D21" s="172"/>
      <c r="E21" s="172"/>
      <c r="F21" s="172"/>
      <c r="G21" s="172"/>
      <c r="H21" s="172"/>
      <c r="I21" s="172"/>
      <c r="J21" s="172"/>
      <c r="K21" s="172"/>
      <c r="L21" s="172"/>
      <c r="M21" s="172"/>
      <c r="N21" s="172"/>
      <c r="O21" s="172"/>
    </row>
    <row r="22" spans="2:15" s="75" customFormat="1" x14ac:dyDescent="0.25"/>
    <row r="23" spans="2:15" s="75" customFormat="1" x14ac:dyDescent="0.25">
      <c r="B23" s="134" t="s">
        <v>306</v>
      </c>
    </row>
    <row r="24" spans="2:15" s="75" customFormat="1" ht="126.75" customHeight="1" x14ac:dyDescent="0.25">
      <c r="B24" s="172" t="s">
        <v>321</v>
      </c>
      <c r="C24" s="172"/>
      <c r="D24" s="172"/>
      <c r="E24" s="172"/>
      <c r="F24" s="172"/>
      <c r="G24" s="172"/>
      <c r="H24" s="172"/>
      <c r="I24" s="172"/>
      <c r="J24" s="172"/>
      <c r="K24" s="172"/>
      <c r="L24" s="172"/>
      <c r="M24" s="172"/>
      <c r="N24" s="172"/>
      <c r="O24" s="172"/>
    </row>
    <row r="25" spans="2:15" s="75" customFormat="1" x14ac:dyDescent="0.25"/>
    <row r="26" spans="2:15" s="75" customFormat="1" x14ac:dyDescent="0.25">
      <c r="B26" s="134" t="s">
        <v>309</v>
      </c>
    </row>
    <row r="27" spans="2:15" s="75" customFormat="1" ht="174" customHeight="1" x14ac:dyDescent="0.25">
      <c r="B27" s="172" t="s">
        <v>317</v>
      </c>
      <c r="C27" s="172"/>
      <c r="D27" s="172"/>
      <c r="E27" s="172"/>
      <c r="F27" s="172"/>
      <c r="G27" s="172"/>
      <c r="H27" s="172"/>
      <c r="I27" s="172"/>
      <c r="J27" s="172"/>
      <c r="K27" s="172"/>
      <c r="L27" s="172"/>
      <c r="M27" s="172"/>
      <c r="N27" s="172"/>
      <c r="O27" s="172"/>
    </row>
    <row r="28" spans="2:15" s="75" customFormat="1" x14ac:dyDescent="0.25"/>
    <row r="29" spans="2:15" s="75" customFormat="1" x14ac:dyDescent="0.25">
      <c r="B29" s="134" t="s">
        <v>315</v>
      </c>
    </row>
    <row r="30" spans="2:15" s="75" customFormat="1" ht="54.75" customHeight="1" x14ac:dyDescent="0.25">
      <c r="B30" s="175" t="s">
        <v>324</v>
      </c>
      <c r="C30" s="175"/>
      <c r="D30" s="175"/>
      <c r="E30" s="175"/>
      <c r="F30" s="175"/>
      <c r="G30" s="175"/>
      <c r="H30" s="175"/>
      <c r="I30" s="175"/>
      <c r="J30" s="175"/>
      <c r="K30" s="175"/>
      <c r="L30" s="175"/>
      <c r="M30" s="175"/>
      <c r="N30" s="175"/>
      <c r="O30" s="175"/>
    </row>
    <row r="31" spans="2:15" s="75" customFormat="1" x14ac:dyDescent="0.25">
      <c r="B31" s="157"/>
      <c r="C31" s="157"/>
      <c r="D31" s="157"/>
      <c r="E31" s="157"/>
      <c r="F31" s="157"/>
      <c r="G31" s="157"/>
      <c r="H31" s="157"/>
      <c r="I31" s="157"/>
      <c r="J31" s="157"/>
      <c r="K31" s="157"/>
      <c r="L31" s="157"/>
      <c r="M31" s="157"/>
      <c r="N31" s="157"/>
      <c r="O31" s="157"/>
    </row>
    <row r="32" spans="2:15" x14ac:dyDescent="0.25">
      <c r="B32" s="134" t="s">
        <v>284</v>
      </c>
    </row>
    <row r="33" spans="2:15" s="75" customFormat="1" ht="15" customHeight="1" x14ac:dyDescent="0.25">
      <c r="B33" s="157"/>
      <c r="C33" s="158"/>
      <c r="D33" s="158"/>
      <c r="E33" s="158"/>
      <c r="F33" s="158"/>
      <c r="G33" s="158"/>
      <c r="H33" s="158"/>
    </row>
    <row r="34" spans="2:15" s="75" customFormat="1" ht="15" customHeight="1" x14ac:dyDescent="0.25">
      <c r="B34" s="163" t="s">
        <v>71</v>
      </c>
      <c r="C34" s="164" t="s">
        <v>73</v>
      </c>
      <c r="D34" s="180" t="s">
        <v>297</v>
      </c>
      <c r="E34" s="181"/>
      <c r="F34" s="181"/>
      <c r="G34" s="181"/>
      <c r="H34" s="182"/>
    </row>
    <row r="35" spans="2:15" s="75" customFormat="1" ht="15" customHeight="1" x14ac:dyDescent="0.25">
      <c r="B35" s="159" t="s">
        <v>179</v>
      </c>
      <c r="C35" s="160">
        <v>2014</v>
      </c>
      <c r="D35" s="176" t="s">
        <v>296</v>
      </c>
      <c r="E35" s="176"/>
      <c r="F35" s="176"/>
      <c r="G35" s="176"/>
      <c r="H35" s="176"/>
    </row>
    <row r="36" spans="2:15" s="75" customFormat="1" ht="15" customHeight="1" x14ac:dyDescent="0.25">
      <c r="B36" s="159" t="s">
        <v>178</v>
      </c>
      <c r="C36" s="160">
        <v>2014</v>
      </c>
      <c r="D36" s="176" t="s">
        <v>299</v>
      </c>
      <c r="E36" s="176"/>
      <c r="F36" s="176"/>
      <c r="G36" s="176"/>
      <c r="H36" s="176"/>
    </row>
    <row r="37" spans="2:15" s="75" customFormat="1" ht="15" customHeight="1" x14ac:dyDescent="0.25">
      <c r="B37" s="159" t="s">
        <v>176</v>
      </c>
      <c r="C37" s="160">
        <v>2014</v>
      </c>
      <c r="D37" s="176" t="s">
        <v>300</v>
      </c>
      <c r="E37" s="176"/>
      <c r="F37" s="176"/>
      <c r="G37" s="176"/>
      <c r="H37" s="176"/>
    </row>
    <row r="38" spans="2:15" s="75" customFormat="1" ht="27.75" customHeight="1" x14ac:dyDescent="0.25">
      <c r="B38" s="159" t="s">
        <v>180</v>
      </c>
      <c r="C38" s="160">
        <v>2014</v>
      </c>
      <c r="D38" s="176" t="s">
        <v>301</v>
      </c>
      <c r="E38" s="176"/>
      <c r="F38" s="176"/>
      <c r="G38" s="176"/>
      <c r="H38" s="176"/>
    </row>
    <row r="39" spans="2:15" s="75" customFormat="1" ht="15" customHeight="1" x14ac:dyDescent="0.25">
      <c r="B39" s="161" t="s">
        <v>177</v>
      </c>
      <c r="C39" s="162">
        <v>2013</v>
      </c>
      <c r="D39" s="176" t="s">
        <v>302</v>
      </c>
      <c r="E39" s="176"/>
      <c r="F39" s="176"/>
      <c r="G39" s="176"/>
      <c r="H39" s="176"/>
    </row>
    <row r="40" spans="2:15" s="75" customFormat="1" ht="63.75" customHeight="1" x14ac:dyDescent="0.25">
      <c r="B40" s="159" t="s">
        <v>181</v>
      </c>
      <c r="C40" s="160">
        <v>2015</v>
      </c>
      <c r="D40" s="179" t="s">
        <v>303</v>
      </c>
      <c r="E40" s="179"/>
      <c r="F40" s="179"/>
      <c r="G40" s="179"/>
      <c r="H40" s="179"/>
    </row>
    <row r="41" spans="2:15" s="75" customFormat="1" ht="15" customHeight="1" x14ac:dyDescent="0.25">
      <c r="B41" s="157"/>
      <c r="C41" s="158"/>
      <c r="D41" s="158"/>
      <c r="E41" s="158"/>
      <c r="F41" s="158"/>
      <c r="G41" s="158"/>
      <c r="H41" s="158"/>
    </row>
    <row r="42" spans="2:15" s="75" customFormat="1" ht="15" customHeight="1" x14ac:dyDescent="0.25">
      <c r="B42" s="168" t="s">
        <v>310</v>
      </c>
      <c r="C42" s="158"/>
      <c r="D42" s="158"/>
      <c r="E42" s="158"/>
      <c r="F42" s="158"/>
      <c r="G42" s="158"/>
      <c r="H42" s="158"/>
    </row>
    <row r="43" spans="2:15" s="75" customFormat="1" ht="32.25" customHeight="1" x14ac:dyDescent="0.25">
      <c r="B43" s="175" t="s">
        <v>313</v>
      </c>
      <c r="C43" s="175"/>
      <c r="D43" s="175"/>
      <c r="E43" s="175"/>
      <c r="F43" s="175"/>
      <c r="G43" s="175"/>
      <c r="H43" s="175"/>
      <c r="I43" s="175"/>
      <c r="J43" s="175"/>
      <c r="K43" s="175"/>
      <c r="L43" s="175"/>
      <c r="M43" s="175"/>
      <c r="N43" s="175"/>
      <c r="O43" s="175"/>
    </row>
    <row r="44" spans="2:15" s="75" customFormat="1" ht="15" customHeight="1" x14ac:dyDescent="0.25">
      <c r="B44" s="157"/>
      <c r="C44" s="158"/>
      <c r="D44" s="158"/>
      <c r="E44" s="158"/>
      <c r="F44" s="158"/>
      <c r="G44" s="158"/>
      <c r="H44" s="158"/>
    </row>
  </sheetData>
  <mergeCells count="18">
    <mergeCell ref="B43:O43"/>
    <mergeCell ref="B24:O24"/>
    <mergeCell ref="B30:O30"/>
    <mergeCell ref="B15:O15"/>
    <mergeCell ref="B7:O7"/>
    <mergeCell ref="B27:O27"/>
    <mergeCell ref="D39:H39"/>
    <mergeCell ref="D40:H40"/>
    <mergeCell ref="D36:H36"/>
    <mergeCell ref="D37:H37"/>
    <mergeCell ref="D38:H38"/>
    <mergeCell ref="D34:H34"/>
    <mergeCell ref="B10:O10"/>
    <mergeCell ref="B18:O18"/>
    <mergeCell ref="B21:O21"/>
    <mergeCell ref="A2:O2"/>
    <mergeCell ref="B12:O12"/>
    <mergeCell ref="D35:H35"/>
  </mergeCells>
  <hyperlinks>
    <hyperlink ref="D35" r:id="rId1"/>
    <hyperlink ref="D36" r:id="rId2"/>
    <hyperlink ref="D37" r:id="rId3"/>
    <hyperlink ref="D38" r:id="rId4"/>
    <hyperlink ref="D39" r:id="rId5"/>
    <hyperlink ref="D40"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40075"/>
  </sheetPr>
  <dimension ref="A1:T1218"/>
  <sheetViews>
    <sheetView showGridLines="0" zoomScaleNormal="100" workbookViewId="0">
      <pane ySplit="2" topLeftCell="A3" activePane="bottomLeft" state="frozen"/>
      <selection activeCell="E36" sqref="E36"/>
      <selection pane="bottomLeft" activeCell="A196" sqref="A196"/>
    </sheetView>
  </sheetViews>
  <sheetFormatPr defaultRowHeight="15" x14ac:dyDescent="0.25"/>
  <cols>
    <col min="8" max="8" width="11.85546875" customWidth="1"/>
    <col min="9" max="11" width="9.5703125" bestFit="1" customWidth="1"/>
    <col min="15" max="15" width="10" customWidth="1"/>
  </cols>
  <sheetData>
    <row r="1" spans="1:14" x14ac:dyDescent="0.25">
      <c r="A1" s="107" t="s">
        <v>282</v>
      </c>
      <c r="B1" s="108"/>
      <c r="C1" s="109" t="s">
        <v>176</v>
      </c>
      <c r="D1" s="110"/>
      <c r="E1" s="109" t="s">
        <v>177</v>
      </c>
      <c r="F1" s="110"/>
      <c r="G1" s="109" t="s">
        <v>180</v>
      </c>
      <c r="H1" s="110"/>
      <c r="I1" s="109" t="s">
        <v>181</v>
      </c>
      <c r="J1" s="110"/>
      <c r="K1" s="109" t="s">
        <v>179</v>
      </c>
      <c r="L1" s="110"/>
      <c r="M1" s="109" t="s">
        <v>178</v>
      </c>
      <c r="N1" s="110"/>
    </row>
    <row r="2" spans="1:14" s="75" customFormat="1" x14ac:dyDescent="0.25">
      <c r="A2" s="105"/>
      <c r="B2" s="106"/>
      <c r="C2" s="102" t="s">
        <v>200</v>
      </c>
      <c r="D2" s="103"/>
      <c r="E2" s="102" t="s">
        <v>200</v>
      </c>
      <c r="F2" s="103"/>
      <c r="G2" s="102" t="s">
        <v>200</v>
      </c>
      <c r="H2" s="103"/>
      <c r="I2" s="102" t="s">
        <v>200</v>
      </c>
      <c r="J2" s="103"/>
      <c r="K2" s="100" t="s">
        <v>200</v>
      </c>
      <c r="L2" s="101"/>
      <c r="M2" s="100" t="s">
        <v>200</v>
      </c>
      <c r="N2" s="101"/>
    </row>
    <row r="3" spans="1:14" s="77" customFormat="1" x14ac:dyDescent="0.25">
      <c r="B3" s="88" t="s">
        <v>190</v>
      </c>
      <c r="C3" s="88" t="s">
        <v>189</v>
      </c>
      <c r="D3" s="133" t="s">
        <v>283</v>
      </c>
      <c r="E3" s="88" t="s">
        <v>198</v>
      </c>
    </row>
    <row r="4" spans="1:14" ht="37.5" customHeight="1" x14ac:dyDescent="0.25">
      <c r="A4" s="75"/>
      <c r="B4" s="190" t="s">
        <v>199</v>
      </c>
      <c r="C4" s="190"/>
      <c r="D4" s="190"/>
      <c r="E4" s="190"/>
      <c r="F4" s="190"/>
    </row>
    <row r="5" spans="1:14" s="75" customFormat="1" ht="22.5" customHeight="1" x14ac:dyDescent="0.25">
      <c r="B5" s="166" t="s">
        <v>311</v>
      </c>
      <c r="C5" s="165"/>
      <c r="D5" s="165"/>
      <c r="E5" s="165"/>
      <c r="F5" s="165"/>
    </row>
    <row r="6" spans="1:14" s="75" customFormat="1" ht="10.5" customHeight="1" x14ac:dyDescent="0.45">
      <c r="B6" s="136"/>
      <c r="C6" s="136"/>
      <c r="D6" s="136"/>
      <c r="E6" s="136"/>
      <c r="F6" s="136"/>
    </row>
    <row r="7" spans="1:14" s="75" customFormat="1" ht="15.75" customHeight="1" x14ac:dyDescent="0.45">
      <c r="B7" s="136"/>
      <c r="C7" s="136"/>
      <c r="D7" s="136"/>
      <c r="E7" s="136"/>
      <c r="F7" s="136"/>
    </row>
    <row r="8" spans="1:14" s="75" customFormat="1" ht="15.75" customHeight="1" x14ac:dyDescent="0.45">
      <c r="B8" s="136"/>
      <c r="C8" s="136"/>
      <c r="D8" s="136"/>
      <c r="E8" s="136"/>
      <c r="F8" s="136"/>
    </row>
    <row r="9" spans="1:14" s="75" customFormat="1" ht="15.75" customHeight="1" x14ac:dyDescent="0.45">
      <c r="B9" s="136"/>
      <c r="C9" s="136"/>
      <c r="D9" s="136"/>
      <c r="E9" s="136"/>
      <c r="F9" s="136"/>
    </row>
    <row r="10" spans="1:14" s="75" customFormat="1" ht="15.75" customHeight="1" x14ac:dyDescent="0.45">
      <c r="B10" s="136"/>
      <c r="C10" s="136"/>
      <c r="D10" s="136"/>
      <c r="E10" s="136"/>
      <c r="F10" s="136"/>
    </row>
    <row r="11" spans="1:14" s="75" customFormat="1" ht="15.75" customHeight="1" x14ac:dyDescent="0.45">
      <c r="B11" s="136"/>
      <c r="C11" s="136"/>
      <c r="D11" s="136"/>
      <c r="E11" s="136"/>
      <c r="F11" s="136"/>
    </row>
    <row r="12" spans="1:14" s="75" customFormat="1" ht="15.75" customHeight="1" x14ac:dyDescent="0.45">
      <c r="B12" s="136"/>
      <c r="C12" s="136"/>
      <c r="D12" s="136"/>
      <c r="E12" s="136"/>
      <c r="F12" s="136"/>
    </row>
    <row r="13" spans="1:14" s="75" customFormat="1" ht="15.75" customHeight="1" x14ac:dyDescent="0.45">
      <c r="B13" s="136"/>
      <c r="C13" s="136"/>
      <c r="D13" s="136"/>
      <c r="E13" s="136"/>
      <c r="F13" s="136"/>
    </row>
    <row r="14" spans="1:14" s="75" customFormat="1" ht="15.75" customHeight="1" x14ac:dyDescent="0.45">
      <c r="B14" s="136"/>
      <c r="C14" s="136"/>
      <c r="D14" s="136"/>
      <c r="E14" s="136"/>
      <c r="F14" s="136"/>
    </row>
    <row r="15" spans="1:14" s="75" customFormat="1" ht="15.75" customHeight="1" x14ac:dyDescent="0.45">
      <c r="B15" s="136"/>
      <c r="C15" s="136"/>
      <c r="D15" s="136"/>
      <c r="E15" s="136"/>
      <c r="F15" s="136"/>
    </row>
    <row r="16" spans="1:14" s="75" customFormat="1" ht="15.75" customHeight="1" x14ac:dyDescent="0.45">
      <c r="B16" s="136"/>
      <c r="C16" s="136"/>
      <c r="D16" s="136"/>
      <c r="E16" s="136"/>
      <c r="F16" s="136"/>
    </row>
    <row r="17" spans="2:6" s="75" customFormat="1" ht="15.75" customHeight="1" x14ac:dyDescent="0.45">
      <c r="B17" s="136"/>
      <c r="C17" s="136"/>
      <c r="D17" s="136"/>
      <c r="E17" s="136"/>
      <c r="F17" s="136"/>
    </row>
    <row r="18" spans="2:6" s="75" customFormat="1" ht="15.75" customHeight="1" x14ac:dyDescent="0.45">
      <c r="B18" s="136"/>
      <c r="C18" s="136"/>
      <c r="D18" s="136"/>
      <c r="E18" s="136"/>
      <c r="F18" s="136"/>
    </row>
    <row r="19" spans="2:6" s="75" customFormat="1" ht="15.75" customHeight="1" x14ac:dyDescent="0.45">
      <c r="B19" s="136"/>
      <c r="C19" s="136"/>
      <c r="D19" s="136"/>
      <c r="E19" s="136"/>
      <c r="F19" s="136"/>
    </row>
    <row r="20" spans="2:6" s="75" customFormat="1" ht="15.75" customHeight="1" x14ac:dyDescent="0.45">
      <c r="B20" s="136"/>
      <c r="C20" s="136"/>
      <c r="D20" s="136"/>
      <c r="E20" s="136"/>
      <c r="F20" s="136"/>
    </row>
    <row r="21" spans="2:6" s="75" customFormat="1" ht="15.75" customHeight="1" x14ac:dyDescent="0.45">
      <c r="B21" s="136"/>
      <c r="C21" s="136"/>
      <c r="D21" s="136"/>
      <c r="E21" s="136"/>
      <c r="F21" s="136"/>
    </row>
    <row r="22" spans="2:6" s="75" customFormat="1" ht="15.75" customHeight="1" x14ac:dyDescent="0.45">
      <c r="B22" s="136"/>
      <c r="C22" s="136"/>
      <c r="D22" s="136"/>
      <c r="E22" s="136"/>
      <c r="F22" s="136"/>
    </row>
    <row r="23" spans="2:6" s="75" customFormat="1" ht="15.75" customHeight="1" x14ac:dyDescent="0.45">
      <c r="B23" s="136"/>
      <c r="C23" s="136"/>
      <c r="D23" s="136"/>
      <c r="E23" s="136"/>
      <c r="F23" s="136"/>
    </row>
    <row r="24" spans="2:6" s="75" customFormat="1" ht="15.75" customHeight="1" x14ac:dyDescent="0.45">
      <c r="B24" s="136"/>
      <c r="C24" s="136"/>
      <c r="D24" s="136"/>
      <c r="E24" s="136"/>
      <c r="F24" s="136"/>
    </row>
    <row r="25" spans="2:6" s="75" customFormat="1" ht="15.75" customHeight="1" x14ac:dyDescent="0.45">
      <c r="B25" s="136"/>
      <c r="C25" s="136"/>
      <c r="D25" s="136"/>
      <c r="E25" s="136"/>
      <c r="F25" s="136"/>
    </row>
    <row r="26" spans="2:6" s="75" customFormat="1" ht="15.75" customHeight="1" x14ac:dyDescent="0.45">
      <c r="B26" s="136"/>
      <c r="C26" s="136"/>
      <c r="D26" s="136"/>
      <c r="E26" s="136"/>
      <c r="F26" s="136"/>
    </row>
    <row r="27" spans="2:6" s="75" customFormat="1" ht="15.75" customHeight="1" x14ac:dyDescent="0.45">
      <c r="B27" s="136"/>
      <c r="C27" s="136"/>
      <c r="D27" s="136"/>
      <c r="E27" s="136"/>
      <c r="F27" s="136"/>
    </row>
    <row r="28" spans="2:6" s="75" customFormat="1" ht="15.75" customHeight="1" x14ac:dyDescent="0.45">
      <c r="B28" s="136"/>
      <c r="C28" s="136"/>
      <c r="D28" s="136"/>
      <c r="E28" s="136"/>
      <c r="F28" s="136"/>
    </row>
    <row r="29" spans="2:6" s="75" customFormat="1" ht="15.75" customHeight="1" x14ac:dyDescent="0.45">
      <c r="B29" s="136"/>
      <c r="C29" s="136"/>
      <c r="D29" s="136"/>
      <c r="E29" s="136"/>
      <c r="F29" s="136"/>
    </row>
    <row r="30" spans="2:6" s="75" customFormat="1" ht="15.75" customHeight="1" x14ac:dyDescent="0.45">
      <c r="B30" s="136"/>
      <c r="C30" s="136"/>
      <c r="D30" s="136"/>
      <c r="E30" s="136"/>
      <c r="F30" s="136"/>
    </row>
    <row r="31" spans="2:6" s="75" customFormat="1" ht="15.75" customHeight="1" x14ac:dyDescent="0.45">
      <c r="B31" s="136"/>
      <c r="C31" s="136"/>
      <c r="D31" s="136"/>
      <c r="E31" s="136"/>
      <c r="F31" s="136"/>
    </row>
    <row r="32" spans="2:6" s="75" customFormat="1" ht="15.75" customHeight="1" x14ac:dyDescent="0.45">
      <c r="B32" s="136"/>
      <c r="C32" s="136"/>
      <c r="D32" s="136"/>
      <c r="E32" s="136"/>
      <c r="F32" s="136"/>
    </row>
    <row r="33" spans="1:6" s="75" customFormat="1" ht="15.75" customHeight="1" x14ac:dyDescent="0.45">
      <c r="B33" s="136"/>
      <c r="C33" s="136"/>
      <c r="D33" s="136"/>
      <c r="E33" s="136"/>
      <c r="F33" s="136"/>
    </row>
    <row r="34" spans="1:6" s="75" customFormat="1" ht="15.75" customHeight="1" x14ac:dyDescent="0.45">
      <c r="B34" s="166" t="s">
        <v>312</v>
      </c>
      <c r="C34" s="136"/>
      <c r="D34" s="136"/>
      <c r="E34" s="136"/>
      <c r="F34" s="136"/>
    </row>
    <row r="35" spans="1:6" x14ac:dyDescent="0.25">
      <c r="A35" s="75"/>
      <c r="B35" s="87"/>
      <c r="C35" s="87"/>
    </row>
    <row r="36" spans="1:6" x14ac:dyDescent="0.25">
      <c r="A36" s="75"/>
      <c r="B36" s="87"/>
      <c r="C36" s="87"/>
    </row>
    <row r="37" spans="1:6" x14ac:dyDescent="0.25">
      <c r="A37" s="75"/>
      <c r="B37" s="87"/>
      <c r="C37" s="87"/>
    </row>
    <row r="38" spans="1:6" x14ac:dyDescent="0.25">
      <c r="A38" s="75"/>
      <c r="B38" s="87"/>
      <c r="C38" s="87"/>
    </row>
    <row r="94" spans="1:3" ht="15.75" x14ac:dyDescent="0.25">
      <c r="A94" s="104"/>
      <c r="B94" s="89"/>
    </row>
    <row r="95" spans="1:3" ht="18.75" x14ac:dyDescent="0.3">
      <c r="B95" s="90" t="s">
        <v>200</v>
      </c>
      <c r="C95" s="90"/>
    </row>
    <row r="97" spans="2:20" x14ac:dyDescent="0.25">
      <c r="B97" s="91" t="s">
        <v>29</v>
      </c>
    </row>
    <row r="98" spans="2:20" ht="30" x14ac:dyDescent="0.25">
      <c r="B98" s="186" t="s">
        <v>0</v>
      </c>
      <c r="C98" s="186"/>
      <c r="D98" s="186"/>
      <c r="E98" s="186"/>
      <c r="F98" s="186"/>
      <c r="G98" s="186"/>
      <c r="H98" s="97" t="s">
        <v>280</v>
      </c>
      <c r="I98" s="92" t="s">
        <v>30</v>
      </c>
      <c r="J98" s="92" t="s">
        <v>31</v>
      </c>
      <c r="K98" s="92" t="s">
        <v>32</v>
      </c>
      <c r="L98" s="92" t="s">
        <v>33</v>
      </c>
      <c r="M98" s="92" t="s">
        <v>34</v>
      </c>
      <c r="N98" s="92" t="s">
        <v>35</v>
      </c>
      <c r="O98" s="92" t="s">
        <v>36</v>
      </c>
      <c r="P98" s="92" t="s">
        <v>37</v>
      </c>
      <c r="Q98" s="128"/>
      <c r="S98" s="93" t="s">
        <v>201</v>
      </c>
    </row>
    <row r="99" spans="2:20" ht="41.25" customHeight="1" x14ac:dyDescent="0.25">
      <c r="B99" s="185" t="str">
        <f>Questions!D2</f>
        <v xml:space="preserve">While you were in the A&amp;E Department, how much information about your condition or treatment was given to you? </v>
      </c>
      <c r="C99" s="185"/>
      <c r="D99" s="185"/>
      <c r="E99" s="185"/>
      <c r="F99" s="185"/>
      <c r="G99" s="185"/>
      <c r="H99" s="97" t="str">
        <f>Questions!L2</f>
        <v>Right amount</v>
      </c>
      <c r="I99" s="125">
        <f>GETPIVOTDATA("TopBox",'Inpatient Pivots'!$A$54,"Q",Questions!$C2,"Topic",Questions!$D2,"Comparison","Age group","Category",I$98)</f>
        <v>0.60238907849829348</v>
      </c>
      <c r="J99" s="126">
        <f>GETPIVOTDATA("TopBox",'Inpatient Pivots'!$A$54,"Q",Questions!$C2,"Topic",Questions!$D2,"Comparison","Age group","Category",J$98)</f>
        <v>0.66506717850287911</v>
      </c>
      <c r="K99" s="126">
        <f>GETPIVOTDATA("TopBox",'Inpatient Pivots'!$A$54,"Q",Questions!$C2,"Topic",Questions!$D2,"Comparison","Age group","Category",K$98)</f>
        <v>0.70338983050847459</v>
      </c>
      <c r="L99" s="126">
        <f>GETPIVOTDATA("TopBox",'Inpatient Pivots'!$A$54,"Q",Questions!$C2,"Topic",Questions!$D2,"Comparison","Age group","Category",L$98)</f>
        <v>0.72764530551415796</v>
      </c>
      <c r="M99" s="126">
        <f>GETPIVOTDATA("TopBox",'Inpatient Pivots'!$A$54,"Q",Questions!$C2,"Topic",Questions!$D2,"Comparison","Age group","Category",M$98)</f>
        <v>0.77266009852216744</v>
      </c>
      <c r="N99" s="126">
        <f>GETPIVOTDATA("TopBox",'Inpatient Pivots'!$A$54,"Q",Questions!$C2,"Topic",Questions!$D2,"Comparison","Age group","Category",N$98)</f>
        <v>0.77187499999999998</v>
      </c>
      <c r="O99" s="126">
        <f>GETPIVOTDATA("TopBox",'Inpatient Pivots'!$A$54,"Q",Questions!$C2,"Topic",Questions!$D2,"Comparison","Age group","Category",O$98)</f>
        <v>0.73105841526894155</v>
      </c>
      <c r="P99" s="126">
        <f>GETPIVOTDATA("TopBox",'Inpatient Pivots'!$A$54,"Q",Questions!$C2,"Topic",Questions!$D2,"Comparison","Age group","Category",P$98)</f>
        <v>0.69092827004219415</v>
      </c>
      <c r="Q99" s="127"/>
      <c r="S99" s="94"/>
      <c r="T99" s="76" t="str">
        <f>"= control group"</f>
        <v>= control group</v>
      </c>
    </row>
    <row r="100" spans="2:20" s="1" customFormat="1" ht="31.5" customHeight="1" x14ac:dyDescent="0.25">
      <c r="B100" s="185" t="str">
        <f>Questions!D3</f>
        <v xml:space="preserve">When you had important questions to ask a doctor, did you get answers that you could understand? </v>
      </c>
      <c r="C100" s="185"/>
      <c r="D100" s="185"/>
      <c r="E100" s="185"/>
      <c r="F100" s="185"/>
      <c r="G100" s="185"/>
      <c r="H100" s="97" t="str">
        <f>Questions!L3</f>
        <v>Yes, always</v>
      </c>
      <c r="I100" s="125">
        <f>GETPIVOTDATA("TopBox",'Inpatient Pivots'!$A$54,"Q",Questions!$C3,"Topic",Questions!$D3,"Comparison","Age group","Category",I$98)</f>
        <v>0.53326996197718635</v>
      </c>
      <c r="J100" s="126">
        <f>GETPIVOTDATA("TopBox",'Inpatient Pivots'!$A$54,"Q",Questions!$C3,"Topic",Questions!$D3,"Comparison","Age group","Category",J$98)</f>
        <v>0.55000000000000004</v>
      </c>
      <c r="K100" s="126">
        <f>GETPIVOTDATA("TopBox",'Inpatient Pivots'!$A$54,"Q",Questions!$C3,"Topic",Questions!$D3,"Comparison","Age group","Category",K$98)</f>
        <v>0.61518825781748565</v>
      </c>
      <c r="L100" s="126">
        <f>GETPIVOTDATA("TopBox",'Inpatient Pivots'!$A$54,"Q",Questions!$C3,"Topic",Questions!$D3,"Comparison","Age group","Category",L$98)</f>
        <v>0.67032401851534373</v>
      </c>
      <c r="M100" s="126">
        <f>GETPIVOTDATA("TopBox",'Inpatient Pivots'!$A$54,"Q",Questions!$C3,"Topic",Questions!$D3,"Comparison","Age group","Category",M$98)</f>
        <v>0.71991371480472299</v>
      </c>
      <c r="N100" s="126">
        <f>GETPIVOTDATA("TopBox",'Inpatient Pivots'!$A$54,"Q",Questions!$C3,"Topic",Questions!$D3,"Comparison","Age group","Category",N$98)</f>
        <v>0.74579785264716769</v>
      </c>
      <c r="O100" s="126">
        <f>GETPIVOTDATA("TopBox",'Inpatient Pivots'!$A$54,"Q",Questions!$C3,"Topic",Questions!$D3,"Comparison","Age group","Category",O$98)</f>
        <v>0.69703796412181895</v>
      </c>
      <c r="P100" s="126">
        <f>GETPIVOTDATA("TopBox",'Inpatient Pivots'!$A$54,"Q",Questions!$C3,"Topic",Questions!$D3,"Comparison","Age group","Category",P$98)</f>
        <v>0.59496831188784327</v>
      </c>
      <c r="Q100" s="127"/>
      <c r="S100" s="95"/>
      <c r="T100" s="48" t="str">
        <f xml:space="preserve"> "= statistically different to control group"</f>
        <v>= statistically different to control group</v>
      </c>
    </row>
    <row r="101" spans="2:20" ht="31.5" customHeight="1" x14ac:dyDescent="0.25">
      <c r="B101" s="185" t="str">
        <f>Questions!D4</f>
        <v xml:space="preserve">Were you involved as much as you wanted to be in decisions about your care and treatment? </v>
      </c>
      <c r="C101" s="185"/>
      <c r="D101" s="185"/>
      <c r="E101" s="185"/>
      <c r="F101" s="185"/>
      <c r="G101" s="185"/>
      <c r="H101" s="97" t="str">
        <f>Questions!L4</f>
        <v>Yes, definitely</v>
      </c>
      <c r="I101" s="125">
        <f>GETPIVOTDATA("TopBox",'Inpatient Pivots'!$A$54,"Q",Questions!$C4,"Topic",Questions!$D4,"Comparison","Age group","Category",I$98)</f>
        <v>0.48473967684021546</v>
      </c>
      <c r="J101" s="126">
        <f>GETPIVOTDATA("TopBox",'Inpatient Pivots'!$A$54,"Q",Questions!$C4,"Topic",Questions!$D4,"Comparison","Age group","Category",J$98)</f>
        <v>0.50903761602344899</v>
      </c>
      <c r="K101" s="126">
        <f>GETPIVOTDATA("TopBox",'Inpatient Pivots'!$A$54,"Q",Questions!$C4,"Topic",Questions!$D4,"Comparison","Age group","Category",K$98)</f>
        <v>0.52202977818292318</v>
      </c>
      <c r="L101" s="126">
        <f>GETPIVOTDATA("TopBox",'Inpatient Pivots'!$A$54,"Q",Questions!$C4,"Topic",Questions!$D4,"Comparison","Age group","Category",L$98)</f>
        <v>0.57179693795326347</v>
      </c>
      <c r="M101" s="126">
        <f>GETPIVOTDATA("TopBox",'Inpatient Pivots'!$A$54,"Q",Questions!$C4,"Topic",Questions!$D4,"Comparison","Age group","Category",M$98)</f>
        <v>0.59627592044011846</v>
      </c>
      <c r="N101" s="126">
        <f>GETPIVOTDATA("TopBox",'Inpatient Pivots'!$A$54,"Q",Questions!$C4,"Topic",Questions!$D4,"Comparison","Age group","Category",N$98)</f>
        <v>0.62315320785266137</v>
      </c>
      <c r="O101" s="126">
        <f>GETPIVOTDATA("TopBox",'Inpatient Pivots'!$A$54,"Q",Questions!$C4,"Topic",Questions!$D4,"Comparison","Age group","Category",O$98)</f>
        <v>0.56098609717643688</v>
      </c>
      <c r="P101" s="126">
        <f>GETPIVOTDATA("TopBox",'Inpatient Pivots'!$A$54,"Q",Questions!$C4,"Topic",Questions!$D4,"Comparison","Age group","Category",P$98)</f>
        <v>0.47235862505940124</v>
      </c>
      <c r="Q101" s="127"/>
      <c r="S101" s="96"/>
      <c r="T101" s="48" t="str">
        <f>"= not statistically different to control group"</f>
        <v>= not statistically different to control group</v>
      </c>
    </row>
    <row r="102" spans="2:20" ht="31.5" customHeight="1" x14ac:dyDescent="0.25">
      <c r="B102" s="185" t="str">
        <f>Questions!D5</f>
        <v xml:space="preserve">How much information about your condition or treatment was given to you? </v>
      </c>
      <c r="C102" s="185"/>
      <c r="D102" s="185"/>
      <c r="E102" s="185"/>
      <c r="F102" s="185"/>
      <c r="G102" s="185"/>
      <c r="H102" s="97" t="str">
        <f>Questions!L5</f>
        <v>The right amount</v>
      </c>
      <c r="I102" s="125">
        <f>GETPIVOTDATA("TopBox",'Inpatient Pivots'!$A$54,"Q",Questions!$C5,"Topic",Questions!$D5,"Comparison","Age group","Category",I$98)</f>
        <v>0.70440251572327039</v>
      </c>
      <c r="J102" s="126">
        <f>GETPIVOTDATA("TopBox",'Inpatient Pivots'!$A$54,"Q",Questions!$C5,"Topic",Questions!$D5,"Comparison","Age group","Category",J$98)</f>
        <v>0.69441723800195887</v>
      </c>
      <c r="K102" s="126">
        <f>GETPIVOTDATA("TopBox",'Inpatient Pivots'!$A$54,"Q",Questions!$C5,"Topic",Questions!$D5,"Comparison","Age group","Category",K$98)</f>
        <v>0.73582044282681225</v>
      </c>
      <c r="L102" s="126">
        <f>GETPIVOTDATA("TopBox",'Inpatient Pivots'!$A$54,"Q",Questions!$C5,"Topic",Questions!$D5,"Comparison","Age group","Category",L$98)</f>
        <v>0.77236820893116231</v>
      </c>
      <c r="M102" s="126">
        <f>GETPIVOTDATA("TopBox",'Inpatient Pivots'!$A$54,"Q",Questions!$C5,"Topic",Questions!$D5,"Comparison","Age group","Category",M$98)</f>
        <v>0.81257941550190593</v>
      </c>
      <c r="N102" s="126">
        <f>GETPIVOTDATA("TopBox",'Inpatient Pivots'!$A$54,"Q",Questions!$C5,"Topic",Questions!$D5,"Comparison","Age group","Category",N$98)</f>
        <v>0.83250336473755049</v>
      </c>
      <c r="O102" s="126">
        <f>GETPIVOTDATA("TopBox",'Inpatient Pivots'!$A$54,"Q",Questions!$C5,"Topic",Questions!$D5,"Comparison","Age group","Category",O$98)</f>
        <v>0.80362989323843415</v>
      </c>
      <c r="P102" s="126">
        <f>GETPIVOTDATA("TopBox",'Inpatient Pivots'!$A$54,"Q",Questions!$C5,"Topic",Questions!$D5,"Comparison","Age group","Category",P$98)</f>
        <v>0.76179952644041038</v>
      </c>
      <c r="Q102" s="127"/>
    </row>
    <row r="103" spans="2:20" ht="42" customHeight="1" x14ac:dyDescent="0.25">
      <c r="B103" s="185" t="str">
        <f>Questions!D6</f>
        <v>Beforehand, did a member of staff explain the risks and benefits of the operation or procedure in a way you could understand?</v>
      </c>
      <c r="C103" s="185"/>
      <c r="D103" s="185"/>
      <c r="E103" s="185"/>
      <c r="F103" s="185"/>
      <c r="G103" s="185"/>
      <c r="H103" s="97" t="str">
        <f>Questions!L6</f>
        <v>Yes, completely</v>
      </c>
      <c r="I103" s="125">
        <f>GETPIVOTDATA("TopBox",'Inpatient Pivots'!$A$54,"Q",Questions!$C6,"Topic",Questions!$D6,"Comparison","Age group","Category",I$98)</f>
        <v>0.76567164179104474</v>
      </c>
      <c r="J103" s="126">
        <f>GETPIVOTDATA("TopBox",'Inpatient Pivots'!$A$54,"Q",Questions!$C6,"Topic",Questions!$D6,"Comparison","Age group","Category",J$98)</f>
        <v>0.77893056664006388</v>
      </c>
      <c r="K103" s="126">
        <f>GETPIVOTDATA("TopBox",'Inpatient Pivots'!$A$54,"Q",Questions!$C6,"Topic",Questions!$D6,"Comparison","Age group","Category",K$98)</f>
        <v>0.80217186024551468</v>
      </c>
      <c r="L103" s="126">
        <f>GETPIVOTDATA("TopBox",'Inpatient Pivots'!$A$54,"Q",Questions!$C6,"Topic",Questions!$D6,"Comparison","Age group","Category",L$98)</f>
        <v>0.83571601647685967</v>
      </c>
      <c r="M103" s="126">
        <f>GETPIVOTDATA("TopBox",'Inpatient Pivots'!$A$54,"Q",Questions!$C6,"Topic",Questions!$D6,"Comparison","Age group","Category",M$98)</f>
        <v>0.84863724853990918</v>
      </c>
      <c r="N103" s="126">
        <f>GETPIVOTDATA("TopBox",'Inpatient Pivots'!$A$54,"Q",Questions!$C6,"Topic",Questions!$D6,"Comparison","Age group","Category",N$98)</f>
        <v>0.85973410285478713</v>
      </c>
      <c r="O103" s="126">
        <f>GETPIVOTDATA("TopBox",'Inpatient Pivots'!$A$54,"Q",Questions!$C6,"Topic",Questions!$D6,"Comparison","Age group","Category",O$98)</f>
        <v>0.81083756031176546</v>
      </c>
      <c r="P103" s="126">
        <f>GETPIVOTDATA("TopBox",'Inpatient Pivots'!$A$54,"Q",Questions!$C6,"Topic",Questions!$D6,"Comparison","Age group","Category",P$98)</f>
        <v>0.71202412363362233</v>
      </c>
      <c r="Q103" s="127"/>
    </row>
    <row r="104" spans="2:20" ht="31.5" customHeight="1" x14ac:dyDescent="0.25">
      <c r="B104" s="185" t="str">
        <f>Questions!D7</f>
        <v xml:space="preserve">Did you feel you were involved in decisions about your discharge from hospital? </v>
      </c>
      <c r="C104" s="185"/>
      <c r="D104" s="185"/>
      <c r="E104" s="185"/>
      <c r="F104" s="185"/>
      <c r="G104" s="185"/>
      <c r="H104" s="97" t="str">
        <f>Questions!L7</f>
        <v>Yes, definitely</v>
      </c>
      <c r="I104" s="125">
        <f>GETPIVOTDATA("TopBox",'Inpatient Pivots'!$A$54,"Q",Questions!$C7,"Topic",Questions!$D7,"Comparison","Age group","Category",I$98)</f>
        <v>0.45303867403314918</v>
      </c>
      <c r="J104" s="126">
        <f>GETPIVOTDATA("TopBox",'Inpatient Pivots'!$A$54,"Q",Questions!$C7,"Topic",Questions!$D7,"Comparison","Age group","Category",J$98)</f>
        <v>0.47936350074589756</v>
      </c>
      <c r="K104" s="126">
        <f>GETPIVOTDATA("TopBox",'Inpatient Pivots'!$A$54,"Q",Questions!$C7,"Topic",Questions!$D7,"Comparison","Age group","Category",K$98)</f>
        <v>0.5131864722308408</v>
      </c>
      <c r="L104" s="126">
        <f>GETPIVOTDATA("TopBox",'Inpatient Pivots'!$A$54,"Q",Questions!$C7,"Topic",Questions!$D7,"Comparison","Age group","Category",L$98)</f>
        <v>0.55402298850574716</v>
      </c>
      <c r="M104" s="126">
        <f>GETPIVOTDATA("TopBox",'Inpatient Pivots'!$A$54,"Q",Questions!$C7,"Topic",Questions!$D7,"Comparison","Age group","Category",M$98)</f>
        <v>0.56705271133239532</v>
      </c>
      <c r="N104" s="126">
        <f>GETPIVOTDATA("TopBox",'Inpatient Pivots'!$A$54,"Q",Questions!$C7,"Topic",Questions!$D7,"Comparison","Age group","Category",N$98)</f>
        <v>0.58411442060681806</v>
      </c>
      <c r="O104" s="126">
        <f>GETPIVOTDATA("TopBox",'Inpatient Pivots'!$A$54,"Q",Questions!$C7,"Topic",Questions!$D7,"Comparison","Age group","Category",O$98)</f>
        <v>0.53392308268985678</v>
      </c>
      <c r="P104" s="126">
        <f>GETPIVOTDATA("TopBox",'Inpatient Pivots'!$A$54,"Q",Questions!$C7,"Topic",Questions!$D7,"Comparison","Age group","Category",P$98)</f>
        <v>0.44487460023565056</v>
      </c>
      <c r="Q104" s="127"/>
    </row>
    <row r="105" spans="2:20" x14ac:dyDescent="0.25">
      <c r="F105" s="75"/>
      <c r="G105" s="75"/>
      <c r="H105" s="77" t="str">
        <f>D108</f>
        <v xml:space="preserve">How much information about your condition or treatment was given to you? </v>
      </c>
      <c r="I105" s="131">
        <f>VLOOKUP($H$105,$B$99:$P$104,I106,0)</f>
        <v>0.70440251572327039</v>
      </c>
      <c r="J105" s="131">
        <f t="shared" ref="J105:P105" si="0">VLOOKUP($H$105,$B$99:$P$104,J106,0)</f>
        <v>0.69441723800195887</v>
      </c>
      <c r="K105" s="131">
        <f t="shared" si="0"/>
        <v>0.73582044282681225</v>
      </c>
      <c r="L105" s="131">
        <f t="shared" si="0"/>
        <v>0.77236820893116231</v>
      </c>
      <c r="M105" s="131">
        <f t="shared" si="0"/>
        <v>0.81257941550190593</v>
      </c>
      <c r="N105" s="131">
        <f t="shared" si="0"/>
        <v>0.83250336473755049</v>
      </c>
      <c r="O105" s="131">
        <f t="shared" si="0"/>
        <v>0.80362989323843415</v>
      </c>
      <c r="P105" s="131">
        <f t="shared" si="0"/>
        <v>0.76179952644041038</v>
      </c>
    </row>
    <row r="106" spans="2:20" s="75" customFormat="1" x14ac:dyDescent="0.25">
      <c r="I106" s="77">
        <v>8</v>
      </c>
      <c r="J106" s="77">
        <v>9</v>
      </c>
      <c r="K106" s="77">
        <v>10</v>
      </c>
      <c r="L106" s="77">
        <v>11</v>
      </c>
      <c r="M106" s="77">
        <v>12</v>
      </c>
      <c r="N106" s="77">
        <v>13</v>
      </c>
      <c r="O106" s="77">
        <v>14</v>
      </c>
      <c r="P106" s="77">
        <v>15</v>
      </c>
    </row>
    <row r="107" spans="2:20" s="75" customFormat="1" ht="15" customHeight="1" x14ac:dyDescent="0.25">
      <c r="B107" s="187" t="s">
        <v>281</v>
      </c>
      <c r="C107" s="187"/>
      <c r="D107" s="1"/>
      <c r="E107" s="1"/>
      <c r="F107" s="1"/>
      <c r="G107" s="1"/>
      <c r="H107" s="1"/>
      <c r="I107" s="1"/>
      <c r="J107" s="1"/>
      <c r="K107" s="1"/>
      <c r="L107" s="1"/>
      <c r="M107" s="1"/>
    </row>
    <row r="108" spans="2:20" s="75" customFormat="1" ht="15" customHeight="1" x14ac:dyDescent="0.25">
      <c r="B108" s="187"/>
      <c r="C108" s="187"/>
      <c r="D108" s="191" t="s">
        <v>157</v>
      </c>
      <c r="E108" s="191"/>
      <c r="F108" s="191"/>
      <c r="G108" s="191"/>
      <c r="H108" s="191"/>
      <c r="I108" s="191"/>
      <c r="J108" s="191"/>
      <c r="K108" s="191"/>
      <c r="L108" s="191"/>
      <c r="M108" s="191"/>
      <c r="O108" s="77" t="str">
        <f>VLOOKUP(D108,$B$99:$H$104,7,0)</f>
        <v>The right amount</v>
      </c>
    </row>
    <row r="109" spans="2:20" s="75" customFormat="1" x14ac:dyDescent="0.25"/>
    <row r="110" spans="2:20" s="75" customFormat="1" x14ac:dyDescent="0.25"/>
    <row r="111" spans="2:20" s="75" customFormat="1" x14ac:dyDescent="0.25"/>
    <row r="112" spans="2:20" s="75" customFormat="1" x14ac:dyDescent="0.25"/>
    <row r="113" s="75" customFormat="1" x14ac:dyDescent="0.25"/>
    <row r="114" s="75" customFormat="1" x14ac:dyDescent="0.25"/>
    <row r="115" s="75" customFormat="1" x14ac:dyDescent="0.25"/>
    <row r="116" s="75" customFormat="1" x14ac:dyDescent="0.25"/>
    <row r="117" s="75" customFormat="1" x14ac:dyDescent="0.25"/>
    <row r="118" s="75" customFormat="1" x14ac:dyDescent="0.25"/>
    <row r="119" s="75" customFormat="1" x14ac:dyDescent="0.25"/>
    <row r="120" s="75" customFormat="1" x14ac:dyDescent="0.25"/>
    <row r="121" s="75" customFormat="1" x14ac:dyDescent="0.25"/>
    <row r="122" s="75" customFormat="1" x14ac:dyDescent="0.25"/>
    <row r="123" s="75" customFormat="1" x14ac:dyDescent="0.25"/>
    <row r="124" s="75" customFormat="1" x14ac:dyDescent="0.25"/>
    <row r="125" s="75" customFormat="1" x14ac:dyDescent="0.25"/>
    <row r="126" s="75" customFormat="1" x14ac:dyDescent="0.25"/>
    <row r="127" s="75" customFormat="1" x14ac:dyDescent="0.25"/>
    <row r="128" s="75" customFormat="1" x14ac:dyDescent="0.25"/>
    <row r="129" spans="2:17" s="75" customFormat="1" x14ac:dyDescent="0.25"/>
    <row r="130" spans="2:17" s="75" customFormat="1" x14ac:dyDescent="0.25"/>
    <row r="131" spans="2:17" x14ac:dyDescent="0.25">
      <c r="B131" s="91" t="s">
        <v>138</v>
      </c>
    </row>
    <row r="132" spans="2:17" ht="60" x14ac:dyDescent="0.25">
      <c r="B132" s="186" t="s">
        <v>0</v>
      </c>
      <c r="C132" s="186"/>
      <c r="D132" s="186"/>
      <c r="E132" s="186"/>
      <c r="F132" s="186"/>
      <c r="G132" s="186"/>
      <c r="H132" s="97" t="s">
        <v>280</v>
      </c>
      <c r="I132" s="97" t="s">
        <v>41</v>
      </c>
      <c r="J132" s="97" t="s">
        <v>85</v>
      </c>
      <c r="K132" s="97" t="s">
        <v>86</v>
      </c>
      <c r="L132" s="97" t="s">
        <v>84</v>
      </c>
      <c r="M132" s="97" t="s">
        <v>87</v>
      </c>
      <c r="P132" s="93" t="s">
        <v>201</v>
      </c>
      <c r="Q132" s="75"/>
    </row>
    <row r="133" spans="2:17" ht="44.25" customHeight="1" x14ac:dyDescent="0.25">
      <c r="B133" s="185" t="str">
        <f>Questions!D2</f>
        <v xml:space="preserve">While you were in the A&amp;E Department, how much information about your condition or treatment was given to you? </v>
      </c>
      <c r="C133" s="185"/>
      <c r="D133" s="185"/>
      <c r="E133" s="185"/>
      <c r="F133" s="185"/>
      <c r="G133" s="185"/>
      <c r="H133" s="97" t="str">
        <f>Questions!L2</f>
        <v>Right amount</v>
      </c>
      <c r="I133" s="125">
        <f>GETPIVOTDATA("TopBox",'Inpatient Pivots'!$A$81,"Q",Questions!$C2,"Topic",Questions!$D2,"Comparison","Ethnic group","Category",I$132)</f>
        <v>0.73741485296560894</v>
      </c>
      <c r="J133" s="126">
        <f>GETPIVOTDATA("TopBox",'Inpatient Pivots'!$A$81,"Q",Questions!$C2,"Topic",Questions!$D2,"Comparison","Ethnic group","Category",J$132)</f>
        <v>0.71551724137931039</v>
      </c>
      <c r="K133" s="126">
        <f>GETPIVOTDATA("TopBox",'Inpatient Pivots'!$A$81,"Q",Questions!$C2,"Topic",Questions!$D2,"Comparison","Ethnic group","Category",K$132)</f>
        <v>0.69230769230769229</v>
      </c>
      <c r="L133" s="126">
        <f>GETPIVOTDATA("TopBox",'Inpatient Pivots'!$A$81,"Q",Questions!$C2,"Topic",Questions!$D2,"Comparison","Ethnic group","Category",L$132)</f>
        <v>0.68354430379746833</v>
      </c>
      <c r="M133" s="126">
        <f>GETPIVOTDATA("TopBox",'Inpatient Pivots'!$A$81,"Q",Questions!$C2,"Topic",Questions!$D2,"Comparison","Ethnic group","Category",M$132)</f>
        <v>0.63157894736842102</v>
      </c>
      <c r="P133" s="94"/>
      <c r="Q133" s="76" t="str">
        <f>"= control group"</f>
        <v>= control group</v>
      </c>
    </row>
    <row r="134" spans="2:17" ht="30" customHeight="1" x14ac:dyDescent="0.25">
      <c r="B134" s="185" t="str">
        <f>Questions!D3</f>
        <v xml:space="preserve">When you had important questions to ask a doctor, did you get answers that you could understand? </v>
      </c>
      <c r="C134" s="185"/>
      <c r="D134" s="185"/>
      <c r="E134" s="185"/>
      <c r="F134" s="185"/>
      <c r="G134" s="185"/>
      <c r="H134" s="97" t="str">
        <f>Questions!L3</f>
        <v>Yes, always</v>
      </c>
      <c r="I134" s="125">
        <f>GETPIVOTDATA("TopBox",'Inpatient Pivots'!$A$81,"Q",Questions!$C3,"Topic",Questions!$D3,"Comparison","Ethnic group","Category",I$132)</f>
        <v>0.69072811857621985</v>
      </c>
      <c r="J134" s="126">
        <f>GETPIVOTDATA("TopBox",'Inpatient Pivots'!$A$81,"Q",Questions!$C3,"Topic",Questions!$D3,"Comparison","Ethnic group","Category",J$132)</f>
        <v>0.61268556005398112</v>
      </c>
      <c r="K134" s="126">
        <f>GETPIVOTDATA("TopBox",'Inpatient Pivots'!$A$81,"Q",Questions!$C3,"Topic",Questions!$D3,"Comparison","Ethnic group","Category",K$132)</f>
        <v>0.64456981664315938</v>
      </c>
      <c r="L134" s="126">
        <f>GETPIVOTDATA("TopBox",'Inpatient Pivots'!$A$81,"Q",Questions!$C3,"Topic",Questions!$D3,"Comparison","Ethnic group","Category",L$132)</f>
        <v>0.63354037267080743</v>
      </c>
      <c r="M134" s="126">
        <f>GETPIVOTDATA("TopBox",'Inpatient Pivots'!$A$81,"Q",Questions!$C3,"Topic",Questions!$D3,"Comparison","Ethnic group","Category",M$132)</f>
        <v>0.56603773584905659</v>
      </c>
      <c r="N134" s="75"/>
      <c r="P134" s="95"/>
      <c r="Q134" s="48" t="str">
        <f xml:space="preserve"> "= statistically different to control group"</f>
        <v>= statistically different to control group</v>
      </c>
    </row>
    <row r="135" spans="2:17" ht="30" customHeight="1" x14ac:dyDescent="0.25">
      <c r="B135" s="185" t="str">
        <f>Questions!D4</f>
        <v xml:space="preserve">Were you involved as much as you wanted to be in decisions about your care and treatment? </v>
      </c>
      <c r="C135" s="185"/>
      <c r="D135" s="185"/>
      <c r="E135" s="185"/>
      <c r="F135" s="185"/>
      <c r="G135" s="185"/>
      <c r="H135" s="97" t="str">
        <f>Questions!L4</f>
        <v>Yes, definitely</v>
      </c>
      <c r="I135" s="125">
        <f>GETPIVOTDATA("TopBox",'Inpatient Pivots'!$A$81,"Q",Questions!$C4,"Topic",Questions!$D4,"Comparison","Ethnic group","Category",I$132)</f>
        <v>0.57441395249470761</v>
      </c>
      <c r="J135" s="126">
        <f>GETPIVOTDATA("TopBox",'Inpatient Pivots'!$A$81,"Q",Questions!$C4,"Topic",Questions!$D4,"Comparison","Ethnic group","Category",J$132)</f>
        <v>0.47752442996742672</v>
      </c>
      <c r="K135" s="126">
        <f>GETPIVOTDATA("TopBox",'Inpatient Pivots'!$A$81,"Q",Questions!$C4,"Topic",Questions!$D4,"Comparison","Ethnic group","Category",K$132)</f>
        <v>0.49024707412223667</v>
      </c>
      <c r="L135" s="126">
        <f>GETPIVOTDATA("TopBox",'Inpatient Pivots'!$A$81,"Q",Questions!$C4,"Topic",Questions!$D4,"Comparison","Ethnic group","Category",L$132)</f>
        <v>0.53714285714285714</v>
      </c>
      <c r="M135" s="126">
        <f>GETPIVOTDATA("TopBox",'Inpatient Pivots'!$A$81,"Q",Questions!$C4,"Topic",Questions!$D4,"Comparison","Ethnic group","Category",M$132)</f>
        <v>0.51401869158878499</v>
      </c>
      <c r="N135" s="75"/>
      <c r="P135" s="96"/>
      <c r="Q135" s="48" t="str">
        <f>"= not statistically different to control group"</f>
        <v>= not statistically different to control group</v>
      </c>
    </row>
    <row r="136" spans="2:17" ht="30" customHeight="1" x14ac:dyDescent="0.25">
      <c r="B136" s="185" t="str">
        <f>Questions!D5</f>
        <v xml:space="preserve">How much information about your condition or treatment was given to you? </v>
      </c>
      <c r="C136" s="185"/>
      <c r="D136" s="185"/>
      <c r="E136" s="185"/>
      <c r="F136" s="185"/>
      <c r="G136" s="185"/>
      <c r="H136" s="97" t="str">
        <f>Questions!L5</f>
        <v>The right amount</v>
      </c>
      <c r="I136" s="125">
        <f>GETPIVOTDATA("TopBox",'Inpatient Pivots'!$A$81,"Q",Questions!$C5,"Topic",Questions!$D5,"Comparison","Ethnic group","Category",I$132)</f>
        <v>0.79562453978219583</v>
      </c>
      <c r="J136" s="126">
        <f>GETPIVOTDATA("TopBox",'Inpatient Pivots'!$A$81,"Q",Questions!$C5,"Topic",Questions!$D5,"Comparison","Ethnic group","Category",J$132)</f>
        <v>0.79312581063553822</v>
      </c>
      <c r="K136" s="126">
        <f>GETPIVOTDATA("TopBox",'Inpatient Pivots'!$A$81,"Q",Questions!$C5,"Topic",Questions!$D5,"Comparison","Ethnic group","Category",K$132)</f>
        <v>0.77849740932642486</v>
      </c>
      <c r="L136" s="126">
        <f>GETPIVOTDATA("TopBox",'Inpatient Pivots'!$A$81,"Q",Questions!$C5,"Topic",Questions!$D5,"Comparison","Ethnic group","Category",L$132)</f>
        <v>0.77714285714285714</v>
      </c>
      <c r="M136" s="126">
        <f>GETPIVOTDATA("TopBox",'Inpatient Pivots'!$A$81,"Q",Questions!$C5,"Topic",Questions!$D5,"Comparison","Ethnic group","Category",M$132)</f>
        <v>0.72222222222222221</v>
      </c>
      <c r="N136" s="75"/>
    </row>
    <row r="137" spans="2:17" ht="43.5" customHeight="1" x14ac:dyDescent="0.25">
      <c r="B137" s="185" t="str">
        <f>Questions!D6</f>
        <v>Beforehand, did a member of staff explain the risks and benefits of the operation or procedure in a way you could understand?</v>
      </c>
      <c r="C137" s="185"/>
      <c r="D137" s="185"/>
      <c r="E137" s="185"/>
      <c r="F137" s="185"/>
      <c r="G137" s="185"/>
      <c r="H137" s="97" t="str">
        <f>Questions!L6</f>
        <v>Yes, completely</v>
      </c>
      <c r="I137" s="125">
        <f>GETPIVOTDATA("TopBox",'Inpatient Pivots'!$A$81,"Q",Questions!$C6,"Topic",Questions!$D6,"Comparison","Ethnic group","Category",I$132)</f>
        <v>0.82824524581822812</v>
      </c>
      <c r="J137" s="126">
        <f>GETPIVOTDATA("TopBox",'Inpatient Pivots'!$A$81,"Q",Questions!$C6,"Topic",Questions!$D6,"Comparison","Ethnic group","Category",J$132)</f>
        <v>0.75711159737417943</v>
      </c>
      <c r="K137" s="126">
        <f>GETPIVOTDATA("TopBox",'Inpatient Pivots'!$A$81,"Q",Questions!$C6,"Topic",Questions!$D6,"Comparison","Ethnic group","Category",K$132)</f>
        <v>0.79487179487179482</v>
      </c>
      <c r="L137" s="126">
        <f>GETPIVOTDATA("TopBox",'Inpatient Pivots'!$A$81,"Q",Questions!$C6,"Topic",Questions!$D6,"Comparison","Ethnic group","Category",L$132)</f>
        <v>0.80995475113122173</v>
      </c>
      <c r="M137" s="126">
        <f>GETPIVOTDATA("TopBox",'Inpatient Pivots'!$A$81,"Q",Questions!$C6,"Topic",Questions!$D6,"Comparison","Ethnic group","Category",M$132)</f>
        <v>0.84615384615384615</v>
      </c>
      <c r="N137" s="75"/>
    </row>
    <row r="138" spans="2:17" ht="30" customHeight="1" x14ac:dyDescent="0.25">
      <c r="B138" s="185" t="str">
        <f>Questions!D7</f>
        <v xml:space="preserve">Did you feel you were involved in decisions about your discharge from hospital? </v>
      </c>
      <c r="C138" s="185"/>
      <c r="D138" s="185"/>
      <c r="E138" s="185"/>
      <c r="F138" s="185"/>
      <c r="G138" s="185"/>
      <c r="H138" s="97" t="str">
        <f>Questions!L7</f>
        <v>Yes, definitely</v>
      </c>
      <c r="I138" s="125">
        <f>GETPIVOTDATA("TopBox",'Inpatient Pivots'!$A$81,"Q",Questions!$C7,"Topic",Questions!$D7,"Comparison","Ethnic group","Category",I$132)</f>
        <v>0.54419723391461217</v>
      </c>
      <c r="J138" s="126">
        <f>GETPIVOTDATA("TopBox",'Inpatient Pivots'!$A$81,"Q",Questions!$C7,"Topic",Questions!$D7,"Comparison","Ethnic group","Category",J$132)</f>
        <v>0.48057259713701433</v>
      </c>
      <c r="K138" s="126">
        <f>GETPIVOTDATA("TopBox",'Inpatient Pivots'!$A$81,"Q",Questions!$C7,"Topic",Questions!$D7,"Comparison","Ethnic group","Category",K$132)</f>
        <v>0.49662618083670718</v>
      </c>
      <c r="L138" s="126">
        <f>GETPIVOTDATA("TopBox",'Inpatient Pivots'!$A$81,"Q",Questions!$C7,"Topic",Questions!$D7,"Comparison","Ethnic group","Category",L$132)</f>
        <v>0.52108433734939763</v>
      </c>
      <c r="M138" s="126">
        <f>GETPIVOTDATA("TopBox",'Inpatient Pivots'!$A$81,"Q",Questions!$C7,"Topic",Questions!$D7,"Comparison","Ethnic group","Category",M$132)</f>
        <v>0.51</v>
      </c>
      <c r="N138" s="75"/>
    </row>
    <row r="139" spans="2:17" x14ac:dyDescent="0.25">
      <c r="G139" s="75"/>
      <c r="I139" s="131">
        <f>VLOOKUP($D$141,$B$133:$M$138,I140,0)</f>
        <v>0.79562453978219583</v>
      </c>
      <c r="J139" s="131">
        <f>VLOOKUP($D$141,$B$133:$M$138,J140,0)</f>
        <v>0.79312581063553822</v>
      </c>
      <c r="K139" s="131">
        <f>VLOOKUP($D$141,$B$133:$M$138,K140,0)</f>
        <v>0.77849740932642486</v>
      </c>
      <c r="L139" s="131">
        <f>VLOOKUP($D$141,$B$133:$M$138,L140,0)</f>
        <v>0.77714285714285714</v>
      </c>
      <c r="M139" s="131">
        <f>VLOOKUP($D$141,$B$133:$M$138,M140,0)</f>
        <v>0.72222222222222221</v>
      </c>
    </row>
    <row r="140" spans="2:17" s="75" customFormat="1" x14ac:dyDescent="0.25">
      <c r="B140" s="187" t="s">
        <v>281</v>
      </c>
      <c r="C140" s="187"/>
      <c r="I140" s="77">
        <v>8</v>
      </c>
      <c r="J140" s="77">
        <v>9</v>
      </c>
      <c r="K140" s="77">
        <v>10</v>
      </c>
      <c r="L140" s="77">
        <v>11</v>
      </c>
      <c r="M140" s="77">
        <v>12</v>
      </c>
    </row>
    <row r="141" spans="2:17" s="75" customFormat="1" x14ac:dyDescent="0.25">
      <c r="B141" s="187"/>
      <c r="C141" s="187"/>
      <c r="D141" s="188" t="s">
        <v>157</v>
      </c>
      <c r="E141" s="188"/>
      <c r="F141" s="188"/>
      <c r="G141" s="188"/>
      <c r="H141" s="188"/>
      <c r="I141" s="188"/>
      <c r="J141" s="188"/>
      <c r="K141" s="188"/>
      <c r="L141" s="188"/>
      <c r="M141" s="188"/>
      <c r="O141" s="77" t="str">
        <f>VLOOKUP(D141,$B$99:$H$104,7,0)</f>
        <v>The right amount</v>
      </c>
    </row>
    <row r="142" spans="2:17" s="75" customFormat="1" x14ac:dyDescent="0.25"/>
    <row r="143" spans="2:17" s="75" customFormat="1" x14ac:dyDescent="0.25"/>
    <row r="144" spans="2:17" s="75" customFormat="1" x14ac:dyDescent="0.25"/>
    <row r="145" s="75" customFormat="1" x14ac:dyDescent="0.25"/>
    <row r="146" s="75" customFormat="1" x14ac:dyDescent="0.25"/>
    <row r="147" s="75" customFormat="1" x14ac:dyDescent="0.25"/>
    <row r="148" s="75" customFormat="1" x14ac:dyDescent="0.25"/>
    <row r="149" s="75" customFormat="1" x14ac:dyDescent="0.25"/>
    <row r="150" s="75" customFormat="1" x14ac:dyDescent="0.25"/>
    <row r="151" s="75" customFormat="1" x14ac:dyDescent="0.25"/>
    <row r="152" s="75" customFormat="1" x14ac:dyDescent="0.25"/>
    <row r="153" s="75" customFormat="1" x14ac:dyDescent="0.25"/>
    <row r="154" s="75" customFormat="1" x14ac:dyDescent="0.25"/>
    <row r="155" s="75" customFormat="1" x14ac:dyDescent="0.25"/>
    <row r="156" s="75" customFormat="1" x14ac:dyDescent="0.25"/>
    <row r="157" s="75" customFormat="1" x14ac:dyDescent="0.25"/>
    <row r="158" s="75" customFormat="1" x14ac:dyDescent="0.25"/>
    <row r="159" s="75" customFormat="1" x14ac:dyDescent="0.25"/>
    <row r="160" s="75" customFormat="1" x14ac:dyDescent="0.25"/>
    <row r="161" spans="2:16" s="75" customFormat="1" x14ac:dyDescent="0.25"/>
    <row r="163" spans="2:16" x14ac:dyDescent="0.25">
      <c r="B163" s="91" t="s">
        <v>202</v>
      </c>
    </row>
    <row r="164" spans="2:16" ht="45" x14ac:dyDescent="0.25">
      <c r="B164" s="186" t="s">
        <v>0</v>
      </c>
      <c r="C164" s="186"/>
      <c r="D164" s="186"/>
      <c r="E164" s="186"/>
      <c r="F164" s="186"/>
      <c r="G164" s="186"/>
      <c r="H164" s="97" t="s">
        <v>280</v>
      </c>
      <c r="I164" s="98" t="s">
        <v>110</v>
      </c>
      <c r="J164" s="98" t="s">
        <v>51</v>
      </c>
      <c r="K164" s="98" t="s">
        <v>111</v>
      </c>
      <c r="L164" s="98" t="s">
        <v>52</v>
      </c>
      <c r="O164" s="93" t="s">
        <v>201</v>
      </c>
      <c r="P164" s="75"/>
    </row>
    <row r="165" spans="2:16" ht="45.75" customHeight="1" x14ac:dyDescent="0.25">
      <c r="B165" s="185" t="str">
        <f>Questions!D2</f>
        <v xml:space="preserve">While you were in the A&amp;E Department, how much information about your condition or treatment was given to you? </v>
      </c>
      <c r="C165" s="185"/>
      <c r="D165" s="185"/>
      <c r="E165" s="185"/>
      <c r="F165" s="185"/>
      <c r="G165" s="185"/>
      <c r="H165" s="97" t="str">
        <f>Questions!L2</f>
        <v>Right amount</v>
      </c>
      <c r="I165" s="125">
        <f>GETPIVOTDATA("TopBox",'Inpatient Pivots'!$A$108,"Q",Questions!$C2,"Topic",Questions!$D2,"Comparison","Sexual orientation","Category",I$164)</f>
        <v>0.74107773851590109</v>
      </c>
      <c r="J165" s="126">
        <f>GETPIVOTDATA("TopBox",'Inpatient Pivots'!$A$108,"Q",Questions!$C2,"Topic",Questions!$D2,"Comparison","Sexual orientation","Category",J$164)</f>
        <v>0.7142857142857143</v>
      </c>
      <c r="K165" s="126">
        <f>GETPIVOTDATA("TopBox",'Inpatient Pivots'!$A$108,"Q",Questions!$C2,"Topic",Questions!$D2,"Comparison","Sexual orientation","Category",K$164)</f>
        <v>0.76211453744493396</v>
      </c>
      <c r="L165" s="126">
        <f>GETPIVOTDATA("TopBox",'Inpatient Pivots'!$A$108,"Q",Questions!$C2,"Topic",Questions!$D2,"Comparison","Sexual orientation","Category",L$164)</f>
        <v>0.65925925925925921</v>
      </c>
      <c r="O165" s="94"/>
      <c r="P165" s="76" t="str">
        <f>"= control group"</f>
        <v>= control group</v>
      </c>
    </row>
    <row r="166" spans="2:16" ht="30.75" customHeight="1" x14ac:dyDescent="0.25">
      <c r="B166" s="185" t="str">
        <f>Questions!D3</f>
        <v xml:space="preserve">When you had important questions to ask a doctor, did you get answers that you could understand? </v>
      </c>
      <c r="C166" s="185"/>
      <c r="D166" s="185"/>
      <c r="E166" s="185"/>
      <c r="F166" s="185"/>
      <c r="G166" s="185"/>
      <c r="H166" s="97" t="str">
        <f>Questions!L3</f>
        <v>Yes, always</v>
      </c>
      <c r="I166" s="125">
        <f>GETPIVOTDATA("TopBox",'Inpatient Pivots'!$A$108,"Q",Questions!$C3,"Topic",Questions!$D3,"Comparison","Sexual orientation","Category",I$164)</f>
        <v>0.69304316153706069</v>
      </c>
      <c r="J166" s="126">
        <f>GETPIVOTDATA("TopBox",'Inpatient Pivots'!$A$108,"Q",Questions!$C3,"Topic",Questions!$D3,"Comparison","Sexual orientation","Category",J$164)</f>
        <v>0.63690476190476186</v>
      </c>
      <c r="K166" s="126">
        <f>GETPIVOTDATA("TopBox",'Inpatient Pivots'!$A$108,"Q",Questions!$C3,"Topic",Questions!$D3,"Comparison","Sexual orientation","Category",K$164)</f>
        <v>0.6572104018912529</v>
      </c>
      <c r="L166" s="126">
        <f>GETPIVOTDATA("TopBox",'Inpatient Pivots'!$A$108,"Q",Questions!$C3,"Topic",Questions!$D3,"Comparison","Sexual orientation","Category",L$164)</f>
        <v>0.63453815261044177</v>
      </c>
      <c r="M166" s="75"/>
      <c r="O166" s="95"/>
      <c r="P166" s="48" t="str">
        <f xml:space="preserve"> "= statistically different to control group"</f>
        <v>= statistically different to control group</v>
      </c>
    </row>
    <row r="167" spans="2:16" ht="30.75" customHeight="1" x14ac:dyDescent="0.25">
      <c r="B167" s="185" t="str">
        <f>Questions!D4</f>
        <v xml:space="preserve">Were you involved as much as you wanted to be in decisions about your care and treatment? </v>
      </c>
      <c r="C167" s="185"/>
      <c r="D167" s="185"/>
      <c r="E167" s="185"/>
      <c r="F167" s="185"/>
      <c r="G167" s="185"/>
      <c r="H167" s="97" t="str">
        <f>Questions!L4</f>
        <v>Yes, definitely</v>
      </c>
      <c r="I167" s="125">
        <f>GETPIVOTDATA("TopBox",'Inpatient Pivots'!$A$108,"Q",Questions!$C4,"Topic",Questions!$D4,"Comparison","Sexual orientation","Category",I$164)</f>
        <v>0.57490402184401235</v>
      </c>
      <c r="J167" s="126">
        <f>GETPIVOTDATA("TopBox",'Inpatient Pivots'!$A$108,"Q",Questions!$C4,"Topic",Questions!$D4,"Comparison","Sexual orientation","Category",J$164)</f>
        <v>0.45744680851063829</v>
      </c>
      <c r="K167" s="126">
        <f>GETPIVOTDATA("TopBox",'Inpatient Pivots'!$A$108,"Q",Questions!$C4,"Topic",Questions!$D4,"Comparison","Sexual orientation","Category",K$164)</f>
        <v>0.58241758241758246</v>
      </c>
      <c r="L167" s="126">
        <f>GETPIVOTDATA("TopBox",'Inpatient Pivots'!$A$108,"Q",Questions!$C4,"Topic",Questions!$D4,"Comparison","Sexual orientation","Category",L$164)</f>
        <v>0.52857142857142858</v>
      </c>
      <c r="M167" s="75"/>
      <c r="O167" s="96"/>
      <c r="P167" s="48" t="str">
        <f>"= not statistically different to control group"</f>
        <v>= not statistically different to control group</v>
      </c>
    </row>
    <row r="168" spans="2:16" ht="30.75" customHeight="1" x14ac:dyDescent="0.25">
      <c r="B168" s="185" t="str">
        <f>Questions!D5</f>
        <v xml:space="preserve">How much information about your condition or treatment was given to you? </v>
      </c>
      <c r="C168" s="185"/>
      <c r="D168" s="185"/>
      <c r="E168" s="185"/>
      <c r="F168" s="185"/>
      <c r="G168" s="185"/>
      <c r="H168" s="97" t="str">
        <f>Questions!L5</f>
        <v>The right amount</v>
      </c>
      <c r="I168" s="125">
        <f>GETPIVOTDATA("TopBox",'Inpatient Pivots'!$A$108,"Q",Questions!$C5,"Topic",Questions!$D5,"Comparison","Sexual orientation","Category",I$164)</f>
        <v>0.79875012806064949</v>
      </c>
      <c r="J168" s="126">
        <f>GETPIVOTDATA("TopBox",'Inpatient Pivots'!$A$108,"Q",Questions!$C5,"Topic",Questions!$D5,"Comparison","Sexual orientation","Category",J$164)</f>
        <v>0.73404255319148937</v>
      </c>
      <c r="K168" s="126">
        <f>GETPIVOTDATA("TopBox",'Inpatient Pivots'!$A$108,"Q",Questions!$C5,"Topic",Questions!$D5,"Comparison","Sexual orientation","Category",K$164)</f>
        <v>0.7687224669603524</v>
      </c>
      <c r="L168" s="126">
        <f>GETPIVOTDATA("TopBox",'Inpatient Pivots'!$A$108,"Q",Questions!$C5,"Topic",Questions!$D5,"Comparison","Sexual orientation","Category",L$164)</f>
        <v>0.76595744680851063</v>
      </c>
      <c r="M168" s="75"/>
    </row>
    <row r="169" spans="2:16" ht="46.5" customHeight="1" x14ac:dyDescent="0.25">
      <c r="B169" s="185" t="str">
        <f>Questions!D6</f>
        <v>Beforehand, did a member of staff explain the risks and benefits of the operation or procedure in a way you could understand?</v>
      </c>
      <c r="C169" s="185"/>
      <c r="D169" s="185"/>
      <c r="E169" s="185"/>
      <c r="F169" s="185"/>
      <c r="G169" s="185"/>
      <c r="H169" s="97" t="str">
        <f>Questions!L6</f>
        <v>Yes, completely</v>
      </c>
      <c r="I169" s="125">
        <f>GETPIVOTDATA("TopBox",'Inpatient Pivots'!$A$108,"Q",Questions!$C6,"Topic",Questions!$D6,"Comparison","Sexual orientation","Category",I$164)</f>
        <v>0.82984737139626907</v>
      </c>
      <c r="J169" s="126">
        <f>GETPIVOTDATA("TopBox",'Inpatient Pivots'!$A$108,"Q",Questions!$C6,"Topic",Questions!$D6,"Comparison","Sexual orientation","Category",J$164)</f>
        <v>0.72413793103448276</v>
      </c>
      <c r="K169" s="126">
        <f>GETPIVOTDATA("TopBox",'Inpatient Pivots'!$A$108,"Q",Questions!$C6,"Topic",Questions!$D6,"Comparison","Sexual orientation","Category",K$164)</f>
        <v>0.81751824817518248</v>
      </c>
      <c r="L169" s="126">
        <f>GETPIVOTDATA("TopBox",'Inpatient Pivots'!$A$108,"Q",Questions!$C6,"Topic",Questions!$D6,"Comparison","Sexual orientation","Category",L$164)</f>
        <v>0.77987421383647804</v>
      </c>
      <c r="M169" s="75"/>
    </row>
    <row r="170" spans="2:16" ht="30.75" customHeight="1" x14ac:dyDescent="0.25">
      <c r="B170" s="185" t="str">
        <f>Questions!D7</f>
        <v xml:space="preserve">Did you feel you were involved in decisions about your discharge from hospital? </v>
      </c>
      <c r="C170" s="185"/>
      <c r="D170" s="185"/>
      <c r="E170" s="185"/>
      <c r="F170" s="185"/>
      <c r="G170" s="185"/>
      <c r="H170" s="97" t="str">
        <f>Questions!L7</f>
        <v>Yes, definitely</v>
      </c>
      <c r="I170" s="125">
        <f>GETPIVOTDATA("TopBox",'Inpatient Pivots'!$A$108,"Q",Questions!$C7,"Topic",Questions!$D7,"Comparison","Sexual orientation","Category",I$164)</f>
        <v>0.54383700757415476</v>
      </c>
      <c r="J170" s="126">
        <f>GETPIVOTDATA("TopBox",'Inpatient Pivots'!$A$108,"Q",Questions!$C7,"Topic",Questions!$D7,"Comparison","Sexual orientation","Category",J$164)</f>
        <v>0.47826086956521741</v>
      </c>
      <c r="K170" s="126">
        <f>GETPIVOTDATA("TopBox",'Inpatient Pivots'!$A$108,"Q",Questions!$C7,"Topic",Questions!$D7,"Comparison","Sexual orientation","Category",K$164)</f>
        <v>0.54035874439461884</v>
      </c>
      <c r="L170" s="126">
        <f>GETPIVOTDATA("TopBox",'Inpatient Pivots'!$A$108,"Q",Questions!$C7,"Topic",Questions!$D7,"Comparison","Sexual orientation","Category",L$164)</f>
        <v>0.53308823529411764</v>
      </c>
      <c r="M170" s="75"/>
    </row>
    <row r="171" spans="2:16" x14ac:dyDescent="0.25">
      <c r="G171" s="75"/>
      <c r="I171" s="131">
        <f>VLOOKUP($D$173,$B$165:$L$170,I172,0)</f>
        <v>0.57490402184401235</v>
      </c>
      <c r="J171" s="131">
        <f>VLOOKUP($D$173,$B$165:$L$170,J172,0)</f>
        <v>0.45744680851063829</v>
      </c>
      <c r="K171" s="131">
        <f>VLOOKUP($D$173,$B$165:$L$170,K172,0)</f>
        <v>0.58241758241758246</v>
      </c>
      <c r="L171" s="131">
        <f>VLOOKUP($D$173,$B$165:$L$170,L172,0)</f>
        <v>0.52857142857142858</v>
      </c>
    </row>
    <row r="172" spans="2:16" s="75" customFormat="1" x14ac:dyDescent="0.25">
      <c r="B172" s="187" t="s">
        <v>281</v>
      </c>
      <c r="C172" s="187"/>
      <c r="I172" s="77">
        <v>8</v>
      </c>
      <c r="J172" s="77">
        <v>9</v>
      </c>
      <c r="K172" s="77">
        <v>10</v>
      </c>
      <c r="L172" s="77">
        <v>11</v>
      </c>
    </row>
    <row r="173" spans="2:16" s="75" customFormat="1" x14ac:dyDescent="0.25">
      <c r="B173" s="187"/>
      <c r="C173" s="187"/>
      <c r="D173" s="188" t="s">
        <v>156</v>
      </c>
      <c r="E173" s="188"/>
      <c r="F173" s="188"/>
      <c r="G173" s="188"/>
      <c r="H173" s="188"/>
      <c r="I173" s="188"/>
      <c r="J173" s="188"/>
      <c r="K173" s="188"/>
      <c r="L173" s="188"/>
      <c r="M173" s="188"/>
      <c r="O173" s="77" t="str">
        <f>VLOOKUP(D173,$B$99:$H$104,7,0)</f>
        <v>Yes, definitely</v>
      </c>
    </row>
    <row r="174" spans="2:16" s="75" customFormat="1" x14ac:dyDescent="0.25"/>
    <row r="175" spans="2:16" s="75" customFormat="1" x14ac:dyDescent="0.25"/>
    <row r="176" spans="2:16" s="75" customFormat="1" x14ac:dyDescent="0.25"/>
    <row r="177" s="75" customFormat="1" x14ac:dyDescent="0.25"/>
    <row r="178" s="75" customFormat="1" x14ac:dyDescent="0.25"/>
    <row r="179" s="75" customFormat="1" x14ac:dyDescent="0.25"/>
    <row r="180" s="75" customFormat="1" x14ac:dyDescent="0.25"/>
    <row r="181" s="75" customFormat="1" x14ac:dyDescent="0.25"/>
    <row r="182" s="75" customFormat="1" x14ac:dyDescent="0.25"/>
    <row r="183" s="75" customFormat="1" x14ac:dyDescent="0.25"/>
    <row r="184" s="75" customFormat="1" x14ac:dyDescent="0.25"/>
    <row r="185" s="75" customFormat="1" x14ac:dyDescent="0.25"/>
    <row r="186" s="75" customFormat="1" x14ac:dyDescent="0.25"/>
    <row r="187" s="75" customFormat="1" x14ac:dyDescent="0.25"/>
    <row r="188" s="75" customFormat="1" x14ac:dyDescent="0.25"/>
    <row r="189" s="75" customFormat="1" x14ac:dyDescent="0.25"/>
    <row r="190" s="75" customFormat="1" x14ac:dyDescent="0.25"/>
    <row r="191" s="75" customFormat="1" x14ac:dyDescent="0.25"/>
    <row r="192" s="75" customFormat="1" x14ac:dyDescent="0.25"/>
    <row r="193" spans="1:6" s="75" customFormat="1" x14ac:dyDescent="0.25"/>
    <row r="194" spans="1:6" s="75" customFormat="1" x14ac:dyDescent="0.25"/>
    <row r="195" spans="1:6" x14ac:dyDescent="0.25">
      <c r="A195" s="104"/>
    </row>
    <row r="196" spans="1:6" ht="28.5" x14ac:dyDescent="0.45">
      <c r="B196" s="189" t="s">
        <v>292</v>
      </c>
      <c r="C196" s="189"/>
      <c r="D196" s="189"/>
      <c r="E196" s="189"/>
      <c r="F196" s="189"/>
    </row>
    <row r="197" spans="1:6" s="75" customFormat="1" ht="28.5" x14ac:dyDescent="0.45">
      <c r="B197" s="166" t="s">
        <v>311</v>
      </c>
      <c r="C197" s="136"/>
      <c r="D197" s="136"/>
      <c r="E197" s="136"/>
      <c r="F197" s="136"/>
    </row>
    <row r="198" spans="1:6" s="75" customFormat="1" ht="16.5" customHeight="1" x14ac:dyDescent="0.45">
      <c r="B198" s="136"/>
      <c r="C198" s="136"/>
      <c r="D198" s="136"/>
      <c r="E198" s="136"/>
      <c r="F198" s="136"/>
    </row>
    <row r="199" spans="1:6" s="75" customFormat="1" ht="16.5" customHeight="1" x14ac:dyDescent="0.45">
      <c r="B199" s="136"/>
      <c r="C199" s="136"/>
      <c r="D199" s="136"/>
      <c r="E199" s="136"/>
      <c r="F199" s="136"/>
    </row>
    <row r="200" spans="1:6" s="75" customFormat="1" ht="16.5" customHeight="1" x14ac:dyDescent="0.45">
      <c r="B200" s="136"/>
      <c r="C200" s="136"/>
      <c r="D200" s="136"/>
      <c r="E200" s="136"/>
      <c r="F200" s="136"/>
    </row>
    <row r="201" spans="1:6" s="75" customFormat="1" ht="16.5" customHeight="1" x14ac:dyDescent="0.45">
      <c r="B201" s="136"/>
      <c r="C201" s="136"/>
      <c r="D201" s="136"/>
      <c r="E201" s="136"/>
      <c r="F201" s="136"/>
    </row>
    <row r="202" spans="1:6" s="75" customFormat="1" ht="16.5" customHeight="1" x14ac:dyDescent="0.45">
      <c r="B202" s="136"/>
      <c r="C202" s="136"/>
      <c r="D202" s="136"/>
      <c r="E202" s="136"/>
      <c r="F202" s="136"/>
    </row>
    <row r="203" spans="1:6" s="75" customFormat="1" ht="16.5" customHeight="1" x14ac:dyDescent="0.45">
      <c r="B203" s="136"/>
      <c r="C203" s="136"/>
      <c r="D203" s="136"/>
      <c r="E203" s="136"/>
      <c r="F203" s="136"/>
    </row>
    <row r="204" spans="1:6" s="75" customFormat="1" ht="16.5" customHeight="1" x14ac:dyDescent="0.45">
      <c r="B204" s="136"/>
      <c r="C204" s="136"/>
      <c r="D204" s="136"/>
      <c r="E204" s="136"/>
      <c r="F204" s="136"/>
    </row>
    <row r="205" spans="1:6" s="75" customFormat="1" ht="16.5" customHeight="1" x14ac:dyDescent="0.45">
      <c r="B205" s="136"/>
      <c r="C205" s="136"/>
      <c r="D205" s="136"/>
      <c r="E205" s="136"/>
      <c r="F205" s="136"/>
    </row>
    <row r="206" spans="1:6" s="75" customFormat="1" ht="16.5" customHeight="1" x14ac:dyDescent="0.45">
      <c r="B206" s="136"/>
      <c r="C206" s="136"/>
      <c r="D206" s="136"/>
      <c r="E206" s="136"/>
      <c r="F206" s="136"/>
    </row>
    <row r="207" spans="1:6" s="75" customFormat="1" ht="16.5" customHeight="1" x14ac:dyDescent="0.45">
      <c r="B207" s="136"/>
      <c r="C207" s="136"/>
      <c r="D207" s="136"/>
      <c r="E207" s="136"/>
      <c r="F207" s="136"/>
    </row>
    <row r="208" spans="1:6" s="75" customFormat="1" ht="16.5" customHeight="1" x14ac:dyDescent="0.45">
      <c r="B208" s="136"/>
      <c r="C208" s="136"/>
      <c r="D208" s="136"/>
      <c r="E208" s="136"/>
      <c r="F208" s="136"/>
    </row>
    <row r="209" spans="2:6" s="75" customFormat="1" ht="16.5" customHeight="1" x14ac:dyDescent="0.45">
      <c r="B209" s="136"/>
      <c r="C209" s="136"/>
      <c r="D209" s="136"/>
      <c r="E209" s="136"/>
      <c r="F209" s="136"/>
    </row>
    <row r="210" spans="2:6" s="75" customFormat="1" ht="16.5" customHeight="1" x14ac:dyDescent="0.45">
      <c r="B210" s="136"/>
      <c r="C210" s="136"/>
      <c r="D210" s="136"/>
      <c r="E210" s="136"/>
      <c r="F210" s="136"/>
    </row>
    <row r="211" spans="2:6" s="75" customFormat="1" ht="16.5" customHeight="1" x14ac:dyDescent="0.45">
      <c r="B211" s="136"/>
      <c r="C211" s="136"/>
      <c r="D211" s="136"/>
      <c r="E211" s="136"/>
      <c r="F211" s="136"/>
    </row>
    <row r="212" spans="2:6" s="75" customFormat="1" ht="16.5" customHeight="1" x14ac:dyDescent="0.45">
      <c r="B212" s="136"/>
      <c r="C212" s="136"/>
      <c r="D212" s="136"/>
      <c r="E212" s="136"/>
      <c r="F212" s="136"/>
    </row>
    <row r="213" spans="2:6" s="75" customFormat="1" ht="16.5" customHeight="1" x14ac:dyDescent="0.45">
      <c r="B213" s="136"/>
      <c r="C213" s="136"/>
      <c r="D213" s="136"/>
      <c r="E213" s="136"/>
      <c r="F213" s="136"/>
    </row>
    <row r="214" spans="2:6" s="75" customFormat="1" ht="16.5" customHeight="1" x14ac:dyDescent="0.45">
      <c r="B214" s="136"/>
      <c r="C214" s="136"/>
      <c r="D214" s="136"/>
      <c r="E214" s="136"/>
      <c r="F214" s="136"/>
    </row>
    <row r="215" spans="2:6" s="75" customFormat="1" ht="16.5" customHeight="1" x14ac:dyDescent="0.45">
      <c r="B215" s="136"/>
      <c r="C215" s="136"/>
      <c r="D215" s="136"/>
      <c r="E215" s="136"/>
      <c r="F215" s="136"/>
    </row>
    <row r="216" spans="2:6" s="75" customFormat="1" ht="16.5" customHeight="1" x14ac:dyDescent="0.45">
      <c r="B216" s="136"/>
      <c r="C216" s="136"/>
      <c r="D216" s="136"/>
      <c r="E216" s="136"/>
      <c r="F216" s="136"/>
    </row>
    <row r="217" spans="2:6" s="75" customFormat="1" ht="16.5" customHeight="1" x14ac:dyDescent="0.45">
      <c r="B217" s="136"/>
      <c r="C217" s="136"/>
      <c r="D217" s="136"/>
      <c r="E217" s="136"/>
      <c r="F217" s="136"/>
    </row>
    <row r="218" spans="2:6" s="75" customFormat="1" ht="16.5" customHeight="1" x14ac:dyDescent="0.45">
      <c r="B218" s="136"/>
      <c r="C218" s="136"/>
      <c r="D218" s="136"/>
      <c r="E218" s="136"/>
      <c r="F218" s="136"/>
    </row>
    <row r="219" spans="2:6" s="75" customFormat="1" ht="16.5" customHeight="1" x14ac:dyDescent="0.45">
      <c r="B219" s="136"/>
      <c r="C219" s="136"/>
      <c r="D219" s="136"/>
      <c r="E219" s="136"/>
      <c r="F219" s="136"/>
    </row>
    <row r="220" spans="2:6" s="75" customFormat="1" ht="16.5" customHeight="1" x14ac:dyDescent="0.45">
      <c r="B220" s="136"/>
      <c r="C220" s="136"/>
      <c r="D220" s="136"/>
      <c r="E220" s="136"/>
      <c r="F220" s="136"/>
    </row>
    <row r="221" spans="2:6" s="75" customFormat="1" ht="16.5" customHeight="1" x14ac:dyDescent="0.45">
      <c r="B221" s="136"/>
      <c r="C221" s="136"/>
      <c r="D221" s="136"/>
      <c r="E221" s="136"/>
      <c r="F221" s="136"/>
    </row>
    <row r="222" spans="2:6" s="75" customFormat="1" ht="16.5" customHeight="1" x14ac:dyDescent="0.45">
      <c r="B222" s="136"/>
      <c r="C222" s="136"/>
      <c r="D222" s="136"/>
      <c r="E222" s="136"/>
      <c r="F222" s="136"/>
    </row>
    <row r="223" spans="2:6" s="75" customFormat="1" ht="16.5" customHeight="1" x14ac:dyDescent="0.45">
      <c r="B223" s="136"/>
      <c r="C223" s="136"/>
      <c r="D223" s="136"/>
      <c r="E223" s="136"/>
      <c r="F223" s="136"/>
    </row>
    <row r="224" spans="2:6" s="75" customFormat="1" ht="16.5" customHeight="1" x14ac:dyDescent="0.45">
      <c r="B224" s="136"/>
      <c r="C224" s="136"/>
      <c r="D224" s="136"/>
      <c r="E224" s="136"/>
      <c r="F224" s="136"/>
    </row>
    <row r="225" spans="2:6" s="75" customFormat="1" ht="16.5" customHeight="1" x14ac:dyDescent="0.45">
      <c r="B225" s="136"/>
      <c r="C225" s="136"/>
      <c r="D225" s="136"/>
      <c r="E225" s="136"/>
      <c r="F225" s="136"/>
    </row>
    <row r="226" spans="2:6" s="75" customFormat="1" ht="16.5" customHeight="1" x14ac:dyDescent="0.45">
      <c r="B226" s="136"/>
      <c r="C226" s="136"/>
      <c r="D226" s="136"/>
      <c r="E226" s="136"/>
      <c r="F226" s="136"/>
    </row>
    <row r="227" spans="2:6" s="75" customFormat="1" ht="16.5" customHeight="1" x14ac:dyDescent="0.45">
      <c r="B227" s="136"/>
      <c r="C227" s="136"/>
      <c r="D227" s="136"/>
      <c r="E227" s="136"/>
      <c r="F227" s="136"/>
    </row>
    <row r="228" spans="2:6" s="75" customFormat="1" ht="16.5" customHeight="1" x14ac:dyDescent="0.45">
      <c r="B228" s="136"/>
      <c r="C228" s="136"/>
      <c r="D228" s="136"/>
      <c r="E228" s="136"/>
      <c r="F228" s="136"/>
    </row>
    <row r="229" spans="2:6" s="75" customFormat="1" ht="16.5" customHeight="1" x14ac:dyDescent="0.45">
      <c r="B229" s="136"/>
      <c r="C229" s="136"/>
      <c r="D229" s="136"/>
      <c r="E229" s="136"/>
      <c r="F229" s="136"/>
    </row>
    <row r="230" spans="2:6" s="75" customFormat="1" ht="16.5" customHeight="1" x14ac:dyDescent="0.45">
      <c r="B230" s="136"/>
      <c r="C230" s="136"/>
      <c r="D230" s="136"/>
      <c r="E230" s="136"/>
      <c r="F230" s="136"/>
    </row>
    <row r="231" spans="2:6" s="75" customFormat="1" ht="16.5" customHeight="1" x14ac:dyDescent="0.45">
      <c r="B231" s="136"/>
      <c r="C231" s="136"/>
      <c r="D231" s="136"/>
      <c r="E231" s="136"/>
      <c r="F231" s="136"/>
    </row>
    <row r="232" spans="2:6" s="75" customFormat="1" ht="16.5" customHeight="1" x14ac:dyDescent="0.45">
      <c r="B232" s="136"/>
      <c r="C232" s="136"/>
      <c r="D232" s="136"/>
      <c r="E232" s="136"/>
      <c r="F232" s="136"/>
    </row>
    <row r="233" spans="2:6" s="75" customFormat="1" ht="16.5" customHeight="1" x14ac:dyDescent="0.45">
      <c r="B233" s="136"/>
      <c r="C233" s="136"/>
      <c r="D233" s="136"/>
      <c r="E233" s="136"/>
      <c r="F233" s="136"/>
    </row>
    <row r="234" spans="2:6" s="75" customFormat="1" ht="16.5" customHeight="1" x14ac:dyDescent="0.45">
      <c r="B234" s="136"/>
      <c r="C234" s="136"/>
      <c r="D234" s="136"/>
      <c r="E234" s="136"/>
      <c r="F234" s="136"/>
    </row>
    <row r="235" spans="2:6" s="75" customFormat="1" ht="16.5" customHeight="1" x14ac:dyDescent="0.45">
      <c r="B235" s="136"/>
      <c r="C235" s="136"/>
      <c r="D235" s="136"/>
      <c r="E235" s="136"/>
      <c r="F235" s="136"/>
    </row>
    <row r="236" spans="2:6" s="75" customFormat="1" ht="16.5" customHeight="1" x14ac:dyDescent="0.45">
      <c r="B236" s="136"/>
      <c r="C236" s="136"/>
      <c r="D236" s="136"/>
      <c r="E236" s="136"/>
      <c r="F236" s="136"/>
    </row>
    <row r="237" spans="2:6" s="75" customFormat="1" ht="16.5" customHeight="1" x14ac:dyDescent="0.45">
      <c r="B237" s="136"/>
      <c r="C237" s="136"/>
      <c r="D237" s="136"/>
      <c r="E237" s="136"/>
      <c r="F237" s="136"/>
    </row>
    <row r="239" spans="2:6" s="75" customFormat="1" x14ac:dyDescent="0.25"/>
    <row r="240" spans="2:6" x14ac:dyDescent="0.25">
      <c r="B240" s="166" t="s">
        <v>312</v>
      </c>
    </row>
    <row r="241" s="75" customFormat="1" x14ac:dyDescent="0.25"/>
    <row r="242" s="75" customFormat="1" x14ac:dyDescent="0.25"/>
    <row r="265" s="75" customFormat="1" x14ac:dyDescent="0.25"/>
    <row r="266" s="75" customFormat="1" x14ac:dyDescent="0.25"/>
    <row r="267" s="75" customFormat="1" x14ac:dyDescent="0.25"/>
    <row r="268" s="75" customFormat="1" x14ac:dyDescent="0.25"/>
    <row r="269" s="75" customFormat="1" x14ac:dyDescent="0.25"/>
    <row r="270" s="75" customFormat="1" x14ac:dyDescent="0.25"/>
    <row r="271" s="75" customFormat="1" x14ac:dyDescent="0.25"/>
    <row r="272" s="75" customFormat="1" x14ac:dyDescent="0.25"/>
    <row r="273" s="75" customFormat="1" x14ac:dyDescent="0.25"/>
    <row r="274" s="75" customFormat="1" x14ac:dyDescent="0.25"/>
    <row r="275" s="75" customFormat="1" x14ac:dyDescent="0.25"/>
    <row r="276" s="75" customFormat="1" x14ac:dyDescent="0.25"/>
    <row r="277" s="75" customFormat="1" x14ac:dyDescent="0.25"/>
    <row r="278" s="75" customFormat="1" x14ac:dyDescent="0.25"/>
    <row r="279" s="75" customFormat="1" x14ac:dyDescent="0.25"/>
    <row r="280" s="75" customFormat="1" x14ac:dyDescent="0.25"/>
    <row r="281" s="75" customFormat="1" x14ac:dyDescent="0.25"/>
    <row r="381" spans="1:2" x14ac:dyDescent="0.25">
      <c r="A381" s="104"/>
    </row>
    <row r="382" spans="1:2" ht="18.75" x14ac:dyDescent="0.3">
      <c r="B382" s="90" t="s">
        <v>200</v>
      </c>
    </row>
    <row r="383" spans="1:2" x14ac:dyDescent="0.25">
      <c r="B383" s="75"/>
    </row>
    <row r="384" spans="1:2" x14ac:dyDescent="0.25">
      <c r="B384" s="91" t="s">
        <v>29</v>
      </c>
    </row>
    <row r="385" spans="2:16" ht="30" x14ac:dyDescent="0.25">
      <c r="B385" s="186" t="s">
        <v>0</v>
      </c>
      <c r="C385" s="186"/>
      <c r="D385" s="186"/>
      <c r="E385" s="186"/>
      <c r="F385" s="186"/>
      <c r="G385" s="186"/>
      <c r="H385" s="97" t="s">
        <v>280</v>
      </c>
      <c r="I385" s="92" t="s">
        <v>30</v>
      </c>
      <c r="J385" s="92" t="s">
        <v>31</v>
      </c>
      <c r="K385" s="92" t="s">
        <v>32</v>
      </c>
      <c r="L385" s="92" t="s">
        <v>123</v>
      </c>
      <c r="O385" s="93" t="s">
        <v>201</v>
      </c>
      <c r="P385" s="75"/>
    </row>
    <row r="386" spans="2:16" x14ac:dyDescent="0.25">
      <c r="B386" s="185" t="str">
        <f>Questions!D9</f>
        <v xml:space="preserve">Offered the choice to have your baby - Hospitals </v>
      </c>
      <c r="C386" s="185"/>
      <c r="D386" s="185"/>
      <c r="E386" s="185"/>
      <c r="F386" s="185"/>
      <c r="G386" s="185"/>
      <c r="H386" s="97" t="str">
        <f>Questions!L9</f>
        <v>Yes</v>
      </c>
      <c r="I386" s="125">
        <f>GETPIVOTDATA("TopBox",'Maternity Pivots'!$A$101,"Question",Questions!$C9,"Topic",Questions!$D9,"Comparison","Age group","Category",I$385)</f>
        <v>0.51983805668016192</v>
      </c>
      <c r="J386" s="126">
        <f>GETPIVOTDATA("TopBox",'Maternity Pivots'!$A$101,"Question",Questions!$C9,"Topic",Questions!$D9,"Comparison","Age group","Category",J$385)</f>
        <v>0.54716694516178033</v>
      </c>
      <c r="K386" s="126">
        <f>GETPIVOTDATA("TopBox",'Maternity Pivots'!$A$101,"Question",Questions!$C9,"Topic",Questions!$D9,"Comparison","Age group","Category",K$385)</f>
        <v>0.51619933168676446</v>
      </c>
      <c r="L386" s="126">
        <f>GETPIVOTDATA("TopBox",'Maternity Pivots'!$A$101,"Question",Questions!$C9,"Topic",Questions!$D9,"Comparison","Age group","Category",L$385)</f>
        <v>0.42276422764227645</v>
      </c>
      <c r="O386" s="94"/>
      <c r="P386" s="76" t="str">
        <f>"= control group"</f>
        <v>= control group</v>
      </c>
    </row>
    <row r="387" spans="2:16" ht="15" customHeight="1" x14ac:dyDescent="0.25">
      <c r="B387" s="185" t="str">
        <f>Questions!D10</f>
        <v>Offered the choice to have your baby - in a midwife led unit or birth centre</v>
      </c>
      <c r="C387" s="185"/>
      <c r="D387" s="185"/>
      <c r="E387" s="185"/>
      <c r="F387" s="185"/>
      <c r="G387" s="185"/>
      <c r="H387" s="97" t="str">
        <f>Questions!L10</f>
        <v>Yes</v>
      </c>
      <c r="I387" s="125">
        <f>GETPIVOTDATA("TopBox",'Maternity Pivots'!$A$101,"Question",Questions!$C10,"Topic",Questions!$D10,"Comparison","Age group","Category",I$385)</f>
        <v>0.28866396761133606</v>
      </c>
      <c r="J387" s="126">
        <f>GETPIVOTDATA("TopBox",'Maternity Pivots'!$A$101,"Question",Questions!$C10,"Topic",Questions!$D10,"Comparison","Age group","Category",J$385)</f>
        <v>0.33692845207352273</v>
      </c>
      <c r="K387" s="126">
        <f>GETPIVOTDATA("TopBox",'Maternity Pivots'!$A$101,"Question",Questions!$C10,"Topic",Questions!$D10,"Comparison","Age group","Category",K$385)</f>
        <v>0.3126543658288537</v>
      </c>
      <c r="L387" s="126">
        <f>GETPIVOTDATA("TopBox",'Maternity Pivots'!$A$101,"Question",Questions!$C10,"Topic",Questions!$D10,"Comparison","Age group","Category",L$385)</f>
        <v>0.10569105691056911</v>
      </c>
      <c r="M387" s="75"/>
      <c r="O387" s="95"/>
      <c r="P387" s="48" t="str">
        <f xml:space="preserve"> "= statistically different to control group"</f>
        <v>= statistically different to control group</v>
      </c>
    </row>
    <row r="388" spans="2:16" x14ac:dyDescent="0.25">
      <c r="B388" s="185" t="str">
        <f>Questions!D11</f>
        <v xml:space="preserve">Offered the choice to have your baby - in a consultant led unit </v>
      </c>
      <c r="C388" s="185"/>
      <c r="D388" s="185"/>
      <c r="E388" s="185"/>
      <c r="F388" s="185"/>
      <c r="G388" s="185"/>
      <c r="H388" s="97" t="str">
        <f>Questions!L11</f>
        <v>Yes</v>
      </c>
      <c r="I388" s="125">
        <f>GETPIVOTDATA("TopBox",'Maternity Pivots'!$A$101,"Question",Questions!$C11,"Topic",Questions!$D11,"Comparison","Age group","Category",I$385)</f>
        <v>8.2995951417004055E-2</v>
      </c>
      <c r="J388" s="126">
        <f>GETPIVOTDATA("TopBox",'Maternity Pivots'!$A$101,"Question",Questions!$C11,"Topic",Questions!$D11,"Comparison","Age group","Category",J$385)</f>
        <v>0.13975391159046027</v>
      </c>
      <c r="K388" s="126">
        <f>GETPIVOTDATA("TopBox",'Maternity Pivots'!$A$101,"Question",Questions!$C11,"Topic",Questions!$D11,"Comparison","Age group","Category",K$385)</f>
        <v>0.16562545401714368</v>
      </c>
      <c r="L388" s="126">
        <f>GETPIVOTDATA("TopBox",'Maternity Pivots'!$A$101,"Question",Questions!$C11,"Topic",Questions!$D11,"Comparison","Age group","Category",L$385)</f>
        <v>0.17886178861788618</v>
      </c>
      <c r="M388" s="75"/>
      <c r="O388" s="96"/>
      <c r="P388" s="48" t="str">
        <f>"= not statistically different to control group"</f>
        <v>= not statistically different to control group</v>
      </c>
    </row>
    <row r="389" spans="2:16" x14ac:dyDescent="0.25">
      <c r="B389" s="185" t="str">
        <f>Questions!D12</f>
        <v>Offered the choice to have your baby - at home</v>
      </c>
      <c r="C389" s="185"/>
      <c r="D389" s="185"/>
      <c r="E389" s="185"/>
      <c r="F389" s="185"/>
      <c r="G389" s="185"/>
      <c r="H389" s="97" t="str">
        <f>Questions!L12</f>
        <v>Yes</v>
      </c>
      <c r="I389" s="125">
        <f>GETPIVOTDATA("TopBox",'Maternity Pivots'!$A$101,"Question",Questions!$C12,"Topic",Questions!$D12,"Comparison","Age group","Category",I$385)</f>
        <v>0.31821862348178137</v>
      </c>
      <c r="J389" s="126">
        <f>GETPIVOTDATA("TopBox",'Maternity Pivots'!$A$101,"Question",Questions!$C12,"Topic",Questions!$D12,"Comparison","Age group","Category",J$385)</f>
        <v>0.35333434604283759</v>
      </c>
      <c r="K389" s="126">
        <f>GETPIVOTDATA("TopBox",'Maternity Pivots'!$A$101,"Question",Questions!$C12,"Topic",Questions!$D12,"Comparison","Age group","Category",K$385)</f>
        <v>0.30466366409995643</v>
      </c>
      <c r="L389" s="126">
        <f>GETPIVOTDATA("TopBox",'Maternity Pivots'!$A$101,"Question",Questions!$C12,"Topic",Questions!$D12,"Comparison","Age group","Category",L$385)</f>
        <v>7.3170731707317069E-2</v>
      </c>
      <c r="M389" s="75"/>
    </row>
    <row r="390" spans="2:16" ht="29.25" customHeight="1" x14ac:dyDescent="0.25">
      <c r="B390" s="185" t="str">
        <f>Questions!D13</f>
        <v>Did you get enough information from either a midwife or doctor to help you decide where to have your baby?</v>
      </c>
      <c r="C390" s="185"/>
      <c r="D390" s="185"/>
      <c r="E390" s="185"/>
      <c r="F390" s="185"/>
      <c r="G390" s="185"/>
      <c r="H390" s="97" t="str">
        <f>Questions!L13</f>
        <v>Yes, definitely</v>
      </c>
      <c r="I390" s="125">
        <f>GETPIVOTDATA("TopBox",'Maternity Pivots'!$A$101,"Question",Questions!$C13,"Topic",Questions!$D13,"Comparison","Age group","Category",I$385)</f>
        <v>0.52481203007518795</v>
      </c>
      <c r="J390" s="126">
        <f>GETPIVOTDATA("TopBox",'Maternity Pivots'!$A$101,"Question",Questions!$C13,"Topic",Questions!$D13,"Comparison","Age group","Category",J$385)</f>
        <v>0.54418513817010061</v>
      </c>
      <c r="K390" s="126">
        <f>GETPIVOTDATA("TopBox",'Maternity Pivots'!$A$101,"Question",Questions!$C13,"Topic",Questions!$D13,"Comparison","Age group","Category",K$385)</f>
        <v>0.5718162434580345</v>
      </c>
      <c r="L390" s="126">
        <f>GETPIVOTDATA("TopBox",'Maternity Pivots'!$A$101,"Question",Questions!$C13,"Topic",Questions!$D13,"Comparison","Age group","Category",L$385)</f>
        <v>0.65555555555555556</v>
      </c>
      <c r="M390" s="75"/>
    </row>
    <row r="391" spans="2:16" ht="29.25" customHeight="1" x14ac:dyDescent="0.25">
      <c r="B391" s="185" t="str">
        <f>Questions!D14</f>
        <v>During your pregnancy were you given a choice about where your antenatal check-ups would take place?</v>
      </c>
      <c r="C391" s="185"/>
      <c r="D391" s="185"/>
      <c r="E391" s="185"/>
      <c r="F391" s="185"/>
      <c r="G391" s="185"/>
      <c r="H391" s="97" t="str">
        <f>Questions!L14</f>
        <v>Yes</v>
      </c>
      <c r="I391" s="125">
        <f>GETPIVOTDATA("TopBox",'Maternity Pivots'!$A$101,"Question",Questions!$C14,"Topic",Questions!$D14,"Comparison","Age group","Category",I$385)</f>
        <v>0.28759316089434461</v>
      </c>
      <c r="J391" s="126">
        <f>GETPIVOTDATA("TopBox",'Maternity Pivots'!$A$101,"Question",Questions!$C14,"Topic",Questions!$D14,"Comparison","Age group","Category",J$385)</f>
        <v>0.27832650766883482</v>
      </c>
      <c r="K391" s="126">
        <f>GETPIVOTDATA("TopBox",'Maternity Pivots'!$A$101,"Question",Questions!$C14,"Topic",Questions!$D14,"Comparison","Age group","Category",K$385)</f>
        <v>0.2778197191605013</v>
      </c>
      <c r="L391" s="126">
        <f>GETPIVOTDATA("TopBox",'Maternity Pivots'!$A$101,"Question",Questions!$C14,"Topic",Questions!$D14,"Comparison","Age group","Category",L$385)</f>
        <v>0.31304347826086959</v>
      </c>
      <c r="M391" s="75"/>
    </row>
    <row r="392" spans="2:16" ht="29.25" customHeight="1" x14ac:dyDescent="0.25">
      <c r="B392" s="185" t="str">
        <f>Questions!D15</f>
        <v>During your antenatal check-ups, were you given enough time to ask questions or discuss your pregnancy?</v>
      </c>
      <c r="C392" s="185"/>
      <c r="D392" s="185"/>
      <c r="E392" s="185"/>
      <c r="F392" s="185"/>
      <c r="G392" s="185"/>
      <c r="H392" s="97" t="str">
        <f>Questions!L15</f>
        <v>Yes, always</v>
      </c>
      <c r="I392" s="125">
        <f>GETPIVOTDATA("TopBox",'Maternity Pivots'!$A$101,"Question",Questions!$C15,"Topic",Questions!$D15,"Comparison","Age group","Category",I$385)</f>
        <v>0.69399350649350644</v>
      </c>
      <c r="J392" s="126">
        <f>GETPIVOTDATA("TopBox",'Maternity Pivots'!$A$101,"Question",Questions!$C15,"Topic",Questions!$D15,"Comparison","Age group","Category",J$385)</f>
        <v>0.73172770095730133</v>
      </c>
      <c r="K392" s="126">
        <f>GETPIVOTDATA("TopBox",'Maternity Pivots'!$A$101,"Question",Questions!$C15,"Topic",Questions!$D15,"Comparison","Age group","Category",K$385)</f>
        <v>0.77489866821077014</v>
      </c>
      <c r="L392" s="126">
        <f>GETPIVOTDATA("TopBox",'Maternity Pivots'!$A$101,"Question",Questions!$C15,"Topic",Questions!$D15,"Comparison","Age group","Category",L$385)</f>
        <v>0.83471074380165289</v>
      </c>
      <c r="M392" s="75"/>
    </row>
    <row r="393" spans="2:16" ht="29.25" customHeight="1" x14ac:dyDescent="0.25">
      <c r="B393" s="185" t="str">
        <f>Questions!D16</f>
        <v>During your antenatal check-ups, did the midwives listen to you?</v>
      </c>
      <c r="C393" s="185"/>
      <c r="D393" s="185"/>
      <c r="E393" s="185"/>
      <c r="F393" s="185"/>
      <c r="G393" s="185"/>
      <c r="H393" s="97" t="str">
        <f>Questions!L16</f>
        <v>Yes, always</v>
      </c>
      <c r="I393" s="125">
        <f>GETPIVOTDATA("TopBox",'Maternity Pivots'!$A$101,"Question",Questions!$C16,"Topic",Questions!$D16,"Comparison","Age group","Category",I$385)</f>
        <v>0.76463414634146343</v>
      </c>
      <c r="J393" s="126">
        <f>GETPIVOTDATA("TopBox",'Maternity Pivots'!$A$101,"Question",Questions!$C16,"Topic",Questions!$D16,"Comparison","Age group","Category",J$385)</f>
        <v>0.79170779861796647</v>
      </c>
      <c r="K393" s="126">
        <f>GETPIVOTDATA("TopBox",'Maternity Pivots'!$A$101,"Question",Questions!$C16,"Topic",Questions!$D16,"Comparison","Age group","Category",K$385)</f>
        <v>0.81101904346562004</v>
      </c>
      <c r="L393" s="126">
        <f>GETPIVOTDATA("TopBox",'Maternity Pivots'!$A$101,"Question",Questions!$C16,"Topic",Questions!$D16,"Comparison","Age group","Category",L$385)</f>
        <v>0.84297520661157022</v>
      </c>
      <c r="M393" s="75"/>
    </row>
    <row r="394" spans="2:16" ht="29.25" customHeight="1" x14ac:dyDescent="0.25">
      <c r="B394" s="185" t="str">
        <f>Questions!D17</f>
        <v>Thinking about your antenatal care, were you involved enough in decisions about your care?</v>
      </c>
      <c r="C394" s="185"/>
      <c r="D394" s="185"/>
      <c r="E394" s="185"/>
      <c r="F394" s="185"/>
      <c r="G394" s="185"/>
      <c r="H394" s="97" t="str">
        <f>Questions!L17</f>
        <v>Yes, always</v>
      </c>
      <c r="I394" s="125">
        <f>GETPIVOTDATA("TopBox",'Maternity Pivots'!$A$101,"Question",Questions!$C17,"Topic",Questions!$D17,"Comparison","Age group","Category",I$385)</f>
        <v>0.73001255755546257</v>
      </c>
      <c r="J394" s="126">
        <f>GETPIVOTDATA("TopBox",'Maternity Pivots'!$A$101,"Question",Questions!$C17,"Topic",Questions!$D17,"Comparison","Age group","Category",J$385)</f>
        <v>0.77915825438732722</v>
      </c>
      <c r="K394" s="126">
        <f>GETPIVOTDATA("TopBox",'Maternity Pivots'!$A$101,"Question",Questions!$C17,"Topic",Questions!$D17,"Comparison","Age group","Category",K$385)</f>
        <v>0.78655660377358494</v>
      </c>
      <c r="L394" s="126">
        <f>GETPIVOTDATA("TopBox",'Maternity Pivots'!$A$101,"Question",Questions!$C17,"Topic",Questions!$D17,"Comparison","Age group","Category",L$385)</f>
        <v>0.77868852459016391</v>
      </c>
      <c r="M394" s="75"/>
    </row>
    <row r="395" spans="2:16" ht="29.25" customHeight="1" x14ac:dyDescent="0.25">
      <c r="B395" s="185" t="str">
        <f>Questions!D18</f>
        <v>Thinking about your care during labour and birth, were you involved enough in decisions about your care?</v>
      </c>
      <c r="C395" s="185"/>
      <c r="D395" s="185"/>
      <c r="E395" s="185"/>
      <c r="F395" s="185"/>
      <c r="G395" s="185"/>
      <c r="H395" s="97" t="str">
        <f>Questions!L18</f>
        <v>Yes, always</v>
      </c>
      <c r="I395" s="125">
        <f>GETPIVOTDATA("TopBox",'Maternity Pivots'!$A$101,"Question",Questions!$C18,"Topic",Questions!$D18,"Comparison","Age group","Category",I$385)</f>
        <v>0.68260685569191704</v>
      </c>
      <c r="J395" s="126">
        <f>GETPIVOTDATA("TopBox",'Maternity Pivots'!$A$101,"Question",Questions!$C18,"Topic",Questions!$D18,"Comparison","Age group","Category",J$385)</f>
        <v>0.73827237841647742</v>
      </c>
      <c r="K395" s="126">
        <f>GETPIVOTDATA("TopBox",'Maternity Pivots'!$A$101,"Question",Questions!$C18,"Topic",Questions!$D18,"Comparison","Age group","Category",K$385)</f>
        <v>0.76314606741573032</v>
      </c>
      <c r="L395" s="126">
        <f>GETPIVOTDATA("TopBox",'Maternity Pivots'!$A$101,"Question",Questions!$C18,"Topic",Questions!$D18,"Comparison","Age group","Category",L$385)</f>
        <v>0.75423728813559321</v>
      </c>
      <c r="M395" s="75"/>
    </row>
    <row r="396" spans="2:16" ht="42" customHeight="1" x14ac:dyDescent="0.25">
      <c r="B396" s="185" t="str">
        <f>Questions!D19</f>
        <v>Thinking about the care you received in hospital after the birth of your baby, were you given the information or explanations you needed?</v>
      </c>
      <c r="C396" s="185"/>
      <c r="D396" s="185"/>
      <c r="E396" s="185"/>
      <c r="F396" s="185"/>
      <c r="G396" s="185"/>
      <c r="H396" s="97" t="str">
        <f>Questions!L19</f>
        <v>Yes, always</v>
      </c>
      <c r="I396" s="125">
        <f>GETPIVOTDATA("TopBox",'Maternity Pivots'!$A$101,"Question",Questions!$C19,"Topic",Questions!$D19,"Comparison","Age group","Category",I$385)</f>
        <v>0.55431639818256917</v>
      </c>
      <c r="J396" s="126">
        <f>GETPIVOTDATA("TopBox",'Maternity Pivots'!$A$101,"Question",Questions!$C19,"Topic",Questions!$D19,"Comparison","Age group","Category",J$385)</f>
        <v>0.57692606098223287</v>
      </c>
      <c r="K396" s="126">
        <f>GETPIVOTDATA("TopBox",'Maternity Pivots'!$A$101,"Question",Questions!$C19,"Topic",Questions!$D19,"Comparison","Age group","Category",K$385)</f>
        <v>0.60638139257492174</v>
      </c>
      <c r="L396" s="126">
        <f>GETPIVOTDATA("TopBox",'Maternity Pivots'!$A$101,"Question",Questions!$C19,"Topic",Questions!$D19,"Comparison","Age group","Category",L$385)</f>
        <v>0.63636363636363635</v>
      </c>
      <c r="M396" s="75"/>
    </row>
    <row r="397" spans="2:16" ht="29.25" customHeight="1" x14ac:dyDescent="0.25">
      <c r="B397" s="185" t="str">
        <f>Questions!D20</f>
        <v>Were your decisions about how you wanted to feed your baby respected by midwives?</v>
      </c>
      <c r="C397" s="185"/>
      <c r="D397" s="185"/>
      <c r="E397" s="185"/>
      <c r="F397" s="185"/>
      <c r="G397" s="185"/>
      <c r="H397" s="97" t="str">
        <f>Questions!L20</f>
        <v>Yes, always</v>
      </c>
      <c r="I397" s="125">
        <f>GETPIVOTDATA("TopBox",'Maternity Pivots'!$A$101,"Question",Questions!$C20,"Topic",Questions!$D20,"Comparison","Age group","Category",I$385)</f>
        <v>0.74469820554649269</v>
      </c>
      <c r="J397" s="126">
        <f>GETPIVOTDATA("TopBox",'Maternity Pivots'!$A$101,"Question",Questions!$C20,"Topic",Questions!$D20,"Comparison","Age group","Category",J$385)</f>
        <v>0.80842911877394641</v>
      </c>
      <c r="K397" s="126">
        <f>GETPIVOTDATA("TopBox",'Maternity Pivots'!$A$101,"Question",Questions!$C20,"Topic",Questions!$D20,"Comparison","Age group","Category",K$385)</f>
        <v>0.84266862170087975</v>
      </c>
      <c r="L397" s="126">
        <f>GETPIVOTDATA("TopBox",'Maternity Pivots'!$A$101,"Question",Questions!$C20,"Topic",Questions!$D20,"Comparison","Age group","Category",L$385)</f>
        <v>0.90082644628099173</v>
      </c>
      <c r="M397" s="75"/>
    </row>
    <row r="398" spans="2:16" ht="29.25" customHeight="1" x14ac:dyDescent="0.25">
      <c r="B398" s="185" t="str">
        <f>Questions!D21</f>
        <v>Did you feel that the midwife or midwives that you saw always listened to you?</v>
      </c>
      <c r="C398" s="185"/>
      <c r="D398" s="185"/>
      <c r="E398" s="185"/>
      <c r="F398" s="185"/>
      <c r="G398" s="185"/>
      <c r="H398" s="97" t="str">
        <f>Questions!L21</f>
        <v>Yes, always</v>
      </c>
      <c r="I398" s="125">
        <f>GETPIVOTDATA("TopBox",'Maternity Pivots'!$A$101,"Question",Questions!$C21,"Topic",Questions!$D21,"Comparison","Age group","Category",I$385)</f>
        <v>0.71033057851239667</v>
      </c>
      <c r="J398" s="126">
        <f>GETPIVOTDATA("TopBox",'Maternity Pivots'!$A$101,"Question",Questions!$C21,"Topic",Questions!$D21,"Comparison","Age group","Category",J$385)</f>
        <v>0.7596331689272503</v>
      </c>
      <c r="K398" s="126">
        <f>GETPIVOTDATA("TopBox",'Maternity Pivots'!$A$101,"Question",Questions!$C21,"Topic",Questions!$D21,"Comparison","Age group","Category",K$385)</f>
        <v>0.7875387568285841</v>
      </c>
      <c r="L398" s="126">
        <f>GETPIVOTDATA("TopBox",'Maternity Pivots'!$A$101,"Question",Questions!$C21,"Topic",Questions!$D21,"Comparison","Age group","Category",L$385)</f>
        <v>0.79487179487179482</v>
      </c>
      <c r="M398" s="75"/>
    </row>
    <row r="399" spans="2:16" x14ac:dyDescent="0.25">
      <c r="H399" s="75"/>
      <c r="I399" s="131">
        <f>VLOOKUP($D$401,$B$386:$L$398,I400,0)</f>
        <v>0.68260685569191704</v>
      </c>
      <c r="J399" s="131">
        <f>VLOOKUP($D$401,$B$386:$L$398,J400,0)</f>
        <v>0.73827237841647742</v>
      </c>
      <c r="K399" s="131">
        <f>VLOOKUP($D$401,$B$386:$L$398,K400,0)</f>
        <v>0.76314606741573032</v>
      </c>
      <c r="L399" s="131">
        <f>VLOOKUP($D$401,$B$386:$L$398,L400,0)</f>
        <v>0.75423728813559321</v>
      </c>
    </row>
    <row r="400" spans="2:16" s="75" customFormat="1" x14ac:dyDescent="0.25">
      <c r="B400" s="187" t="s">
        <v>281</v>
      </c>
      <c r="C400" s="187"/>
      <c r="I400" s="77">
        <v>8</v>
      </c>
      <c r="J400" s="77">
        <v>9</v>
      </c>
      <c r="K400" s="77">
        <v>10</v>
      </c>
      <c r="L400" s="77">
        <v>11</v>
      </c>
    </row>
    <row r="401" spans="2:13" s="75" customFormat="1" ht="15" customHeight="1" x14ac:dyDescent="0.25">
      <c r="B401" s="187"/>
      <c r="C401" s="187"/>
      <c r="D401" s="184" t="s">
        <v>169</v>
      </c>
      <c r="E401" s="184"/>
      <c r="F401" s="184"/>
      <c r="G401" s="184"/>
      <c r="H401" s="184"/>
      <c r="I401" s="184"/>
      <c r="J401" s="184"/>
      <c r="K401" s="184"/>
      <c r="M401" s="77" t="str">
        <f>VLOOKUP(D401,B386:H398,7,0)</f>
        <v>Yes, always</v>
      </c>
    </row>
    <row r="402" spans="2:13" s="75" customFormat="1" x14ac:dyDescent="0.25"/>
    <row r="403" spans="2:13" s="75" customFormat="1" x14ac:dyDescent="0.25"/>
    <row r="404" spans="2:13" s="75" customFormat="1" x14ac:dyDescent="0.25"/>
    <row r="405" spans="2:13" s="75" customFormat="1" x14ac:dyDescent="0.25"/>
    <row r="406" spans="2:13" s="75" customFormat="1" x14ac:dyDescent="0.25"/>
    <row r="407" spans="2:13" s="75" customFormat="1" x14ac:dyDescent="0.25"/>
    <row r="408" spans="2:13" s="75" customFormat="1" x14ac:dyDescent="0.25"/>
    <row r="409" spans="2:13" s="75" customFormat="1" x14ac:dyDescent="0.25"/>
    <row r="410" spans="2:13" s="75" customFormat="1" x14ac:dyDescent="0.25"/>
    <row r="411" spans="2:13" s="75" customFormat="1" x14ac:dyDescent="0.25"/>
    <row r="412" spans="2:13" s="75" customFormat="1" x14ac:dyDescent="0.25"/>
    <row r="413" spans="2:13" s="75" customFormat="1" x14ac:dyDescent="0.25"/>
    <row r="414" spans="2:13" s="75" customFormat="1" x14ac:dyDescent="0.25"/>
    <row r="415" spans="2:13" s="75" customFormat="1" x14ac:dyDescent="0.25"/>
    <row r="416" spans="2:13" s="75" customFormat="1" x14ac:dyDescent="0.25"/>
    <row r="417" spans="2:17" s="75" customFormat="1" x14ac:dyDescent="0.25"/>
    <row r="418" spans="2:17" s="75" customFormat="1" x14ac:dyDescent="0.25"/>
    <row r="419" spans="2:17" s="75" customFormat="1" x14ac:dyDescent="0.25"/>
    <row r="420" spans="2:17" s="75" customFormat="1" x14ac:dyDescent="0.25"/>
    <row r="421" spans="2:17" s="75" customFormat="1" x14ac:dyDescent="0.25"/>
    <row r="423" spans="2:17" x14ac:dyDescent="0.25">
      <c r="B423" s="91" t="s">
        <v>138</v>
      </c>
    </row>
    <row r="424" spans="2:17" ht="60" x14ac:dyDescent="0.25">
      <c r="B424" s="186" t="s">
        <v>0</v>
      </c>
      <c r="C424" s="186"/>
      <c r="D424" s="186"/>
      <c r="E424" s="186"/>
      <c r="F424" s="186"/>
      <c r="G424" s="186"/>
      <c r="H424" s="97" t="s">
        <v>280</v>
      </c>
      <c r="I424" s="97" t="s">
        <v>41</v>
      </c>
      <c r="J424" s="97" t="s">
        <v>85</v>
      </c>
      <c r="K424" s="97" t="s">
        <v>86</v>
      </c>
      <c r="L424" s="97" t="s">
        <v>84</v>
      </c>
      <c r="M424" s="97" t="s">
        <v>124</v>
      </c>
      <c r="P424" s="93" t="s">
        <v>201</v>
      </c>
      <c r="Q424" s="75"/>
    </row>
    <row r="425" spans="2:17" x14ac:dyDescent="0.25">
      <c r="B425" s="185" t="str">
        <f>Questions!D9</f>
        <v xml:space="preserve">Offered the choice to have your baby - Hospitals </v>
      </c>
      <c r="C425" s="185"/>
      <c r="D425" s="185"/>
      <c r="E425" s="185"/>
      <c r="F425" s="185"/>
      <c r="G425" s="185"/>
      <c r="H425" s="92" t="str">
        <f>Questions!L9</f>
        <v>Yes</v>
      </c>
      <c r="I425" s="125">
        <f>GETPIVOTDATA("TopBox",'Maternity Pivots'!$A$141,"Question",Questions!$C9,"Topic",Questions!$D9,"Comparison","Ethnic group","Category",I$424)</f>
        <v>0.5256389733738861</v>
      </c>
      <c r="J425" s="126">
        <f>GETPIVOTDATA("TopBox",'Maternity Pivots'!$A$141,"Question",Questions!$C9,"Topic",Questions!$D9,"Comparison","Ethnic group","Category",J$424)</f>
        <v>0.56756756756756754</v>
      </c>
      <c r="K425" s="126">
        <f>GETPIVOTDATA("TopBox",'Maternity Pivots'!$A$141,"Question",Questions!$C9,"Topic",Questions!$D9,"Comparison","Ethnic group","Category",K$424)</f>
        <v>0.56703567035670355</v>
      </c>
      <c r="L425" s="126">
        <f>GETPIVOTDATA("TopBox",'Maternity Pivots'!$A$141,"Question",Questions!$C9,"Topic",Questions!$D9,"Comparison","Ethnic group","Category",L$424)</f>
        <v>0.5476772616136919</v>
      </c>
      <c r="M425" s="126">
        <f>GETPIVOTDATA("TopBox",'Maternity Pivots'!$A$141,"Question",Questions!$C9,"Topic",Questions!$D9,"Comparison","Ethnic group","Category",M$424)</f>
        <v>0.66428571428571426</v>
      </c>
      <c r="P425" s="94"/>
      <c r="Q425" s="76" t="str">
        <f>"= control group"</f>
        <v>= control group</v>
      </c>
    </row>
    <row r="426" spans="2:17" x14ac:dyDescent="0.25">
      <c r="B426" s="185" t="str">
        <f>Questions!D10</f>
        <v>Offered the choice to have your baby - in a midwife led unit or birth centre</v>
      </c>
      <c r="C426" s="185"/>
      <c r="D426" s="185"/>
      <c r="E426" s="185"/>
      <c r="F426" s="185"/>
      <c r="G426" s="185"/>
      <c r="H426" s="92" t="str">
        <f>Questions!L10</f>
        <v>Yes</v>
      </c>
      <c r="I426" s="125">
        <f>GETPIVOTDATA("TopBox",'Maternity Pivots'!$A$141,"Question",Questions!$C10,"Topic",Questions!$D10,"Comparison","Ethnic group","Category",I$424)</f>
        <v>0.33242623125767035</v>
      </c>
      <c r="J426" s="126">
        <f>GETPIVOTDATA("TopBox",'Maternity Pivots'!$A$141,"Question",Questions!$C10,"Topic",Questions!$D10,"Comparison","Ethnic group","Category",J$424)</f>
        <v>0.30972972972972973</v>
      </c>
      <c r="K426" s="126">
        <f>GETPIVOTDATA("TopBox",'Maternity Pivots'!$A$141,"Question",Questions!$C10,"Topic",Questions!$D10,"Comparison","Ethnic group","Category",K$424)</f>
        <v>0.22263222632226323</v>
      </c>
      <c r="L426" s="126">
        <f>GETPIVOTDATA("TopBox",'Maternity Pivots'!$A$141,"Question",Questions!$C10,"Topic",Questions!$D10,"Comparison","Ethnic group","Category",L$424)</f>
        <v>0.27872860635696822</v>
      </c>
      <c r="M426" s="126">
        <f>GETPIVOTDATA("TopBox",'Maternity Pivots'!$A$141,"Question",Questions!$C10,"Topic",Questions!$D10,"Comparison","Ethnic group","Category",M$424)</f>
        <v>0.22857142857142856</v>
      </c>
      <c r="N426" s="75"/>
      <c r="P426" s="95"/>
      <c r="Q426" s="48" t="str">
        <f xml:space="preserve"> "= statistically different to control group"</f>
        <v>= statistically different to control group</v>
      </c>
    </row>
    <row r="427" spans="2:17" x14ac:dyDescent="0.25">
      <c r="B427" s="185" t="str">
        <f>Questions!D11</f>
        <v xml:space="preserve">Offered the choice to have your baby - in a consultant led unit </v>
      </c>
      <c r="C427" s="185"/>
      <c r="D427" s="185"/>
      <c r="E427" s="185"/>
      <c r="F427" s="185"/>
      <c r="G427" s="185"/>
      <c r="H427" s="92" t="str">
        <f>Questions!L11</f>
        <v>Yes</v>
      </c>
      <c r="I427" s="125">
        <f>GETPIVOTDATA("TopBox",'Maternity Pivots'!$A$141,"Question",Questions!$C11,"Topic",Questions!$D11,"Comparison","Ethnic group","Category",I$424)</f>
        <v>0.1502587908862921</v>
      </c>
      <c r="J427" s="126">
        <f>GETPIVOTDATA("TopBox",'Maternity Pivots'!$A$141,"Question",Questions!$C11,"Topic",Questions!$D11,"Comparison","Ethnic group","Category",J$424)</f>
        <v>0.11135135135135135</v>
      </c>
      <c r="K427" s="126">
        <f>GETPIVOTDATA("TopBox",'Maternity Pivots'!$A$141,"Question",Questions!$C11,"Topic",Questions!$D11,"Comparison","Ethnic group","Category",K$424)</f>
        <v>7.7490774907749083E-2</v>
      </c>
      <c r="L427" s="126">
        <f>GETPIVOTDATA("TopBox",'Maternity Pivots'!$A$141,"Question",Questions!$C11,"Topic",Questions!$D11,"Comparison","Ethnic group","Category",L$424)</f>
        <v>0.12469437652811736</v>
      </c>
      <c r="M427" s="126">
        <f>GETPIVOTDATA("TopBox",'Maternity Pivots'!$A$141,"Question",Questions!$C11,"Topic",Questions!$D11,"Comparison","Ethnic group","Category",M$424)</f>
        <v>8.5714285714285715E-2</v>
      </c>
      <c r="N427" s="75"/>
      <c r="P427" s="96"/>
      <c r="Q427" s="48" t="str">
        <f>"= not statistically different to control group"</f>
        <v>= not statistically different to control group</v>
      </c>
    </row>
    <row r="428" spans="2:17" x14ac:dyDescent="0.25">
      <c r="B428" s="185" t="str">
        <f>Questions!D12</f>
        <v>Offered the choice to have your baby - at home</v>
      </c>
      <c r="C428" s="185"/>
      <c r="D428" s="185"/>
      <c r="E428" s="185"/>
      <c r="F428" s="185"/>
      <c r="G428" s="185"/>
      <c r="H428" s="92" t="str">
        <f>Questions!L12</f>
        <v>Yes</v>
      </c>
      <c r="I428" s="125">
        <f>GETPIVOTDATA("TopBox",'Maternity Pivots'!$A$141,"Question",Questions!$C12,"Topic",Questions!$D12,"Comparison","Ethnic group","Category",I$424)</f>
        <v>0.35633103889867135</v>
      </c>
      <c r="J428" s="126">
        <f>GETPIVOTDATA("TopBox",'Maternity Pivots'!$A$141,"Question",Questions!$C12,"Topic",Questions!$D12,"Comparison","Ethnic group","Category",J$424)</f>
        <v>0.22540540540540541</v>
      </c>
      <c r="K428" s="126">
        <f>GETPIVOTDATA("TopBox",'Maternity Pivots'!$A$141,"Question",Questions!$C12,"Topic",Questions!$D12,"Comparison","Ethnic group","Category",K$424)</f>
        <v>0.17958179581795819</v>
      </c>
      <c r="L428" s="126">
        <f>GETPIVOTDATA("TopBox",'Maternity Pivots'!$A$141,"Question",Questions!$C12,"Topic",Questions!$D12,"Comparison","Ethnic group","Category",L$424)</f>
        <v>0.30562347188264061</v>
      </c>
      <c r="M428" s="126">
        <f>GETPIVOTDATA("TopBox",'Maternity Pivots'!$A$141,"Question",Questions!$C12,"Topic",Questions!$D12,"Comparison","Ethnic group","Category",M$424)</f>
        <v>0.21428571428571427</v>
      </c>
      <c r="N428" s="75"/>
    </row>
    <row r="429" spans="2:17" ht="30" customHeight="1" x14ac:dyDescent="0.25">
      <c r="B429" s="185" t="str">
        <f>Questions!D13</f>
        <v>Did you get enough information from either a midwife or doctor to help you decide where to have your baby?</v>
      </c>
      <c r="C429" s="185"/>
      <c r="D429" s="185"/>
      <c r="E429" s="185"/>
      <c r="F429" s="185"/>
      <c r="G429" s="185"/>
      <c r="H429" s="92" t="str">
        <f>Questions!L13</f>
        <v>Yes, definitely</v>
      </c>
      <c r="I429" s="125">
        <f>GETPIVOTDATA("TopBox",'Maternity Pivots'!$A$141,"Question",Questions!$C13,"Topic",Questions!$D13,"Comparison","Ethnic group","Category",I$424)</f>
        <v>0.54321682256136161</v>
      </c>
      <c r="J429" s="126">
        <f>GETPIVOTDATA("TopBox",'Maternity Pivots'!$A$141,"Question",Questions!$C13,"Topic",Questions!$D13,"Comparison","Ethnic group","Category",J$424)</f>
        <v>0.57533375715193902</v>
      </c>
      <c r="K429" s="126">
        <f>GETPIVOTDATA("TopBox",'Maternity Pivots'!$A$141,"Question",Questions!$C13,"Topic",Questions!$D13,"Comparison","Ethnic group","Category",K$424)</f>
        <v>0.5955555555555555</v>
      </c>
      <c r="L429" s="126">
        <f>GETPIVOTDATA("TopBox",'Maternity Pivots'!$A$141,"Question",Questions!$C13,"Topic",Questions!$D13,"Comparison","Ethnic group","Category",L$424)</f>
        <v>0.50304878048780488</v>
      </c>
      <c r="M429" s="126">
        <f>GETPIVOTDATA("TopBox",'Maternity Pivots'!$A$141,"Question",Questions!$C13,"Topic",Questions!$D13,"Comparison","Ethnic group","Category",M$424)</f>
        <v>0.64035087719298245</v>
      </c>
      <c r="N429" s="75"/>
    </row>
    <row r="430" spans="2:17" ht="30" customHeight="1" x14ac:dyDescent="0.25">
      <c r="B430" s="185" t="str">
        <f>Questions!D14</f>
        <v>During your pregnancy were you given a choice about where your antenatal check-ups would take place?</v>
      </c>
      <c r="C430" s="185"/>
      <c r="D430" s="185"/>
      <c r="E430" s="185"/>
      <c r="F430" s="185"/>
      <c r="G430" s="185"/>
      <c r="H430" s="92" t="str">
        <f>Questions!L14</f>
        <v>Yes</v>
      </c>
      <c r="I430" s="125">
        <f>GETPIVOTDATA("TopBox",'Maternity Pivots'!$A$141,"Question",Questions!$C14,"Topic",Questions!$D14,"Comparison","Ethnic group","Category",I$424)</f>
        <v>0.24667931688804554</v>
      </c>
      <c r="J430" s="126">
        <f>GETPIVOTDATA("TopBox",'Maternity Pivots'!$A$141,"Question",Questions!$C14,"Topic",Questions!$D14,"Comparison","Ethnic group","Category",J$424)</f>
        <v>0.41891891891891891</v>
      </c>
      <c r="K430" s="126">
        <f>GETPIVOTDATA("TopBox",'Maternity Pivots'!$A$141,"Question",Questions!$C14,"Topic",Questions!$D14,"Comparison","Ethnic group","Category",K$424)</f>
        <v>0.50975292587776333</v>
      </c>
      <c r="L430" s="126">
        <f>GETPIVOTDATA("TopBox",'Maternity Pivots'!$A$141,"Question",Questions!$C14,"Topic",Questions!$D14,"Comparison","Ethnic group","Category",L$424)</f>
        <v>0.31926121372031663</v>
      </c>
      <c r="M430" s="126">
        <f>GETPIVOTDATA("TopBox",'Maternity Pivots'!$A$141,"Question",Questions!$C14,"Topic",Questions!$D14,"Comparison","Ethnic group","Category",M$424)</f>
        <v>0.5161290322580645</v>
      </c>
      <c r="N430" s="75"/>
    </row>
    <row r="431" spans="2:17" ht="30" customHeight="1" x14ac:dyDescent="0.25">
      <c r="B431" s="185" t="str">
        <f>Questions!D15</f>
        <v>During your antenatal check-ups, were you given enough time to ask questions or discuss your pregnancy?</v>
      </c>
      <c r="C431" s="185"/>
      <c r="D431" s="185"/>
      <c r="E431" s="185"/>
      <c r="F431" s="185"/>
      <c r="G431" s="185"/>
      <c r="H431" s="92" t="str">
        <f>Questions!L15</f>
        <v>Yes, always</v>
      </c>
      <c r="I431" s="125">
        <f>GETPIVOTDATA("TopBox",'Maternity Pivots'!$A$141,"Question",Questions!$C15,"Topic",Questions!$D15,"Comparison","Ethnic group","Category",I$424)</f>
        <v>0.74061833688699363</v>
      </c>
      <c r="J431" s="126">
        <f>GETPIVOTDATA("TopBox",'Maternity Pivots'!$A$141,"Question",Questions!$C15,"Topic",Questions!$D15,"Comparison","Ethnic group","Category",J$424)</f>
        <v>0.74298056155507564</v>
      </c>
      <c r="K431" s="126">
        <f>GETPIVOTDATA("TopBox",'Maternity Pivots'!$A$141,"Question",Questions!$C15,"Topic",Questions!$D15,"Comparison","Ethnic group","Category",K$424)</f>
        <v>0.76572133168927248</v>
      </c>
      <c r="L431" s="126">
        <f>GETPIVOTDATA("TopBox",'Maternity Pivots'!$A$141,"Question",Questions!$C15,"Topic",Questions!$D15,"Comparison","Ethnic group","Category",L$424)</f>
        <v>0.72413793103448276</v>
      </c>
      <c r="M431" s="126">
        <f>GETPIVOTDATA("TopBox",'Maternity Pivots'!$A$141,"Question",Questions!$C15,"Topic",Questions!$D15,"Comparison","Ethnic group","Category",M$424)</f>
        <v>0.75539568345323738</v>
      </c>
      <c r="N431" s="75"/>
    </row>
    <row r="432" spans="2:17" ht="30" customHeight="1" x14ac:dyDescent="0.25">
      <c r="B432" s="185" t="str">
        <f>Questions!D16</f>
        <v>During your antenatal check-ups, did the midwives listen to you?</v>
      </c>
      <c r="C432" s="185"/>
      <c r="D432" s="185"/>
      <c r="E432" s="185"/>
      <c r="F432" s="185"/>
      <c r="G432" s="185"/>
      <c r="H432" s="92" t="str">
        <f>Questions!L16</f>
        <v>Yes, always</v>
      </c>
      <c r="I432" s="125">
        <f>GETPIVOTDATA("TopBox",'Maternity Pivots'!$A$141,"Question",Questions!$C16,"Topic",Questions!$D16,"Comparison","Ethnic group","Category",I$424)</f>
        <v>0.78622530699412707</v>
      </c>
      <c r="J432" s="126">
        <f>GETPIVOTDATA("TopBox",'Maternity Pivots'!$A$141,"Question",Questions!$C16,"Topic",Questions!$D16,"Comparison","Ethnic group","Category",J$424)</f>
        <v>0.84008643976229069</v>
      </c>
      <c r="K432" s="126">
        <f>GETPIVOTDATA("TopBox",'Maternity Pivots'!$A$141,"Question",Questions!$C16,"Topic",Questions!$D16,"Comparison","Ethnic group","Category",K$424)</f>
        <v>0.86369268897149942</v>
      </c>
      <c r="L432" s="126">
        <f>GETPIVOTDATA("TopBox",'Maternity Pivots'!$A$141,"Question",Questions!$C16,"Topic",Questions!$D16,"Comparison","Ethnic group","Category",L$424)</f>
        <v>0.78345498783454992</v>
      </c>
      <c r="M432" s="126">
        <f>GETPIVOTDATA("TopBox",'Maternity Pivots'!$A$141,"Question",Questions!$C16,"Topic",Questions!$D16,"Comparison","Ethnic group","Category",M$424)</f>
        <v>0.82269503546099287</v>
      </c>
      <c r="N432" s="75"/>
    </row>
    <row r="433" spans="2:14" ht="30" customHeight="1" x14ac:dyDescent="0.25">
      <c r="B433" s="185" t="str">
        <f>Questions!D17</f>
        <v>Thinking about your antenatal care, were you involved enough in decisions about your care?</v>
      </c>
      <c r="C433" s="185"/>
      <c r="D433" s="185"/>
      <c r="E433" s="185"/>
      <c r="F433" s="185"/>
      <c r="G433" s="185"/>
      <c r="H433" s="92" t="str">
        <f>Questions!L17</f>
        <v>Yes, always</v>
      </c>
      <c r="I433" s="125">
        <f>GETPIVOTDATA("TopBox",'Maternity Pivots'!$A$141,"Question",Questions!$C17,"Topic",Questions!$D17,"Comparison","Ethnic group","Category",I$424)</f>
        <v>0.78079513360851616</v>
      </c>
      <c r="J433" s="126">
        <f>GETPIVOTDATA("TopBox",'Maternity Pivots'!$A$141,"Question",Questions!$C17,"Topic",Questions!$D17,"Comparison","Ethnic group","Category",J$424)</f>
        <v>0.75</v>
      </c>
      <c r="K433" s="126">
        <f>GETPIVOTDATA("TopBox",'Maternity Pivots'!$A$141,"Question",Questions!$C17,"Topic",Questions!$D17,"Comparison","Ethnic group","Category",K$424)</f>
        <v>0.76641414141414144</v>
      </c>
      <c r="L433" s="126">
        <f>GETPIVOTDATA("TopBox",'Maternity Pivots'!$A$141,"Question",Questions!$C17,"Topic",Questions!$D17,"Comparison","Ethnic group","Category",L$424)</f>
        <v>0.72681704260651625</v>
      </c>
      <c r="M433" s="126">
        <f>GETPIVOTDATA("TopBox",'Maternity Pivots'!$A$141,"Question",Questions!$C17,"Topic",Questions!$D17,"Comparison","Ethnic group","Category",M$424)</f>
        <v>0.77611940298507465</v>
      </c>
      <c r="N433" s="75"/>
    </row>
    <row r="434" spans="2:14" ht="30" customHeight="1" x14ac:dyDescent="0.25">
      <c r="B434" s="185" t="str">
        <f>Questions!D18</f>
        <v>Thinking about your care during labour and birth, were you involved enough in decisions about your care?</v>
      </c>
      <c r="C434" s="185"/>
      <c r="D434" s="185"/>
      <c r="E434" s="185"/>
      <c r="F434" s="185"/>
      <c r="G434" s="185"/>
      <c r="H434" s="92" t="str">
        <f>Questions!L18</f>
        <v>Yes, always</v>
      </c>
      <c r="I434" s="125">
        <f>GETPIVOTDATA("TopBox",'Maternity Pivots'!$A$141,"Question",Questions!$C18,"Topic",Questions!$D18,"Comparison","Ethnic group","Category",I$424)</f>
        <v>0.74364743976730141</v>
      </c>
      <c r="J434" s="126">
        <f>GETPIVOTDATA("TopBox",'Maternity Pivots'!$A$141,"Question",Questions!$C18,"Topic",Questions!$D18,"Comparison","Ethnic group","Category",J$424)</f>
        <v>0.70998864926220207</v>
      </c>
      <c r="K434" s="126">
        <f>GETPIVOTDATA("TopBox",'Maternity Pivots'!$A$141,"Question",Questions!$C18,"Topic",Questions!$D18,"Comparison","Ethnic group","Category",K$424)</f>
        <v>0.74031007751937983</v>
      </c>
      <c r="L434" s="126">
        <f>GETPIVOTDATA("TopBox",'Maternity Pivots'!$A$141,"Question",Questions!$C18,"Topic",Questions!$D18,"Comparison","Ethnic group","Category",L$424)</f>
        <v>0.71282051282051284</v>
      </c>
      <c r="M434" s="126">
        <f>GETPIVOTDATA("TopBox",'Maternity Pivots'!$A$141,"Question",Questions!$C18,"Topic",Questions!$D18,"Comparison","Ethnic group","Category",M$424)</f>
        <v>0.70454545454545459</v>
      </c>
      <c r="N434" s="75"/>
    </row>
    <row r="435" spans="2:14" ht="47.25" customHeight="1" x14ac:dyDescent="0.25">
      <c r="B435" s="185" t="str">
        <f>Questions!D19</f>
        <v>Thinking about the care you received in hospital after the birth of your baby, were you given the information or explanations you needed?</v>
      </c>
      <c r="C435" s="185"/>
      <c r="D435" s="185"/>
      <c r="E435" s="185"/>
      <c r="F435" s="185"/>
      <c r="G435" s="185"/>
      <c r="H435" s="92" t="str">
        <f>Questions!L19</f>
        <v>Yes, always</v>
      </c>
      <c r="I435" s="125">
        <f>GETPIVOTDATA("TopBox",'Maternity Pivots'!$A$141,"Question",Questions!$C19,"Topic",Questions!$D19,"Comparison","Ethnic group","Category",I$424)</f>
        <v>0.57137387880113766</v>
      </c>
      <c r="J435" s="126">
        <f>GETPIVOTDATA("TopBox",'Maternity Pivots'!$A$141,"Question",Questions!$C19,"Topic",Questions!$D19,"Comparison","Ethnic group","Category",J$424)</f>
        <v>0.62602068590092541</v>
      </c>
      <c r="K435" s="126">
        <f>GETPIVOTDATA("TopBox",'Maternity Pivots'!$A$141,"Question",Questions!$C19,"Topic",Questions!$D19,"Comparison","Ethnic group","Category",K$424)</f>
        <v>0.66832298136645962</v>
      </c>
      <c r="L435" s="126">
        <f>GETPIVOTDATA("TopBox",'Maternity Pivots'!$A$141,"Question",Questions!$C19,"Topic",Questions!$D19,"Comparison","Ethnic group","Category",L$424)</f>
        <v>0.56109725685785539</v>
      </c>
      <c r="M435" s="126">
        <f>GETPIVOTDATA("TopBox",'Maternity Pivots'!$A$141,"Question",Questions!$C19,"Topic",Questions!$D19,"Comparison","Ethnic group","Category",M$424)</f>
        <v>0.69064748201438853</v>
      </c>
      <c r="N435" s="75"/>
    </row>
    <row r="436" spans="2:14" ht="30" customHeight="1" x14ac:dyDescent="0.25">
      <c r="B436" s="185" t="str">
        <f>Questions!D20</f>
        <v>Were your decisions about how you wanted to feed your baby respected by midwives?</v>
      </c>
      <c r="C436" s="185"/>
      <c r="D436" s="185"/>
      <c r="E436" s="185"/>
      <c r="F436" s="185"/>
      <c r="G436" s="185"/>
      <c r="H436" s="92" t="str">
        <f>Questions!L20</f>
        <v>Yes, always</v>
      </c>
      <c r="I436" s="125">
        <f>GETPIVOTDATA("TopBox",'Maternity Pivots'!$A$141,"Question",Questions!$C20,"Topic",Questions!$D20,"Comparison","Ethnic group","Category",I$424)</f>
        <v>0.81108664124187568</v>
      </c>
      <c r="J436" s="126">
        <f>GETPIVOTDATA("TopBox",'Maternity Pivots'!$A$141,"Question",Questions!$C20,"Topic",Questions!$D20,"Comparison","Ethnic group","Category",J$424)</f>
        <v>0.80264608599779497</v>
      </c>
      <c r="K436" s="126">
        <f>GETPIVOTDATA("TopBox",'Maternity Pivots'!$A$141,"Question",Questions!$C20,"Topic",Questions!$D20,"Comparison","Ethnic group","Category",K$424)</f>
        <v>0.86052303860523038</v>
      </c>
      <c r="L436" s="126">
        <f>GETPIVOTDATA("TopBox",'Maternity Pivots'!$A$141,"Question",Questions!$C20,"Topic",Questions!$D20,"Comparison","Ethnic group","Category",L$424)</f>
        <v>0.81188118811881194</v>
      </c>
      <c r="M436" s="126">
        <f>GETPIVOTDATA("TopBox",'Maternity Pivots'!$A$141,"Question",Questions!$C20,"Topic",Questions!$D20,"Comparison","Ethnic group","Category",M$424)</f>
        <v>0.83941605839416056</v>
      </c>
      <c r="N436" s="75"/>
    </row>
    <row r="437" spans="2:14" ht="30" customHeight="1" x14ac:dyDescent="0.25">
      <c r="B437" s="185" t="str">
        <f>Questions!D21</f>
        <v>Did you feel that the midwife or midwives that you saw always listened to you?</v>
      </c>
      <c r="C437" s="185"/>
      <c r="D437" s="185"/>
      <c r="E437" s="185"/>
      <c r="F437" s="185"/>
      <c r="G437" s="185"/>
      <c r="H437" s="92" t="str">
        <f>Questions!L21</f>
        <v>Yes, always</v>
      </c>
      <c r="I437" s="125">
        <f>GETPIVOTDATA("TopBox",'Maternity Pivots'!$A$141,"Question",Questions!$C21,"Topic",Questions!$D21,"Comparison","Ethnic group","Category",I$424)</f>
        <v>0.75302217162682283</v>
      </c>
      <c r="J437" s="126">
        <f>GETPIVOTDATA("TopBox",'Maternity Pivots'!$A$141,"Question",Questions!$C21,"Topic",Questions!$D21,"Comparison","Ethnic group","Category",J$424)</f>
        <v>0.80714285714285716</v>
      </c>
      <c r="K437" s="126">
        <f>GETPIVOTDATA("TopBox",'Maternity Pivots'!$A$141,"Question",Questions!$C21,"Topic",Questions!$D21,"Comparison","Ethnic group","Category",K$424)</f>
        <v>0.83750000000000002</v>
      </c>
      <c r="L437" s="126">
        <f>GETPIVOTDATA("TopBox",'Maternity Pivots'!$A$141,"Question",Questions!$C21,"Topic",Questions!$D21,"Comparison","Ethnic group","Category",L$424)</f>
        <v>0.75308641975308643</v>
      </c>
      <c r="M437" s="126">
        <f>GETPIVOTDATA("TopBox",'Maternity Pivots'!$A$141,"Question",Questions!$C21,"Topic",Questions!$D21,"Comparison","Ethnic group","Category",M$424)</f>
        <v>0.8380281690140845</v>
      </c>
      <c r="N437" s="75"/>
    </row>
    <row r="438" spans="2:14" x14ac:dyDescent="0.25">
      <c r="H438" s="75"/>
      <c r="I438" s="131">
        <f>VLOOKUP($D$440,$B$425:$M$437,I439,0)</f>
        <v>0.74061833688699363</v>
      </c>
      <c r="J438" s="131">
        <f>VLOOKUP($D$440,$B$425:$M$437,J439,0)</f>
        <v>0.74298056155507564</v>
      </c>
      <c r="K438" s="131">
        <f>VLOOKUP($D$440,$B$425:$M$437,K439,0)</f>
        <v>0.76572133168927248</v>
      </c>
      <c r="L438" s="131">
        <f>VLOOKUP($D$440,$B$425:$M$437,L439,0)</f>
        <v>0.72413793103448276</v>
      </c>
      <c r="M438" s="131">
        <f>VLOOKUP($D$440,$B$425:$M$437,M439,0)</f>
        <v>0.75539568345323738</v>
      </c>
    </row>
    <row r="439" spans="2:14" s="75" customFormat="1" x14ac:dyDescent="0.25">
      <c r="B439" s="187" t="s">
        <v>281</v>
      </c>
      <c r="C439" s="187"/>
      <c r="I439" s="77">
        <v>8</v>
      </c>
      <c r="J439" s="77">
        <v>9</v>
      </c>
      <c r="K439" s="77">
        <v>10</v>
      </c>
      <c r="L439" s="77">
        <v>11</v>
      </c>
      <c r="M439" s="77">
        <v>12</v>
      </c>
    </row>
    <row r="440" spans="2:14" s="75" customFormat="1" x14ac:dyDescent="0.25">
      <c r="B440" s="187"/>
      <c r="C440" s="187"/>
      <c r="D440" s="184" t="s">
        <v>166</v>
      </c>
      <c r="E440" s="184"/>
      <c r="F440" s="184"/>
      <c r="G440" s="184"/>
      <c r="H440" s="184"/>
      <c r="I440" s="184"/>
      <c r="J440" s="184"/>
      <c r="K440" s="184"/>
      <c r="M440" s="77" t="str">
        <f>VLOOKUP(D440,B425:H437,7,0)</f>
        <v>Yes, always</v>
      </c>
    </row>
    <row r="441" spans="2:14" s="75" customFormat="1" x14ac:dyDescent="0.25"/>
    <row r="442" spans="2:14" s="75" customFormat="1" x14ac:dyDescent="0.25"/>
    <row r="443" spans="2:14" s="75" customFormat="1" x14ac:dyDescent="0.25"/>
    <row r="444" spans="2:14" s="75" customFormat="1" x14ac:dyDescent="0.25"/>
    <row r="445" spans="2:14" s="75" customFormat="1" x14ac:dyDescent="0.25"/>
    <row r="446" spans="2:14" s="75" customFormat="1" x14ac:dyDescent="0.25"/>
    <row r="447" spans="2:14" s="75" customFormat="1" x14ac:dyDescent="0.25"/>
    <row r="448" spans="2:14" s="75" customFormat="1" x14ac:dyDescent="0.25"/>
    <row r="449" spans="2:16" s="75" customFormat="1" x14ac:dyDescent="0.25"/>
    <row r="450" spans="2:16" s="75" customFormat="1" x14ac:dyDescent="0.25"/>
    <row r="451" spans="2:16" s="75" customFormat="1" x14ac:dyDescent="0.25"/>
    <row r="452" spans="2:16" s="75" customFormat="1" x14ac:dyDescent="0.25"/>
    <row r="453" spans="2:16" s="75" customFormat="1" x14ac:dyDescent="0.25"/>
    <row r="454" spans="2:16" s="75" customFormat="1" x14ac:dyDescent="0.25"/>
    <row r="455" spans="2:16" s="75" customFormat="1" x14ac:dyDescent="0.25"/>
    <row r="456" spans="2:16" s="75" customFormat="1" x14ac:dyDescent="0.25"/>
    <row r="457" spans="2:16" s="75" customFormat="1" x14ac:dyDescent="0.25"/>
    <row r="458" spans="2:16" s="75" customFormat="1" x14ac:dyDescent="0.25"/>
    <row r="459" spans="2:16" s="75" customFormat="1" x14ac:dyDescent="0.25"/>
    <row r="460" spans="2:16" s="75" customFormat="1" x14ac:dyDescent="0.25"/>
    <row r="462" spans="2:16" x14ac:dyDescent="0.25">
      <c r="B462" s="91" t="s">
        <v>109</v>
      </c>
    </row>
    <row r="463" spans="2:16" ht="45" x14ac:dyDescent="0.25">
      <c r="B463" s="186" t="s">
        <v>0</v>
      </c>
      <c r="C463" s="186"/>
      <c r="D463" s="186"/>
      <c r="E463" s="186"/>
      <c r="F463" s="186"/>
      <c r="G463" s="186"/>
      <c r="H463" s="97" t="s">
        <v>280</v>
      </c>
      <c r="I463" s="97" t="s">
        <v>49</v>
      </c>
      <c r="J463" s="97" t="s">
        <v>51</v>
      </c>
      <c r="K463" s="97" t="s">
        <v>125</v>
      </c>
      <c r="L463" s="97" t="s">
        <v>52</v>
      </c>
      <c r="O463" s="93" t="s">
        <v>201</v>
      </c>
      <c r="P463" s="75"/>
    </row>
    <row r="464" spans="2:16" x14ac:dyDescent="0.25">
      <c r="B464" s="185" t="str">
        <f>Questions!D9</f>
        <v xml:space="preserve">Offered the choice to have your baby - Hospitals </v>
      </c>
      <c r="C464" s="185"/>
      <c r="D464" s="185"/>
      <c r="E464" s="185"/>
      <c r="F464" s="185"/>
      <c r="G464" s="185"/>
      <c r="H464" s="97" t="str">
        <f>Questions!L9</f>
        <v>Yes</v>
      </c>
      <c r="I464" s="125">
        <f>GETPIVOTDATA("TopBox",'Maternity Pivots'!$A$181,"Question",Questions!$C9,"Topic",Questions!$D9,"Comparison","Sexual orientation","Category",I$463)</f>
        <v>0.52876302630964067</v>
      </c>
      <c r="J464" s="126">
        <f>GETPIVOTDATA("TopBox",'Maternity Pivots'!$A$181,"Question",Questions!$C9,"Topic",Questions!$D9,"Comparison","Sexual orientation","Category",J$463)</f>
        <v>0.54918032786885251</v>
      </c>
      <c r="K464" s="126">
        <f>GETPIVOTDATA("TopBox",'Maternity Pivots'!$A$181,"Question",Questions!$C9,"Topic",Questions!$D9,"Comparison","Sexual orientation","Category",K$463)</f>
        <v>0.47916666666666669</v>
      </c>
      <c r="L464" s="126">
        <f>GETPIVOTDATA("TopBox",'Maternity Pivots'!$A$181,"Question",Questions!$C9,"Topic",Questions!$D9,"Comparison","Sexual orientation","Category",L$463)</f>
        <v>0.6216216216216216</v>
      </c>
      <c r="O464" s="94"/>
      <c r="P464" s="76" t="str">
        <f>"= control group"</f>
        <v>= control group</v>
      </c>
    </row>
    <row r="465" spans="2:16" x14ac:dyDescent="0.25">
      <c r="B465" s="185" t="str">
        <f>Questions!D10</f>
        <v>Offered the choice to have your baby - in a midwife led unit or birth centre</v>
      </c>
      <c r="C465" s="185"/>
      <c r="D465" s="185"/>
      <c r="E465" s="185"/>
      <c r="F465" s="185"/>
      <c r="G465" s="185"/>
      <c r="H465" s="97" t="str">
        <f>Questions!L10</f>
        <v>Yes</v>
      </c>
      <c r="I465" s="125">
        <f>GETPIVOTDATA("TopBox",'Maternity Pivots'!$A$181,"Question",Questions!$C10,"Topic",Questions!$D10,"Comparison","Sexual orientation","Category",I$463)</f>
        <v>0.3279125192766017</v>
      </c>
      <c r="J465" s="126">
        <f>GETPIVOTDATA("TopBox",'Maternity Pivots'!$A$181,"Question",Questions!$C10,"Topic",Questions!$D10,"Comparison","Sexual orientation","Category",J$463)</f>
        <v>0.33606557377049179</v>
      </c>
      <c r="K465" s="126">
        <f>GETPIVOTDATA("TopBox",'Maternity Pivots'!$A$181,"Question",Questions!$C10,"Topic",Questions!$D10,"Comparison","Sexual orientation","Category",K$463)</f>
        <v>0.33333333333333331</v>
      </c>
      <c r="L465" s="126">
        <f>GETPIVOTDATA("TopBox",'Maternity Pivots'!$A$181,"Question",Questions!$C10,"Topic",Questions!$D10,"Comparison","Sexual orientation","Category",L$463)</f>
        <v>0.22522522522522523</v>
      </c>
      <c r="M465" s="75"/>
      <c r="O465" s="95"/>
      <c r="P465" s="48" t="str">
        <f xml:space="preserve"> "= statistically different to control group"</f>
        <v>= statistically different to control group</v>
      </c>
    </row>
    <row r="466" spans="2:16" x14ac:dyDescent="0.25">
      <c r="B466" s="185" t="str">
        <f>Questions!D11</f>
        <v xml:space="preserve">Offered the choice to have your baby - in a consultant led unit </v>
      </c>
      <c r="C466" s="185"/>
      <c r="D466" s="185"/>
      <c r="E466" s="185"/>
      <c r="F466" s="185"/>
      <c r="G466" s="185"/>
      <c r="H466" s="97" t="str">
        <f>Questions!L11</f>
        <v>Yes</v>
      </c>
      <c r="I466" s="125">
        <f>GETPIVOTDATA("TopBox",'Maternity Pivots'!$A$181,"Question",Questions!$C11,"Topic",Questions!$D11,"Comparison","Sexual orientation","Category",I$463)</f>
        <v>0.14514696948455535</v>
      </c>
      <c r="J466" s="126">
        <f>GETPIVOTDATA("TopBox",'Maternity Pivots'!$A$181,"Question",Questions!$C11,"Topic",Questions!$D11,"Comparison","Sexual orientation","Category",J$463)</f>
        <v>0.15573770491803279</v>
      </c>
      <c r="K466" s="126">
        <f>GETPIVOTDATA("TopBox",'Maternity Pivots'!$A$181,"Question",Questions!$C11,"Topic",Questions!$D11,"Comparison","Sexual orientation","Category",K$463)</f>
        <v>0.14583333333333334</v>
      </c>
      <c r="L466" s="126">
        <f>GETPIVOTDATA("TopBox",'Maternity Pivots'!$A$181,"Question",Questions!$C11,"Topic",Questions!$D11,"Comparison","Sexual orientation","Category",L$463)</f>
        <v>5.4054054054054057E-2</v>
      </c>
      <c r="M466" s="75"/>
      <c r="O466" s="96"/>
      <c r="P466" s="48" t="str">
        <f>"= not statistically different to control group"</f>
        <v>= not statistically different to control group</v>
      </c>
    </row>
    <row r="467" spans="2:16" x14ac:dyDescent="0.25">
      <c r="B467" s="185" t="str">
        <f>Questions!D12</f>
        <v>Offered the choice to have your baby - at home</v>
      </c>
      <c r="C467" s="185"/>
      <c r="D467" s="185"/>
      <c r="E467" s="185"/>
      <c r="F467" s="185"/>
      <c r="G467" s="185"/>
      <c r="H467" s="97" t="str">
        <f>Questions!L12</f>
        <v>Yes</v>
      </c>
      <c r="I467" s="125">
        <f>GETPIVOTDATA("TopBox",'Maternity Pivots'!$A$181,"Question",Questions!$C12,"Topic",Questions!$D12,"Comparison","Sexual orientation","Category",I$463)</f>
        <v>0.34099724286181599</v>
      </c>
      <c r="J467" s="126">
        <f>GETPIVOTDATA("TopBox",'Maternity Pivots'!$A$181,"Question",Questions!$C12,"Topic",Questions!$D12,"Comparison","Sexual orientation","Category",J$463)</f>
        <v>0.31967213114754101</v>
      </c>
      <c r="K467" s="126">
        <f>GETPIVOTDATA("TopBox",'Maternity Pivots'!$A$181,"Question",Questions!$C12,"Topic",Questions!$D12,"Comparison","Sexual orientation","Category",K$463)</f>
        <v>0.27083333333333331</v>
      </c>
      <c r="L467" s="126">
        <f>GETPIVOTDATA("TopBox",'Maternity Pivots'!$A$181,"Question",Questions!$C12,"Topic",Questions!$D12,"Comparison","Sexual orientation","Category",L$463)</f>
        <v>0.22522522522522523</v>
      </c>
      <c r="M467" s="75"/>
    </row>
    <row r="468" spans="2:16" ht="28.5" customHeight="1" x14ac:dyDescent="0.25">
      <c r="B468" s="185" t="str">
        <f>Questions!D13</f>
        <v>Did you get enough information from either a midwife or doctor to help you decide where to have your baby?</v>
      </c>
      <c r="C468" s="185"/>
      <c r="D468" s="185"/>
      <c r="E468" s="185"/>
      <c r="F468" s="185"/>
      <c r="G468" s="185"/>
      <c r="H468" s="97" t="str">
        <f>Questions!L13</f>
        <v>Yes, definitely</v>
      </c>
      <c r="I468" s="125">
        <f>GETPIVOTDATA("TopBox",'Maternity Pivots'!$A$181,"Question",Questions!$C13,"Topic",Questions!$D13,"Comparison","Sexual orientation","Category",I$463)</f>
        <v>0.54399951314508277</v>
      </c>
      <c r="J468" s="126">
        <f>GETPIVOTDATA("TopBox",'Maternity Pivots'!$A$181,"Question",Questions!$C13,"Topic",Questions!$D13,"Comparison","Sexual orientation","Category",J$463)</f>
        <v>0.64</v>
      </c>
      <c r="K468" s="126">
        <f>GETPIVOTDATA("TopBox",'Maternity Pivots'!$A$181,"Question",Questions!$C13,"Topic",Questions!$D13,"Comparison","Sexual orientation","Category",K$463)</f>
        <v>0.52941176470588236</v>
      </c>
      <c r="L468" s="126">
        <f>GETPIVOTDATA("TopBox",'Maternity Pivots'!$A$181,"Question",Questions!$C13,"Topic",Questions!$D13,"Comparison","Sexual orientation","Category",L$463)</f>
        <v>0.73958333333333337</v>
      </c>
      <c r="M468" s="75"/>
    </row>
    <row r="469" spans="2:16" ht="28.5" customHeight="1" x14ac:dyDescent="0.25">
      <c r="B469" s="185" t="str">
        <f>Questions!D14</f>
        <v>During your pregnancy were you given a choice about where your antenatal check-ups would take place?</v>
      </c>
      <c r="C469" s="185"/>
      <c r="D469" s="185"/>
      <c r="E469" s="185"/>
      <c r="F469" s="185"/>
      <c r="G469" s="185"/>
      <c r="H469" s="97" t="str">
        <f>Questions!L14</f>
        <v>Yes</v>
      </c>
      <c r="I469" s="125">
        <f>GETPIVOTDATA("TopBox",'Maternity Pivots'!$A$181,"Question",Questions!$C14,"Topic",Questions!$D14,"Comparison","Sexual orientation","Category",I$463)</f>
        <v>0.26510281199391472</v>
      </c>
      <c r="J469" s="126">
        <f>GETPIVOTDATA("TopBox",'Maternity Pivots'!$A$181,"Question",Questions!$C14,"Topic",Questions!$D14,"Comparison","Sexual orientation","Category",J$463)</f>
        <v>0.38655462184873951</v>
      </c>
      <c r="K469" s="126">
        <f>GETPIVOTDATA("TopBox",'Maternity Pivots'!$A$181,"Question",Questions!$C14,"Topic",Questions!$D14,"Comparison","Sexual orientation","Category",K$463)</f>
        <v>0.30434782608695654</v>
      </c>
      <c r="L469" s="126">
        <f>GETPIVOTDATA("TopBox",'Maternity Pivots'!$A$181,"Question",Questions!$C14,"Topic",Questions!$D14,"Comparison","Sexual orientation","Category",L$463)</f>
        <v>0.71264367816091956</v>
      </c>
      <c r="M469" s="75"/>
    </row>
    <row r="470" spans="2:16" ht="28.5" customHeight="1" x14ac:dyDescent="0.25">
      <c r="B470" s="185" t="str">
        <f>Questions!D15</f>
        <v>During your antenatal check-ups, were you given enough time to ask questions or discuss your pregnancy?</v>
      </c>
      <c r="C470" s="185"/>
      <c r="D470" s="185"/>
      <c r="E470" s="185"/>
      <c r="F470" s="185"/>
      <c r="G470" s="185"/>
      <c r="H470" s="97" t="str">
        <f>Questions!L15</f>
        <v>Yes, always</v>
      </c>
      <c r="I470" s="125">
        <f>GETPIVOTDATA("TopBox",'Maternity Pivots'!$A$181,"Question",Questions!$C15,"Topic",Questions!$D15,"Comparison","Sexual orientation","Category",I$463)</f>
        <v>0.74068366489212667</v>
      </c>
      <c r="J470" s="126">
        <f>GETPIVOTDATA("TopBox",'Maternity Pivots'!$A$181,"Question",Questions!$C15,"Topic",Questions!$D15,"Comparison","Sexual orientation","Category",J$463)</f>
        <v>0.72357723577235777</v>
      </c>
      <c r="K470" s="126">
        <f>GETPIVOTDATA("TopBox",'Maternity Pivots'!$A$181,"Question",Questions!$C15,"Topic",Questions!$D15,"Comparison","Sexual orientation","Category",K$463)</f>
        <v>0.73469387755102045</v>
      </c>
      <c r="L470" s="126">
        <f>GETPIVOTDATA("TopBox",'Maternity Pivots'!$A$181,"Question",Questions!$C15,"Topic",Questions!$D15,"Comparison","Sexual orientation","Category",L$463)</f>
        <v>0.77777777777777779</v>
      </c>
      <c r="M470" s="75"/>
    </row>
    <row r="471" spans="2:16" ht="28.5" customHeight="1" x14ac:dyDescent="0.25">
      <c r="B471" s="185" t="str">
        <f>Questions!D16</f>
        <v>During your antenatal check-ups, did the midwives listen to you?</v>
      </c>
      <c r="C471" s="185"/>
      <c r="D471" s="185"/>
      <c r="E471" s="185"/>
      <c r="F471" s="185"/>
      <c r="G471" s="185"/>
      <c r="H471" s="97" t="str">
        <f>Questions!L16</f>
        <v>Yes, always</v>
      </c>
      <c r="I471" s="125">
        <f>GETPIVOTDATA("TopBox",'Maternity Pivots'!$A$181,"Question",Questions!$C16,"Topic",Questions!$D16,"Comparison","Sexual orientation","Category",I$463)</f>
        <v>0.79210698587861217</v>
      </c>
      <c r="J471" s="126">
        <f>GETPIVOTDATA("TopBox",'Maternity Pivots'!$A$181,"Question",Questions!$C16,"Topic",Questions!$D16,"Comparison","Sexual orientation","Category",J$463)</f>
        <v>0.77685950413223137</v>
      </c>
      <c r="K471" s="126">
        <f>GETPIVOTDATA("TopBox",'Maternity Pivots'!$A$181,"Question",Questions!$C16,"Topic",Questions!$D16,"Comparison","Sexual orientation","Category",K$463)</f>
        <v>0.81632653061224492</v>
      </c>
      <c r="L471" s="126">
        <f>GETPIVOTDATA("TopBox",'Maternity Pivots'!$A$181,"Question",Questions!$C16,"Topic",Questions!$D16,"Comparison","Sexual orientation","Category",L$463)</f>
        <v>0.88785046728971961</v>
      </c>
      <c r="M471" s="75"/>
    </row>
    <row r="472" spans="2:16" ht="28.5" customHeight="1" x14ac:dyDescent="0.25">
      <c r="B472" s="185" t="str">
        <f>Questions!D17</f>
        <v>Thinking about your antenatal care, were you involved enough in decisions about your care?</v>
      </c>
      <c r="C472" s="185"/>
      <c r="D472" s="185"/>
      <c r="E472" s="185"/>
      <c r="F472" s="185"/>
      <c r="G472" s="185"/>
      <c r="H472" s="97" t="str">
        <f>Questions!L17</f>
        <v>Yes, always</v>
      </c>
      <c r="I472" s="125">
        <f>GETPIVOTDATA("TopBox",'Maternity Pivots'!$A$181,"Question",Questions!$C17,"Topic",Questions!$D17,"Comparison","Sexual orientation","Category",I$463)</f>
        <v>0.77757676743632465</v>
      </c>
      <c r="J472" s="126">
        <f>GETPIVOTDATA("TopBox",'Maternity Pivots'!$A$181,"Question",Questions!$C17,"Topic",Questions!$D17,"Comparison","Sexual orientation","Category",J$463)</f>
        <v>0.69491525423728817</v>
      </c>
      <c r="K472" s="126">
        <f>GETPIVOTDATA("TopBox",'Maternity Pivots'!$A$181,"Question",Questions!$C17,"Topic",Questions!$D17,"Comparison","Sexual orientation","Category",K$463)</f>
        <v>0.79591836734693877</v>
      </c>
      <c r="L472" s="126">
        <f>GETPIVOTDATA("TopBox",'Maternity Pivots'!$A$181,"Question",Questions!$C17,"Topic",Questions!$D17,"Comparison","Sexual orientation","Category",L$463)</f>
        <v>0.79207920792079212</v>
      </c>
      <c r="M472" s="75"/>
    </row>
    <row r="473" spans="2:16" ht="28.5" customHeight="1" x14ac:dyDescent="0.25">
      <c r="B473" s="185" t="str">
        <f>Questions!D18</f>
        <v>Thinking about your care during labour and birth, were you involved enough in decisions about your care?</v>
      </c>
      <c r="C473" s="185"/>
      <c r="D473" s="185"/>
      <c r="E473" s="185"/>
      <c r="F473" s="185"/>
      <c r="G473" s="185"/>
      <c r="H473" s="97" t="str">
        <f>Questions!L18</f>
        <v>Yes, always</v>
      </c>
      <c r="I473" s="125">
        <f>GETPIVOTDATA("TopBox",'Maternity Pivots'!$A$181,"Question",Questions!$C18,"Topic",Questions!$D18,"Comparison","Sexual orientation","Category",I$463)</f>
        <v>0.74103834865033924</v>
      </c>
      <c r="J473" s="126">
        <f>GETPIVOTDATA("TopBox",'Maternity Pivots'!$A$181,"Question",Questions!$C18,"Topic",Questions!$D18,"Comparison","Sexual orientation","Category",J$463)</f>
        <v>0.70338983050847459</v>
      </c>
      <c r="K473" s="126">
        <f>GETPIVOTDATA("TopBox",'Maternity Pivots'!$A$181,"Question",Questions!$C18,"Topic",Questions!$D18,"Comparison","Sexual orientation","Category",K$463)</f>
        <v>0.7021276595744681</v>
      </c>
      <c r="L473" s="126">
        <f>GETPIVOTDATA("TopBox",'Maternity Pivots'!$A$181,"Question",Questions!$C18,"Topic",Questions!$D18,"Comparison","Sexual orientation","Category",L$463)</f>
        <v>0.73737373737373735</v>
      </c>
      <c r="M473" s="75"/>
    </row>
    <row r="474" spans="2:16" ht="46.5" customHeight="1" x14ac:dyDescent="0.25">
      <c r="B474" s="185" t="str">
        <f>Questions!D19</f>
        <v>Thinking about the care you received in hospital after the birth of your baby, were you given the information or explanations you needed?</v>
      </c>
      <c r="C474" s="185"/>
      <c r="D474" s="185"/>
      <c r="E474" s="185"/>
      <c r="F474" s="185"/>
      <c r="G474" s="185"/>
      <c r="H474" s="97" t="str">
        <f>Questions!L19</f>
        <v>Yes, always</v>
      </c>
      <c r="I474" s="125">
        <f>GETPIVOTDATA("TopBox",'Maternity Pivots'!$A$181,"Question",Questions!$C19,"Topic",Questions!$D19,"Comparison","Sexual orientation","Category",I$463)</f>
        <v>0.57800927032063842</v>
      </c>
      <c r="J474" s="126">
        <f>GETPIVOTDATA("TopBox",'Maternity Pivots'!$A$181,"Question",Questions!$C19,"Topic",Questions!$D19,"Comparison","Sexual orientation","Category",J$463)</f>
        <v>0.6495726495726496</v>
      </c>
      <c r="K474" s="126">
        <f>GETPIVOTDATA("TopBox",'Maternity Pivots'!$A$181,"Question",Questions!$C19,"Topic",Questions!$D19,"Comparison","Sexual orientation","Category",K$463)</f>
        <v>0.44897959183673469</v>
      </c>
      <c r="L474" s="126">
        <f>GETPIVOTDATA("TopBox",'Maternity Pivots'!$A$181,"Question",Questions!$C19,"Topic",Questions!$D19,"Comparison","Sexual orientation","Category",L$463)</f>
        <v>0.73584905660377353</v>
      </c>
      <c r="M474" s="75"/>
    </row>
    <row r="475" spans="2:16" ht="28.5" customHeight="1" x14ac:dyDescent="0.25">
      <c r="B475" s="185" t="str">
        <f>Questions!D20</f>
        <v>Were your decisions about how you wanted to feed your baby respected by midwives?</v>
      </c>
      <c r="C475" s="185"/>
      <c r="D475" s="185"/>
      <c r="E475" s="185"/>
      <c r="F475" s="185"/>
      <c r="G475" s="185"/>
      <c r="H475" s="97" t="str">
        <f>Questions!L20</f>
        <v>Yes, always</v>
      </c>
      <c r="I475" s="125">
        <f>GETPIVOTDATA("TopBox",'Maternity Pivots'!$A$181,"Question",Questions!$C20,"Topic",Questions!$D20,"Comparison","Sexual orientation","Category",I$463)</f>
        <v>0.81291203616500285</v>
      </c>
      <c r="J475" s="126">
        <f>GETPIVOTDATA("TopBox",'Maternity Pivots'!$A$181,"Question",Questions!$C20,"Topic",Questions!$D20,"Comparison","Sexual orientation","Category",J$463)</f>
        <v>0.8</v>
      </c>
      <c r="K475" s="126">
        <f>GETPIVOTDATA("TopBox",'Maternity Pivots'!$A$181,"Question",Questions!$C20,"Topic",Questions!$D20,"Comparison","Sexual orientation","Category",K$463)</f>
        <v>0.79166666666666663</v>
      </c>
      <c r="L475" s="126">
        <f>GETPIVOTDATA("TopBox",'Maternity Pivots'!$A$181,"Question",Questions!$C20,"Topic",Questions!$D20,"Comparison","Sexual orientation","Category",L$463)</f>
        <v>0.78504672897196259</v>
      </c>
      <c r="M475" s="75"/>
    </row>
    <row r="476" spans="2:16" ht="28.5" customHeight="1" x14ac:dyDescent="0.25">
      <c r="B476" s="185" t="str">
        <f>Questions!D21</f>
        <v>Did you feel that the midwife or midwives that you saw always listened to you?</v>
      </c>
      <c r="C476" s="185"/>
      <c r="D476" s="185"/>
      <c r="E476" s="185"/>
      <c r="F476" s="185"/>
      <c r="G476" s="185"/>
      <c r="H476" s="97" t="str">
        <f>Questions!L21</f>
        <v>Yes, always</v>
      </c>
      <c r="I476" s="125">
        <f>GETPIVOTDATA("TopBox",'Maternity Pivots'!$A$181,"Question",Questions!$C21,"Topic",Questions!$D21,"Comparison","Sexual orientation","Category",I$463)</f>
        <v>0.7604196335327067</v>
      </c>
      <c r="J476" s="126">
        <f>GETPIVOTDATA("TopBox",'Maternity Pivots'!$A$181,"Question",Questions!$C21,"Topic",Questions!$D21,"Comparison","Sexual orientation","Category",J$463)</f>
        <v>0.73770491803278693</v>
      </c>
      <c r="K476" s="126">
        <f>GETPIVOTDATA("TopBox",'Maternity Pivots'!$A$181,"Question",Questions!$C21,"Topic",Questions!$D21,"Comparison","Sexual orientation","Category",K$463)</f>
        <v>0.74468085106382975</v>
      </c>
      <c r="L476" s="126">
        <f>GETPIVOTDATA("TopBox",'Maternity Pivots'!$A$181,"Question",Questions!$C21,"Topic",Questions!$D21,"Comparison","Sexual orientation","Category",L$463)</f>
        <v>0.82407407407407407</v>
      </c>
      <c r="M476" s="75"/>
    </row>
    <row r="477" spans="2:16" x14ac:dyDescent="0.25">
      <c r="H477" s="75"/>
      <c r="I477" s="131">
        <f>VLOOKUP($D$479,$B$464:$L$476,I478,0)</f>
        <v>0.79210698587861217</v>
      </c>
      <c r="J477" s="131">
        <f>VLOOKUP($D$479,$B$464:$L$476,J478,0)</f>
        <v>0.77685950413223137</v>
      </c>
      <c r="K477" s="131">
        <f>VLOOKUP($D$479,$B$464:$L$476,K478,0)</f>
        <v>0.81632653061224492</v>
      </c>
      <c r="L477" s="131">
        <f>VLOOKUP($D$479,$B$464:$L$476,L478,0)</f>
        <v>0.88785046728971961</v>
      </c>
    </row>
    <row r="478" spans="2:16" s="75" customFormat="1" x14ac:dyDescent="0.25">
      <c r="B478" s="187" t="s">
        <v>281</v>
      </c>
      <c r="C478" s="187"/>
      <c r="I478" s="77">
        <v>8</v>
      </c>
      <c r="J478" s="77">
        <v>9</v>
      </c>
      <c r="K478" s="77">
        <v>10</v>
      </c>
      <c r="L478" s="77">
        <v>11</v>
      </c>
    </row>
    <row r="479" spans="2:16" s="75" customFormat="1" x14ac:dyDescent="0.25">
      <c r="B479" s="187"/>
      <c r="C479" s="187"/>
      <c r="D479" s="184" t="s">
        <v>167</v>
      </c>
      <c r="E479" s="184"/>
      <c r="F479" s="184"/>
      <c r="G479" s="184"/>
      <c r="H479" s="184"/>
      <c r="I479" s="184"/>
      <c r="J479" s="184"/>
      <c r="K479" s="184"/>
      <c r="M479" s="77" t="str">
        <f>VLOOKUP(D479,B464:H476,7,0)</f>
        <v>Yes, always</v>
      </c>
    </row>
    <row r="480" spans="2:16" s="75" customFormat="1" x14ac:dyDescent="0.25"/>
    <row r="481" s="75" customFormat="1" x14ac:dyDescent="0.25"/>
    <row r="482" s="75" customFormat="1" x14ac:dyDescent="0.25"/>
    <row r="483" s="75" customFormat="1" x14ac:dyDescent="0.25"/>
    <row r="484" s="75" customFormat="1" x14ac:dyDescent="0.25"/>
    <row r="485" s="75" customFormat="1" x14ac:dyDescent="0.25"/>
    <row r="486" s="75" customFormat="1" x14ac:dyDescent="0.25"/>
    <row r="487" s="75" customFormat="1" x14ac:dyDescent="0.25"/>
    <row r="488" s="75" customFormat="1" x14ac:dyDescent="0.25"/>
    <row r="489" s="75" customFormat="1" x14ac:dyDescent="0.25"/>
    <row r="490" s="75" customFormat="1" x14ac:dyDescent="0.25"/>
    <row r="491" s="75" customFormat="1" x14ac:dyDescent="0.25"/>
    <row r="492" s="75" customFormat="1" x14ac:dyDescent="0.25"/>
    <row r="493" s="75" customFormat="1" x14ac:dyDescent="0.25"/>
    <row r="494" s="75" customFormat="1" x14ac:dyDescent="0.25"/>
    <row r="495" s="75" customFormat="1" x14ac:dyDescent="0.25"/>
    <row r="496" s="75" customFormat="1" x14ac:dyDescent="0.25"/>
    <row r="497" spans="1:9" s="75" customFormat="1" x14ac:dyDescent="0.25"/>
    <row r="498" spans="1:9" s="75" customFormat="1" x14ac:dyDescent="0.25"/>
    <row r="499" spans="1:9" s="75" customFormat="1" x14ac:dyDescent="0.25"/>
    <row r="500" spans="1:9" s="75" customFormat="1" x14ac:dyDescent="0.25"/>
    <row r="501" spans="1:9" ht="18.75" x14ac:dyDescent="0.3">
      <c r="B501" s="90"/>
    </row>
    <row r="502" spans="1:9" x14ac:dyDescent="0.25">
      <c r="A502" s="104"/>
    </row>
    <row r="503" spans="1:9" ht="28.5" x14ac:dyDescent="0.45">
      <c r="B503" s="189" t="s">
        <v>205</v>
      </c>
      <c r="C503" s="189"/>
      <c r="D503" s="189"/>
      <c r="E503" s="189"/>
      <c r="F503" s="189"/>
      <c r="G503" s="189"/>
      <c r="H503" s="189"/>
      <c r="I503" s="189"/>
    </row>
    <row r="504" spans="1:9" s="75" customFormat="1" ht="28.5" x14ac:dyDescent="0.45">
      <c r="B504" s="166" t="s">
        <v>311</v>
      </c>
      <c r="C504" s="136"/>
      <c r="D504" s="136"/>
      <c r="E504" s="136"/>
      <c r="F504" s="136"/>
      <c r="G504" s="136"/>
      <c r="H504" s="136"/>
      <c r="I504" s="136"/>
    </row>
    <row r="505" spans="1:9" s="75" customFormat="1" ht="15" customHeight="1" x14ac:dyDescent="0.45">
      <c r="B505" s="136"/>
      <c r="C505" s="136"/>
      <c r="D505" s="136"/>
      <c r="E505" s="136"/>
      <c r="F505" s="136"/>
      <c r="G505" s="136"/>
      <c r="H505" s="136"/>
      <c r="I505" s="136"/>
    </row>
    <row r="506" spans="1:9" s="75" customFormat="1" ht="15" customHeight="1" x14ac:dyDescent="0.45">
      <c r="B506" s="136"/>
      <c r="C506" s="136"/>
      <c r="D506" s="136"/>
      <c r="E506" s="136"/>
      <c r="F506" s="136"/>
      <c r="G506" s="136"/>
      <c r="H506" s="136"/>
      <c r="I506" s="136"/>
    </row>
    <row r="507" spans="1:9" s="75" customFormat="1" ht="15" customHeight="1" x14ac:dyDescent="0.45">
      <c r="B507" s="136"/>
      <c r="C507" s="136"/>
      <c r="D507" s="136"/>
      <c r="E507" s="136"/>
      <c r="F507" s="136"/>
      <c r="G507" s="136"/>
      <c r="H507" s="136"/>
      <c r="I507" s="136"/>
    </row>
    <row r="508" spans="1:9" s="75" customFormat="1" ht="15" customHeight="1" x14ac:dyDescent="0.45">
      <c r="B508" s="136"/>
      <c r="C508" s="136"/>
      <c r="D508" s="136"/>
      <c r="E508" s="136"/>
      <c r="F508" s="136"/>
      <c r="G508" s="136"/>
      <c r="H508" s="136"/>
      <c r="I508" s="136"/>
    </row>
    <row r="509" spans="1:9" s="75" customFormat="1" ht="15" customHeight="1" x14ac:dyDescent="0.45">
      <c r="B509" s="136"/>
      <c r="C509" s="136"/>
      <c r="D509" s="136"/>
      <c r="E509" s="136"/>
      <c r="F509" s="136"/>
      <c r="G509" s="136"/>
      <c r="H509" s="136"/>
      <c r="I509" s="136"/>
    </row>
    <row r="510" spans="1:9" s="75" customFormat="1" ht="15" customHeight="1" x14ac:dyDescent="0.45">
      <c r="B510" s="136"/>
      <c r="C510" s="136"/>
      <c r="D510" s="136"/>
      <c r="E510" s="136"/>
      <c r="F510" s="136"/>
      <c r="G510" s="136"/>
      <c r="H510" s="136"/>
      <c r="I510" s="136"/>
    </row>
    <row r="511" spans="1:9" s="75" customFormat="1" ht="15" customHeight="1" x14ac:dyDescent="0.45">
      <c r="B511" s="136"/>
      <c r="C511" s="136"/>
      <c r="D511" s="136"/>
      <c r="E511" s="136"/>
      <c r="F511" s="136"/>
      <c r="G511" s="136"/>
      <c r="H511" s="136"/>
      <c r="I511" s="136"/>
    </row>
    <row r="512" spans="1:9" s="75" customFormat="1" ht="15" customHeight="1" x14ac:dyDescent="0.45">
      <c r="B512" s="136"/>
      <c r="C512" s="136"/>
      <c r="D512" s="136"/>
      <c r="E512" s="136"/>
      <c r="F512" s="136"/>
      <c r="G512" s="136"/>
      <c r="H512" s="136"/>
      <c r="I512" s="136"/>
    </row>
    <row r="513" spans="2:9" s="75" customFormat="1" ht="15" customHeight="1" x14ac:dyDescent="0.45">
      <c r="B513" s="136"/>
      <c r="C513" s="136"/>
      <c r="D513" s="136"/>
      <c r="E513" s="136"/>
      <c r="F513" s="136"/>
      <c r="G513" s="136"/>
      <c r="H513" s="136"/>
      <c r="I513" s="136"/>
    </row>
    <row r="514" spans="2:9" s="75" customFormat="1" ht="15" customHeight="1" x14ac:dyDescent="0.45">
      <c r="B514" s="136"/>
      <c r="C514" s="136"/>
      <c r="D514" s="136"/>
      <c r="E514" s="136"/>
      <c r="F514" s="136"/>
      <c r="G514" s="136"/>
      <c r="H514" s="136"/>
      <c r="I514" s="136"/>
    </row>
    <row r="515" spans="2:9" s="75" customFormat="1" ht="15" customHeight="1" x14ac:dyDescent="0.45">
      <c r="B515" s="136"/>
      <c r="C515" s="136"/>
      <c r="D515" s="136"/>
      <c r="E515" s="136"/>
      <c r="F515" s="136"/>
      <c r="G515" s="136"/>
      <c r="H515" s="136"/>
      <c r="I515" s="136"/>
    </row>
    <row r="516" spans="2:9" s="75" customFormat="1" ht="15" customHeight="1" x14ac:dyDescent="0.45">
      <c r="B516" s="136"/>
      <c r="C516" s="136"/>
      <c r="D516" s="136"/>
      <c r="E516" s="136"/>
      <c r="F516" s="136"/>
      <c r="G516" s="136"/>
      <c r="H516" s="136"/>
      <c r="I516" s="136"/>
    </row>
    <row r="517" spans="2:9" s="75" customFormat="1" ht="15" customHeight="1" x14ac:dyDescent="0.45">
      <c r="B517" s="136"/>
      <c r="C517" s="136"/>
      <c r="D517" s="136"/>
      <c r="E517" s="136"/>
      <c r="F517" s="136"/>
      <c r="G517" s="136"/>
      <c r="H517" s="136"/>
      <c r="I517" s="136"/>
    </row>
    <row r="518" spans="2:9" s="75" customFormat="1" ht="15" customHeight="1" x14ac:dyDescent="0.45">
      <c r="B518" s="136"/>
      <c r="C518" s="136"/>
      <c r="D518" s="136"/>
      <c r="E518" s="136"/>
      <c r="F518" s="136"/>
      <c r="G518" s="136"/>
      <c r="H518" s="136"/>
      <c r="I518" s="136"/>
    </row>
    <row r="519" spans="2:9" s="75" customFormat="1" ht="15" customHeight="1" x14ac:dyDescent="0.45">
      <c r="B519" s="136"/>
      <c r="C519" s="136"/>
      <c r="D519" s="136"/>
      <c r="E519" s="136"/>
      <c r="F519" s="136"/>
      <c r="G519" s="136"/>
      <c r="H519" s="136"/>
      <c r="I519" s="136"/>
    </row>
    <row r="520" spans="2:9" s="75" customFormat="1" ht="15" customHeight="1" x14ac:dyDescent="0.45">
      <c r="B520" s="136"/>
      <c r="C520" s="136"/>
      <c r="D520" s="136"/>
      <c r="E520" s="136"/>
      <c r="F520" s="136"/>
      <c r="G520" s="136"/>
      <c r="H520" s="136"/>
      <c r="I520" s="136"/>
    </row>
    <row r="521" spans="2:9" s="75" customFormat="1" ht="15" customHeight="1" x14ac:dyDescent="0.45">
      <c r="B521" s="136"/>
      <c r="C521" s="136"/>
      <c r="D521" s="136"/>
      <c r="E521" s="136"/>
      <c r="F521" s="136"/>
      <c r="G521" s="136"/>
      <c r="H521" s="136"/>
      <c r="I521" s="136"/>
    </row>
    <row r="522" spans="2:9" s="75" customFormat="1" ht="15" customHeight="1" x14ac:dyDescent="0.45">
      <c r="B522" s="136"/>
      <c r="C522" s="136"/>
      <c r="D522" s="136"/>
      <c r="E522" s="136"/>
      <c r="F522" s="136"/>
      <c r="G522" s="136"/>
      <c r="H522" s="136"/>
      <c r="I522" s="136"/>
    </row>
    <row r="523" spans="2:9" s="75" customFormat="1" ht="15" customHeight="1" x14ac:dyDescent="0.45">
      <c r="B523" s="136"/>
      <c r="C523" s="136"/>
      <c r="D523" s="136"/>
      <c r="E523" s="136"/>
      <c r="F523" s="136"/>
      <c r="G523" s="136"/>
      <c r="H523" s="136"/>
      <c r="I523" s="136"/>
    </row>
    <row r="524" spans="2:9" s="75" customFormat="1" ht="15" customHeight="1" x14ac:dyDescent="0.45">
      <c r="B524" s="136"/>
      <c r="C524" s="136"/>
      <c r="D524" s="136"/>
      <c r="E524" s="136"/>
      <c r="F524" s="136"/>
      <c r="G524" s="136"/>
      <c r="H524" s="136"/>
      <c r="I524" s="136"/>
    </row>
    <row r="525" spans="2:9" s="75" customFormat="1" ht="15" customHeight="1" x14ac:dyDescent="0.45">
      <c r="B525" s="136"/>
      <c r="C525" s="136"/>
      <c r="D525" s="136"/>
      <c r="E525" s="136"/>
      <c r="F525" s="136"/>
      <c r="G525" s="136"/>
      <c r="H525" s="136"/>
      <c r="I525" s="136"/>
    </row>
    <row r="526" spans="2:9" s="75" customFormat="1" ht="15" customHeight="1" x14ac:dyDescent="0.45">
      <c r="B526" s="136"/>
      <c r="C526" s="136"/>
      <c r="D526" s="136"/>
      <c r="E526" s="136"/>
      <c r="F526" s="136"/>
      <c r="G526" s="136"/>
      <c r="H526" s="136"/>
      <c r="I526" s="136"/>
    </row>
    <row r="527" spans="2:9" s="75" customFormat="1" ht="15" customHeight="1" x14ac:dyDescent="0.45">
      <c r="B527" s="136"/>
      <c r="C527" s="136"/>
      <c r="D527" s="136"/>
      <c r="E527" s="136"/>
      <c r="F527" s="136"/>
      <c r="G527" s="136"/>
      <c r="H527" s="136"/>
      <c r="I527" s="136"/>
    </row>
    <row r="528" spans="2:9" s="75" customFormat="1" ht="15" customHeight="1" x14ac:dyDescent="0.45">
      <c r="B528" s="136"/>
      <c r="C528" s="136"/>
      <c r="D528" s="136"/>
      <c r="E528" s="136"/>
      <c r="F528" s="136"/>
      <c r="G528" s="136"/>
      <c r="H528" s="136"/>
      <c r="I528" s="136"/>
    </row>
    <row r="529" spans="2:9" s="75" customFormat="1" ht="15" customHeight="1" x14ac:dyDescent="0.45">
      <c r="B529" s="136"/>
      <c r="C529" s="136"/>
      <c r="D529" s="136"/>
      <c r="E529" s="136"/>
      <c r="F529" s="136"/>
      <c r="G529" s="136"/>
      <c r="H529" s="136"/>
      <c r="I529" s="136"/>
    </row>
    <row r="530" spans="2:9" s="75" customFormat="1" ht="15" customHeight="1" x14ac:dyDescent="0.45">
      <c r="B530" s="136"/>
      <c r="C530" s="136"/>
      <c r="D530" s="136"/>
      <c r="E530" s="136"/>
      <c r="F530" s="136"/>
      <c r="G530" s="136"/>
      <c r="H530" s="136"/>
      <c r="I530" s="136"/>
    </row>
    <row r="531" spans="2:9" s="75" customFormat="1" ht="15" customHeight="1" x14ac:dyDescent="0.45">
      <c r="B531" s="136"/>
      <c r="C531" s="136"/>
      <c r="D531" s="136"/>
      <c r="E531" s="136"/>
      <c r="F531" s="136"/>
      <c r="G531" s="136"/>
      <c r="H531" s="136"/>
      <c r="I531" s="136"/>
    </row>
    <row r="532" spans="2:9" s="75" customFormat="1" ht="15" customHeight="1" x14ac:dyDescent="0.45">
      <c r="B532" s="136"/>
      <c r="C532" s="136"/>
      <c r="D532" s="136"/>
      <c r="E532" s="136"/>
      <c r="F532" s="136"/>
      <c r="G532" s="136"/>
      <c r="H532" s="136"/>
      <c r="I532" s="136"/>
    </row>
    <row r="533" spans="2:9" s="75" customFormat="1" ht="15" customHeight="1" x14ac:dyDescent="0.45">
      <c r="B533" s="136"/>
      <c r="C533" s="136"/>
      <c r="D533" s="136"/>
      <c r="E533" s="136"/>
      <c r="F533" s="136"/>
      <c r="G533" s="136"/>
      <c r="H533" s="136"/>
      <c r="I533" s="136"/>
    </row>
    <row r="534" spans="2:9" s="75" customFormat="1" ht="15" customHeight="1" x14ac:dyDescent="0.45">
      <c r="B534" s="136"/>
      <c r="C534" s="136"/>
      <c r="D534" s="136"/>
      <c r="E534" s="136"/>
      <c r="F534" s="136"/>
      <c r="G534" s="136"/>
      <c r="H534" s="136"/>
      <c r="I534" s="136"/>
    </row>
    <row r="535" spans="2:9" s="75" customFormat="1" ht="15" customHeight="1" x14ac:dyDescent="0.45">
      <c r="B535" s="166" t="s">
        <v>312</v>
      </c>
      <c r="C535" s="136"/>
      <c r="D535" s="136"/>
      <c r="E535" s="136"/>
      <c r="F535" s="136"/>
      <c r="G535" s="136"/>
      <c r="H535" s="136"/>
      <c r="I535" s="136"/>
    </row>
    <row r="575" spans="1:2" x14ac:dyDescent="0.25">
      <c r="A575" s="104"/>
    </row>
    <row r="576" spans="1:2" ht="18.75" x14ac:dyDescent="0.3">
      <c r="B576" s="90" t="s">
        <v>200</v>
      </c>
    </row>
    <row r="578" spans="2:20" x14ac:dyDescent="0.25">
      <c r="B578" s="91" t="s">
        <v>29</v>
      </c>
      <c r="C578" s="75"/>
      <c r="D578" s="75"/>
      <c r="E578" s="75"/>
      <c r="F578" s="75"/>
      <c r="G578" s="75"/>
    </row>
    <row r="579" spans="2:20" ht="30" x14ac:dyDescent="0.25">
      <c r="B579" s="186" t="s">
        <v>0</v>
      </c>
      <c r="C579" s="186"/>
      <c r="D579" s="186"/>
      <c r="E579" s="186"/>
      <c r="F579" s="186"/>
      <c r="G579" s="186"/>
      <c r="H579" s="97" t="s">
        <v>280</v>
      </c>
      <c r="I579" s="92" t="s">
        <v>30</v>
      </c>
      <c r="J579" s="92" t="s">
        <v>31</v>
      </c>
      <c r="K579" s="92" t="s">
        <v>32</v>
      </c>
      <c r="L579" s="92" t="s">
        <v>33</v>
      </c>
      <c r="M579" s="92" t="s">
        <v>34</v>
      </c>
      <c r="N579" s="92" t="s">
        <v>35</v>
      </c>
      <c r="O579" s="92" t="s">
        <v>36</v>
      </c>
      <c r="P579" s="92" t="s">
        <v>37</v>
      </c>
      <c r="Q579" s="129"/>
      <c r="S579" s="93" t="s">
        <v>201</v>
      </c>
      <c r="T579" s="75"/>
    </row>
    <row r="580" spans="2:20" ht="45" customHeight="1" x14ac:dyDescent="0.25">
      <c r="B580" s="185" t="str">
        <f>Questions!D22</f>
        <v>Do you think your views were taken into account when the team of doctors and nurses caring for you were discussing which treatment you should have?</v>
      </c>
      <c r="C580" s="185"/>
      <c r="D580" s="185"/>
      <c r="E580" s="185"/>
      <c r="F580" s="185"/>
      <c r="G580" s="185"/>
      <c r="H580" s="97" t="str">
        <f>Questions!L22</f>
        <v>Yes, definitely</v>
      </c>
      <c r="I580" s="125">
        <f>GETPIVOTDATA("TopBox",'CPES Pivots'!$A$40,"Question",Questions!$C22,"Topic",Questions!$D22,"Comparison","Age group","Category",I$579)</f>
        <v>0.63636363636363635</v>
      </c>
      <c r="J580" s="126">
        <f>GETPIVOTDATA("TopBox",'CPES Pivots'!$A$40,"Question",Questions!$C22,"Topic",Questions!$D22,"Comparison","Age group","Category",J$579)</f>
        <v>0.64613180515759316</v>
      </c>
      <c r="K580" s="126">
        <f>GETPIVOTDATA("TopBox",'CPES Pivots'!$A$40,"Question",Questions!$C22,"Topic",Questions!$D22,"Comparison","Age group","Category",K$579)</f>
        <v>0.65058548009367678</v>
      </c>
      <c r="L580" s="126">
        <f>GETPIVOTDATA("TopBox",'CPES Pivots'!$A$40,"Question",Questions!$C22,"Topic",Questions!$D22,"Comparison","Age group","Category",L$579)</f>
        <v>0.6442599182812706</v>
      </c>
      <c r="M580" s="126">
        <f>GETPIVOTDATA("TopBox",'CPES Pivots'!$A$40,"Question",Questions!$C22,"Topic",Questions!$D22,"Comparison","Age group","Category",M$579)</f>
        <v>0.66220687670838729</v>
      </c>
      <c r="N580" s="126">
        <f>GETPIVOTDATA("TopBox",'CPES Pivots'!$A$40,"Question",Questions!$C22,"Topic",Questions!$D22,"Comparison","Age group","Category",N$579)</f>
        <v>0.68432437204785235</v>
      </c>
      <c r="O580" s="126">
        <f>GETPIVOTDATA("TopBox",'CPES Pivots'!$A$40,"Question",Questions!$C22,"Topic",Questions!$D22,"Comparison","Age group","Category",O$579)</f>
        <v>0.64709543568464734</v>
      </c>
      <c r="P580" s="126">
        <f>GETPIVOTDATA("TopBox",'CPES Pivots'!$A$40,"Question",Questions!$C22,"Topic",Questions!$D22,"Comparison","Age group","Category",P$579)</f>
        <v>0.61171574903969272</v>
      </c>
      <c r="Q580" s="127"/>
      <c r="S580" s="94"/>
      <c r="T580" s="76" t="str">
        <f>"= control group"</f>
        <v>= control group</v>
      </c>
    </row>
    <row r="581" spans="2:20" ht="30" customHeight="1" x14ac:dyDescent="0.25">
      <c r="B581" s="185" t="str">
        <f>Questions!D23</f>
        <v>Were you involved as much as you wanted to be in decisions about your care and treatment?</v>
      </c>
      <c r="C581" s="185"/>
      <c r="D581" s="185"/>
      <c r="E581" s="185"/>
      <c r="F581" s="185"/>
      <c r="G581" s="185"/>
      <c r="H581" s="97" t="str">
        <f>Questions!L23</f>
        <v>Yes, definitely</v>
      </c>
      <c r="I581" s="125">
        <f>GETPIVOTDATA("TopBox",'CPES Pivots'!$A$40,"Question",Questions!$C23,"Topic",Questions!$D23,"Comparison","Age group","Category",I$579)</f>
        <v>0.62745098039215685</v>
      </c>
      <c r="J581" s="126">
        <f>GETPIVOTDATA("TopBox",'CPES Pivots'!$A$40,"Question",Questions!$C23,"Topic",Questions!$D23,"Comparison","Age group","Category",J$579)</f>
        <v>0.66574965612104542</v>
      </c>
      <c r="K581" s="126">
        <f>GETPIVOTDATA("TopBox",'CPES Pivots'!$A$40,"Question",Questions!$C23,"Topic",Questions!$D23,"Comparison","Age group","Category",K$579)</f>
        <v>0.67118950701040259</v>
      </c>
      <c r="L581" s="126">
        <f>GETPIVOTDATA("TopBox",'CPES Pivots'!$A$40,"Question",Questions!$C23,"Topic",Questions!$D23,"Comparison","Age group","Category",L$579)</f>
        <v>0.68270096463022512</v>
      </c>
      <c r="M581" s="126">
        <f>GETPIVOTDATA("TopBox",'CPES Pivots'!$A$40,"Question",Questions!$C23,"Topic",Questions!$D23,"Comparison","Age group","Category",M$579)</f>
        <v>0.70936581268374632</v>
      </c>
      <c r="N581" s="126">
        <f>GETPIVOTDATA("TopBox",'CPES Pivots'!$A$40,"Question",Questions!$C23,"Topic",Questions!$D23,"Comparison","Age group","Category",N$579)</f>
        <v>0.75128127826349111</v>
      </c>
      <c r="O581" s="126">
        <f>GETPIVOTDATA("TopBox",'CPES Pivots'!$A$40,"Question",Questions!$C23,"Topic",Questions!$D23,"Comparison","Age group","Category",O$579)</f>
        <v>0.7334542766915273</v>
      </c>
      <c r="P581" s="126">
        <f>GETPIVOTDATA("TopBox",'CPES Pivots'!$A$40,"Question",Questions!$C23,"Topic",Questions!$D23,"Comparison","Age group","Category",P$579)</f>
        <v>0.71174951581665591</v>
      </c>
      <c r="Q581" s="127"/>
      <c r="S581" s="95"/>
      <c r="T581" s="48" t="str">
        <f xml:space="preserve"> "= statistically different to control group"</f>
        <v>= statistically different to control group</v>
      </c>
    </row>
    <row r="582" spans="2:20" ht="30" customHeight="1" x14ac:dyDescent="0.25">
      <c r="B582" s="185" t="str">
        <f>Questions!D24</f>
        <v>When you had important questions to ask a doctor, how often did you get answers that you could understand?</v>
      </c>
      <c r="C582" s="185"/>
      <c r="D582" s="185"/>
      <c r="E582" s="185"/>
      <c r="F582" s="185"/>
      <c r="G582" s="185"/>
      <c r="H582" s="97" t="str">
        <f>Questions!L24</f>
        <v>All or most of the time</v>
      </c>
      <c r="I582" s="125">
        <f>GETPIVOTDATA("TopBox",'CPES Pivots'!$A$40,"Question",Questions!$C24,"Topic",Questions!$D24,"Comparison","Age group","Category",I$579)</f>
        <v>0.68531468531468531</v>
      </c>
      <c r="J582" s="126">
        <f>GETPIVOTDATA("TopBox",'CPES Pivots'!$A$40,"Question",Questions!$C24,"Topic",Questions!$D24,"Comparison","Age group","Category",J$579)</f>
        <v>0.76406533575317603</v>
      </c>
      <c r="K582" s="126">
        <f>GETPIVOTDATA("TopBox",'CPES Pivots'!$A$40,"Question",Questions!$C24,"Topic",Questions!$D24,"Comparison","Age group","Category",K$579)</f>
        <v>0.78268765133171914</v>
      </c>
      <c r="L582" s="126">
        <f>GETPIVOTDATA("TopBox",'CPES Pivots'!$A$40,"Question",Questions!$C24,"Topic",Questions!$D24,"Comparison","Age group","Category",L$579)</f>
        <v>0.80272229096694359</v>
      </c>
      <c r="M582" s="126">
        <f>GETPIVOTDATA("TopBox",'CPES Pivots'!$A$40,"Question",Questions!$C24,"Topic",Questions!$D24,"Comparison","Age group","Category",M$579)</f>
        <v>0.82429545223318745</v>
      </c>
      <c r="N582" s="126">
        <f>GETPIVOTDATA("TopBox",'CPES Pivots'!$A$40,"Question",Questions!$C24,"Topic",Questions!$D24,"Comparison","Age group","Category",N$579)</f>
        <v>0.84494132351920004</v>
      </c>
      <c r="O582" s="126">
        <f>GETPIVOTDATA("TopBox",'CPES Pivots'!$A$40,"Question",Questions!$C24,"Topic",Questions!$D24,"Comparison","Age group","Category",O$579)</f>
        <v>0.83111529855140742</v>
      </c>
      <c r="P582" s="126">
        <f>GETPIVOTDATA("TopBox",'CPES Pivots'!$A$40,"Question",Questions!$C24,"Topic",Questions!$D24,"Comparison","Age group","Category",P$579)</f>
        <v>0.78974358974358971</v>
      </c>
      <c r="Q582" s="127"/>
      <c r="S582" s="96"/>
      <c r="T582" s="48" t="str">
        <f>"= not statistically different to control group"</f>
        <v>= not statistically different to control group</v>
      </c>
    </row>
    <row r="583" spans="2:20" ht="68.25" customHeight="1" x14ac:dyDescent="0.25">
      <c r="B583" s="185" t="str">
        <f>Questions!D25</f>
        <v>Have you been offered a written assessment and care plan? A care plan is a document that sets out your needs and goals for caring for your cancer. It is an agreement or plan between you and your health professional to help meet those goals</v>
      </c>
      <c r="C583" s="185"/>
      <c r="D583" s="185"/>
      <c r="E583" s="185"/>
      <c r="F583" s="185"/>
      <c r="G583" s="185"/>
      <c r="H583" s="97" t="str">
        <f>Questions!L25</f>
        <v>Yes</v>
      </c>
      <c r="I583" s="125">
        <f>GETPIVOTDATA("TopBox",'CPES Pivots'!$A$40,"Question",Questions!$C25,"Topic",Questions!$D25,"Comparison","Age group","Category",I$579)</f>
        <v>0.26751592356687898</v>
      </c>
      <c r="J583" s="126">
        <f>GETPIVOTDATA("TopBox",'CPES Pivots'!$A$40,"Question",Questions!$C25,"Topic",Questions!$D25,"Comparison","Age group","Category",J$579)</f>
        <v>0.16838487972508592</v>
      </c>
      <c r="K583" s="126">
        <f>GETPIVOTDATA("TopBox",'CPES Pivots'!$A$40,"Question",Questions!$C25,"Topic",Questions!$D25,"Comparison","Age group","Category",K$579)</f>
        <v>0.15867768595041323</v>
      </c>
      <c r="L583" s="126">
        <f>GETPIVOTDATA("TopBox",'CPES Pivots'!$A$40,"Question",Questions!$C25,"Topic",Questions!$D25,"Comparison","Age group","Category",L$579)</f>
        <v>0.17704667176740627</v>
      </c>
      <c r="M583" s="126">
        <f>GETPIVOTDATA("TopBox",'CPES Pivots'!$A$40,"Question",Questions!$C25,"Topic",Questions!$D25,"Comparison","Age group","Category",M$579)</f>
        <v>0.20748129675810473</v>
      </c>
      <c r="N583" s="126">
        <f>GETPIVOTDATA("TopBox",'CPES Pivots'!$A$40,"Question",Questions!$C25,"Topic",Questions!$D25,"Comparison","Age group","Category",N$579)</f>
        <v>0.226702691680261</v>
      </c>
      <c r="O583" s="126">
        <f>GETPIVOTDATA("TopBox",'CPES Pivots'!$A$40,"Question",Questions!$C25,"Topic",Questions!$D25,"Comparison","Age group","Category",O$579)</f>
        <v>0.24736630478488139</v>
      </c>
      <c r="P583" s="126">
        <f>GETPIVOTDATA("TopBox",'CPES Pivots'!$A$40,"Question",Questions!$C25,"Topic",Questions!$D25,"Comparison","Age group","Category",P$579)</f>
        <v>0.23572815533980582</v>
      </c>
      <c r="Q583" s="127"/>
    </row>
    <row r="584" spans="2:20" x14ac:dyDescent="0.25">
      <c r="H584" s="75"/>
      <c r="I584" s="131">
        <f t="shared" ref="I584:P584" si="1">VLOOKUP($D$586,$B$580:$P$583,I585,0)</f>
        <v>0.68531468531468531</v>
      </c>
      <c r="J584" s="131">
        <f t="shared" si="1"/>
        <v>0.76406533575317603</v>
      </c>
      <c r="K584" s="131">
        <f t="shared" si="1"/>
        <v>0.78268765133171914</v>
      </c>
      <c r="L584" s="131">
        <f t="shared" si="1"/>
        <v>0.80272229096694359</v>
      </c>
      <c r="M584" s="131">
        <f t="shared" si="1"/>
        <v>0.82429545223318745</v>
      </c>
      <c r="N584" s="131">
        <f t="shared" si="1"/>
        <v>0.84494132351920004</v>
      </c>
      <c r="O584" s="131">
        <f t="shared" si="1"/>
        <v>0.83111529855140742</v>
      </c>
      <c r="P584" s="131">
        <f t="shared" si="1"/>
        <v>0.78974358974358971</v>
      </c>
    </row>
    <row r="585" spans="2:20" s="75" customFormat="1" x14ac:dyDescent="0.25">
      <c r="B585" s="187" t="s">
        <v>281</v>
      </c>
      <c r="C585" s="187"/>
      <c r="I585" s="77">
        <v>8</v>
      </c>
      <c r="J585" s="77">
        <v>9</v>
      </c>
      <c r="K585" s="77">
        <v>10</v>
      </c>
      <c r="L585" s="77">
        <v>11</v>
      </c>
      <c r="M585" s="77">
        <v>12</v>
      </c>
      <c r="N585" s="77">
        <v>13</v>
      </c>
      <c r="O585" s="77">
        <v>14</v>
      </c>
      <c r="P585" s="77">
        <v>15</v>
      </c>
    </row>
    <row r="586" spans="2:20" s="75" customFormat="1" x14ac:dyDescent="0.25">
      <c r="B586" s="187"/>
      <c r="C586" s="187"/>
      <c r="D586" s="183" t="s">
        <v>152</v>
      </c>
      <c r="E586" s="183"/>
      <c r="F586" s="183"/>
      <c r="G586" s="183"/>
      <c r="H586" s="183"/>
      <c r="I586" s="183"/>
      <c r="J586" s="183"/>
      <c r="K586" s="183"/>
      <c r="L586" s="183"/>
      <c r="N586" s="77" t="str">
        <f>VLOOKUP(D586,B580:H583,7,0)</f>
        <v>All or most of the time</v>
      </c>
    </row>
    <row r="587" spans="2:20" s="75" customFormat="1" x14ac:dyDescent="0.25"/>
    <row r="588" spans="2:20" s="75" customFormat="1" x14ac:dyDescent="0.25"/>
    <row r="589" spans="2:20" s="75" customFormat="1" x14ac:dyDescent="0.25"/>
    <row r="590" spans="2:20" s="75" customFormat="1" x14ac:dyDescent="0.25"/>
    <row r="591" spans="2:20" s="75" customFormat="1" x14ac:dyDescent="0.25"/>
    <row r="592" spans="2:20" s="75" customFormat="1" x14ac:dyDescent="0.25"/>
    <row r="593" spans="2:2" s="75" customFormat="1" x14ac:dyDescent="0.25"/>
    <row r="594" spans="2:2" s="75" customFormat="1" x14ac:dyDescent="0.25"/>
    <row r="595" spans="2:2" s="75" customFormat="1" x14ac:dyDescent="0.25"/>
    <row r="596" spans="2:2" s="75" customFormat="1" x14ac:dyDescent="0.25"/>
    <row r="597" spans="2:2" s="75" customFormat="1" x14ac:dyDescent="0.25"/>
    <row r="598" spans="2:2" s="75" customFormat="1" x14ac:dyDescent="0.25"/>
    <row r="599" spans="2:2" s="75" customFormat="1" x14ac:dyDescent="0.25"/>
    <row r="600" spans="2:2" s="75" customFormat="1" x14ac:dyDescent="0.25"/>
    <row r="601" spans="2:2" s="75" customFormat="1" x14ac:dyDescent="0.25"/>
    <row r="602" spans="2:2" s="75" customFormat="1" x14ac:dyDescent="0.25"/>
    <row r="603" spans="2:2" s="75" customFormat="1" x14ac:dyDescent="0.25"/>
    <row r="604" spans="2:2" s="75" customFormat="1" x14ac:dyDescent="0.25"/>
    <row r="605" spans="2:2" s="75" customFormat="1" x14ac:dyDescent="0.25"/>
    <row r="606" spans="2:2" s="75" customFormat="1" x14ac:dyDescent="0.25"/>
    <row r="607" spans="2:2" s="75" customFormat="1" x14ac:dyDescent="0.25"/>
    <row r="608" spans="2:2" x14ac:dyDescent="0.25">
      <c r="B608" s="91" t="s">
        <v>138</v>
      </c>
    </row>
    <row r="609" spans="2:17" ht="60" x14ac:dyDescent="0.25">
      <c r="B609" s="186" t="s">
        <v>0</v>
      </c>
      <c r="C609" s="186"/>
      <c r="D609" s="186"/>
      <c r="E609" s="186"/>
      <c r="F609" s="186"/>
      <c r="G609" s="186"/>
      <c r="H609" s="97" t="s">
        <v>280</v>
      </c>
      <c r="I609" s="97" t="s">
        <v>41</v>
      </c>
      <c r="J609" s="97" t="s">
        <v>85</v>
      </c>
      <c r="K609" s="97" t="s">
        <v>86</v>
      </c>
      <c r="L609" s="97" t="s">
        <v>84</v>
      </c>
      <c r="M609" s="97" t="s">
        <v>87</v>
      </c>
      <c r="P609" s="93" t="s">
        <v>201</v>
      </c>
      <c r="Q609" s="75"/>
    </row>
    <row r="610" spans="2:17" ht="45" customHeight="1" x14ac:dyDescent="0.25">
      <c r="B610" s="185" t="str">
        <f>Questions!D22</f>
        <v>Do you think your views were taken into account when the team of doctors and nurses caring for you were discussing which treatment you should have?</v>
      </c>
      <c r="C610" s="185"/>
      <c r="D610" s="185"/>
      <c r="E610" s="185"/>
      <c r="F610" s="185"/>
      <c r="G610" s="185"/>
      <c r="H610" s="97" t="str">
        <f>Questions!L22</f>
        <v>Yes, definitely</v>
      </c>
      <c r="I610" s="125">
        <f>GETPIVOTDATA("TopBox",'CPES Pivots'!$A$61,"Question",Questions!$C22,"Topic",Questions!$D22,"Comparison","Ethnic group","Category",I$609)</f>
        <v>0.66315399011954346</v>
      </c>
      <c r="J610" s="126">
        <f>GETPIVOTDATA("TopBox",'CPES Pivots'!$A$61,"Question",Questions!$C22,"Topic",Questions!$D22,"Comparison","Ethnic group","Category",J$609)</f>
        <v>0.62201693610469588</v>
      </c>
      <c r="K610" s="126">
        <f>GETPIVOTDATA("TopBox",'CPES Pivots'!$A$61,"Question",Questions!$C22,"Topic",Questions!$D22,"Comparison","Ethnic group","Category",K$609)</f>
        <v>0.60635964912280704</v>
      </c>
      <c r="L610" s="126">
        <f>GETPIVOTDATA("TopBox",'CPES Pivots'!$A$61,"Question",Questions!$C22,"Topic",Questions!$D22,"Comparison","Ethnic group","Category",L$609)</f>
        <v>0.65781710914454272</v>
      </c>
      <c r="M610" s="126">
        <f>GETPIVOTDATA("TopBox",'CPES Pivots'!$A$61,"Question",Questions!$C22,"Topic",Questions!$D22,"Comparison","Ethnic group","Category",M$609)</f>
        <v>0.6</v>
      </c>
      <c r="P610" s="94"/>
      <c r="Q610" s="76" t="str">
        <f>"= control group"</f>
        <v>= control group</v>
      </c>
    </row>
    <row r="611" spans="2:17" ht="29.25" customHeight="1" x14ac:dyDescent="0.25">
      <c r="B611" s="185" t="str">
        <f>Questions!D23</f>
        <v>Were you involved as much as you wanted to be in decisions about your care and treatment?</v>
      </c>
      <c r="C611" s="185"/>
      <c r="D611" s="185"/>
      <c r="E611" s="185"/>
      <c r="F611" s="185"/>
      <c r="G611" s="185"/>
      <c r="H611" s="97" t="str">
        <f>Questions!L23</f>
        <v>Yes, definitely</v>
      </c>
      <c r="I611" s="125">
        <f>GETPIVOTDATA("TopBox",'CPES Pivots'!$A$61,"Question",Questions!$C23,"Topic",Questions!$D23,"Comparison","Ethnic group","Category",I$609)</f>
        <v>0.72943339242334715</v>
      </c>
      <c r="J611" s="126">
        <f>GETPIVOTDATA("TopBox",'CPES Pivots'!$A$61,"Question",Questions!$C23,"Topic",Questions!$D23,"Comparison","Ethnic group","Category",J$609)</f>
        <v>0.6442089326267979</v>
      </c>
      <c r="K611" s="126">
        <f>GETPIVOTDATA("TopBox",'CPES Pivots'!$A$61,"Question",Questions!$C23,"Topic",Questions!$D23,"Comparison","Ethnic group","Category",K$609)</f>
        <v>0.59913793103448276</v>
      </c>
      <c r="L611" s="126">
        <f>GETPIVOTDATA("TopBox",'CPES Pivots'!$A$61,"Question",Questions!$C23,"Topic",Questions!$D23,"Comparison","Ethnic group","Category",L$609)</f>
        <v>0.65204678362573099</v>
      </c>
      <c r="M611" s="126">
        <f>GETPIVOTDATA("TopBox",'CPES Pivots'!$A$61,"Question",Questions!$C23,"Topic",Questions!$D23,"Comparison","Ethnic group","Category",M$609)</f>
        <v>0.55223880597014929</v>
      </c>
      <c r="N611" s="75"/>
      <c r="P611" s="95"/>
      <c r="Q611" s="48" t="str">
        <f xml:space="preserve"> "= statistically different to control group"</f>
        <v>= statistically different to control group</v>
      </c>
    </row>
    <row r="612" spans="2:17" ht="29.25" customHeight="1" x14ac:dyDescent="0.25">
      <c r="B612" s="185" t="str">
        <f>Questions!D24</f>
        <v>When you had important questions to ask a doctor, how often did you get answers that you could understand?</v>
      </c>
      <c r="C612" s="185"/>
      <c r="D612" s="185"/>
      <c r="E612" s="185"/>
      <c r="F612" s="185"/>
      <c r="G612" s="185"/>
      <c r="H612" s="97" t="str">
        <f>Questions!L24</f>
        <v>All or most of the time</v>
      </c>
      <c r="I612" s="125">
        <f>GETPIVOTDATA("TopBox",'CPES Pivots'!$A$61,"Question",Questions!$C24,"Topic",Questions!$D24,"Comparison","Ethnic group","Category",I$609)</f>
        <v>0.82985549652216317</v>
      </c>
      <c r="J612" s="126">
        <f>GETPIVOTDATA("TopBox",'CPES Pivots'!$A$61,"Question",Questions!$C24,"Topic",Questions!$D24,"Comparison","Ethnic group","Category",J$609)</f>
        <v>0.71643394199785182</v>
      </c>
      <c r="K612" s="126">
        <f>GETPIVOTDATA("TopBox",'CPES Pivots'!$A$61,"Question",Questions!$C24,"Topic",Questions!$D24,"Comparison","Ethnic group","Category",K$609)</f>
        <v>0.77142857142857146</v>
      </c>
      <c r="L612" s="126">
        <f>GETPIVOTDATA("TopBox",'CPES Pivots'!$A$61,"Question",Questions!$C24,"Topic",Questions!$D24,"Comparison","Ethnic group","Category",L$609)</f>
        <v>0.7583333333333333</v>
      </c>
      <c r="M612" s="126">
        <f>GETPIVOTDATA("TopBox",'CPES Pivots'!$A$61,"Question",Questions!$C24,"Topic",Questions!$D24,"Comparison","Ethnic group","Category",M$609)</f>
        <v>0.69565217391304346</v>
      </c>
      <c r="N612" s="75"/>
      <c r="P612" s="96"/>
      <c r="Q612" s="48" t="str">
        <f>"= not statistically different to control group"</f>
        <v>= not statistically different to control group</v>
      </c>
    </row>
    <row r="613" spans="2:17" ht="29.25" customHeight="1" x14ac:dyDescent="0.25">
      <c r="B613" s="185" t="str">
        <f>Questions!D25</f>
        <v>Have you been offered a written assessment and care plan? A care plan is a document that sets out your needs and goals for caring for your cancer. It is an agreement or plan between you and your health professional to help meet those goals</v>
      </c>
      <c r="C613" s="185"/>
      <c r="D613" s="185"/>
      <c r="E613" s="185"/>
      <c r="F613" s="185"/>
      <c r="G613" s="185"/>
      <c r="H613" s="97" t="str">
        <f>Questions!L25</f>
        <v>Yes</v>
      </c>
      <c r="I613" s="125">
        <f>GETPIVOTDATA("TopBox",'CPES Pivots'!$A$61,"Question",Questions!$C25,"Topic",Questions!$D25,"Comparison","Ethnic group","Category",I$609)</f>
        <v>0.21261786721104306</v>
      </c>
      <c r="J613" s="126">
        <f>GETPIVOTDATA("TopBox",'CPES Pivots'!$A$61,"Question",Questions!$C25,"Topic",Questions!$D25,"Comparison","Ethnic group","Category",J$609)</f>
        <v>0.33932135728542911</v>
      </c>
      <c r="K613" s="126">
        <f>GETPIVOTDATA("TopBox",'CPES Pivots'!$A$61,"Question",Questions!$C25,"Topic",Questions!$D25,"Comparison","Ethnic group","Category",K$609)</f>
        <v>0.31812080536912751</v>
      </c>
      <c r="L613" s="126">
        <f>GETPIVOTDATA("TopBox",'CPES Pivots'!$A$61,"Question",Questions!$C25,"Topic",Questions!$D25,"Comparison","Ethnic group","Category",L$609)</f>
        <v>0.31615120274914088</v>
      </c>
      <c r="M613" s="126">
        <f>GETPIVOTDATA("TopBox",'CPES Pivots'!$A$61,"Question",Questions!$C25,"Topic",Questions!$D25,"Comparison","Ethnic group","Category",M$609)</f>
        <v>0.39393939393939392</v>
      </c>
      <c r="N613" s="75"/>
    </row>
    <row r="614" spans="2:17" x14ac:dyDescent="0.25">
      <c r="H614" s="75"/>
      <c r="I614" s="131">
        <f>VLOOKUP($D$616,$B$610:$M$613,I615,0)</f>
        <v>0.66315399011954346</v>
      </c>
      <c r="J614" s="131">
        <f>VLOOKUP($D$616,$B$610:$M$613,J615,0)</f>
        <v>0.62201693610469588</v>
      </c>
      <c r="K614" s="131">
        <f>VLOOKUP($D$616,$B$610:$M$613,K615,0)</f>
        <v>0.60635964912280704</v>
      </c>
      <c r="L614" s="131">
        <f>VLOOKUP($D$616,$B$610:$M$613,L615,0)</f>
        <v>0.65781710914454272</v>
      </c>
      <c r="M614" s="131">
        <f>VLOOKUP($D$616,$B$610:$M$613,M615,0)</f>
        <v>0.6</v>
      </c>
    </row>
    <row r="615" spans="2:17" s="75" customFormat="1" x14ac:dyDescent="0.25">
      <c r="B615" s="187" t="s">
        <v>281</v>
      </c>
      <c r="C615" s="187"/>
      <c r="I615" s="77">
        <v>8</v>
      </c>
      <c r="J615" s="77">
        <v>9</v>
      </c>
      <c r="K615" s="77">
        <v>10</v>
      </c>
      <c r="L615" s="77">
        <v>11</v>
      </c>
      <c r="M615" s="77">
        <v>12</v>
      </c>
    </row>
    <row r="616" spans="2:17" s="75" customFormat="1" x14ac:dyDescent="0.25">
      <c r="B616" s="187"/>
      <c r="C616" s="187"/>
      <c r="D616" s="183" t="s">
        <v>149</v>
      </c>
      <c r="E616" s="183"/>
      <c r="F616" s="183"/>
      <c r="G616" s="183"/>
      <c r="H616" s="183"/>
      <c r="I616" s="183"/>
      <c r="J616" s="183"/>
      <c r="K616" s="183"/>
      <c r="L616" s="183"/>
      <c r="N616" s="77" t="str">
        <f>VLOOKUP(D616,B610:H613,7,0)</f>
        <v>Yes, definitely</v>
      </c>
    </row>
    <row r="617" spans="2:17" s="75" customFormat="1" x14ac:dyDescent="0.25"/>
    <row r="618" spans="2:17" s="75" customFormat="1" x14ac:dyDescent="0.25"/>
    <row r="619" spans="2:17" s="75" customFormat="1" x14ac:dyDescent="0.25"/>
    <row r="620" spans="2:17" s="75" customFormat="1" x14ac:dyDescent="0.25"/>
    <row r="621" spans="2:17" s="75" customFormat="1" x14ac:dyDescent="0.25"/>
    <row r="622" spans="2:17" s="75" customFormat="1" x14ac:dyDescent="0.25"/>
    <row r="623" spans="2:17" s="75" customFormat="1" x14ac:dyDescent="0.25"/>
    <row r="624" spans="2:17" s="75" customFormat="1" x14ac:dyDescent="0.25"/>
    <row r="625" spans="2:16" s="75" customFormat="1" x14ac:dyDescent="0.25"/>
    <row r="626" spans="2:16" s="75" customFormat="1" x14ac:dyDescent="0.25"/>
    <row r="627" spans="2:16" s="75" customFormat="1" x14ac:dyDescent="0.25"/>
    <row r="628" spans="2:16" s="75" customFormat="1" x14ac:dyDescent="0.25"/>
    <row r="629" spans="2:16" s="75" customFormat="1" x14ac:dyDescent="0.25"/>
    <row r="630" spans="2:16" s="75" customFormat="1" x14ac:dyDescent="0.25"/>
    <row r="631" spans="2:16" s="75" customFormat="1" x14ac:dyDescent="0.25"/>
    <row r="632" spans="2:16" s="75" customFormat="1" x14ac:dyDescent="0.25"/>
    <row r="633" spans="2:16" s="75" customFormat="1" x14ac:dyDescent="0.25"/>
    <row r="634" spans="2:16" s="75" customFormat="1" x14ac:dyDescent="0.25"/>
    <row r="635" spans="2:16" s="75" customFormat="1" x14ac:dyDescent="0.25"/>
    <row r="636" spans="2:16" s="75" customFormat="1" x14ac:dyDescent="0.25"/>
    <row r="637" spans="2:16" s="75" customFormat="1" x14ac:dyDescent="0.25"/>
    <row r="639" spans="2:16" x14ac:dyDescent="0.25">
      <c r="B639" s="91" t="s">
        <v>202</v>
      </c>
    </row>
    <row r="640" spans="2:16" ht="45" x14ac:dyDescent="0.25">
      <c r="B640" s="186" t="s">
        <v>0</v>
      </c>
      <c r="C640" s="186"/>
      <c r="D640" s="186"/>
      <c r="E640" s="186"/>
      <c r="F640" s="186"/>
      <c r="G640" s="186"/>
      <c r="H640" s="97" t="s">
        <v>280</v>
      </c>
      <c r="I640" s="97" t="s">
        <v>110</v>
      </c>
      <c r="J640" s="97" t="s">
        <v>51</v>
      </c>
      <c r="K640" s="97" t="s">
        <v>111</v>
      </c>
      <c r="L640" s="97" t="s">
        <v>52</v>
      </c>
      <c r="O640" s="93" t="s">
        <v>201</v>
      </c>
      <c r="P640" s="75"/>
    </row>
    <row r="641" spans="2:16" ht="44.25" customHeight="1" x14ac:dyDescent="0.25">
      <c r="B641" s="185" t="str">
        <f>Questions!D22</f>
        <v>Do you think your views were taken into account when the team of doctors and nurses caring for you were discussing which treatment you should have?</v>
      </c>
      <c r="C641" s="185"/>
      <c r="D641" s="185"/>
      <c r="E641" s="185"/>
      <c r="F641" s="185"/>
      <c r="G641" s="185"/>
      <c r="H641" s="97" t="str">
        <f>Questions!L22</f>
        <v>Yes, definitely</v>
      </c>
      <c r="I641" s="125">
        <f>GETPIVOTDATA("TopBox",'CPES Pivots'!$A$85,"Question",Questions!$C22,"Topic",Questions!$D22,"Comparison","Sexual orientation","Category",I$640)</f>
        <v>0.66181149077401935</v>
      </c>
      <c r="J641" s="126">
        <f>GETPIVOTDATA("TopBox",'CPES Pivots'!$A$85,"Question",Questions!$C22,"Topic",Questions!$D22,"Comparison","Sexual orientation","Category",J$640)</f>
        <v>0.53389830508474578</v>
      </c>
      <c r="K641" s="126">
        <f>GETPIVOTDATA("TopBox",'CPES Pivots'!$A$85,"Question",Questions!$C22,"Topic",Questions!$D22,"Comparison","Sexual orientation","Category",K$640)</f>
        <v>0.67560975609756102</v>
      </c>
      <c r="L641" s="126">
        <f>GETPIVOTDATA("TopBox",'CPES Pivots'!$A$85,"Question",Questions!$C22,"Topic",Questions!$D22,"Comparison","Sexual orientation","Category",L$640)</f>
        <v>0.68979591836734699</v>
      </c>
      <c r="O641" s="94"/>
      <c r="P641" s="76" t="str">
        <f>"= control group"</f>
        <v>= control group</v>
      </c>
    </row>
    <row r="642" spans="2:16" ht="30" customHeight="1" x14ac:dyDescent="0.25">
      <c r="B642" s="185" t="str">
        <f>Questions!D23</f>
        <v>Were you involved as much as you wanted to be in decisions about your care and treatment?</v>
      </c>
      <c r="C642" s="185"/>
      <c r="D642" s="185"/>
      <c r="E642" s="185"/>
      <c r="F642" s="185"/>
      <c r="G642" s="185"/>
      <c r="H642" s="97" t="str">
        <f>Questions!L23</f>
        <v>Yes, definitely</v>
      </c>
      <c r="I642" s="125">
        <f>GETPIVOTDATA("TopBox",'CPES Pivots'!$A$85,"Question",Questions!$C23,"Topic",Questions!$D23,"Comparison","Sexual orientation","Category",I$640)</f>
        <v>0.72644605955052421</v>
      </c>
      <c r="J642" s="126">
        <f>GETPIVOTDATA("TopBox",'CPES Pivots'!$A$85,"Question",Questions!$C23,"Topic",Questions!$D23,"Comparison","Sexual orientation","Category",J$640)</f>
        <v>0.64406779661016944</v>
      </c>
      <c r="K642" s="126">
        <f>GETPIVOTDATA("TopBox",'CPES Pivots'!$A$85,"Question",Questions!$C23,"Topic",Questions!$D23,"Comparison","Sexual orientation","Category",K$640)</f>
        <v>0.7</v>
      </c>
      <c r="L642" s="126">
        <f>GETPIVOTDATA("TopBox",'CPES Pivots'!$A$85,"Question",Questions!$C23,"Topic",Questions!$D23,"Comparison","Sexual orientation","Category",L$640)</f>
        <v>0.72314049586776863</v>
      </c>
      <c r="M642" s="75"/>
      <c r="O642" s="95"/>
      <c r="P642" s="48" t="str">
        <f xml:space="preserve"> "= statistically different to control group"</f>
        <v>= statistically different to control group</v>
      </c>
    </row>
    <row r="643" spans="2:16" ht="30" customHeight="1" x14ac:dyDescent="0.25">
      <c r="B643" s="185" t="str">
        <f>Questions!D24</f>
        <v>When you had important questions to ask a doctor, how often did you get answers that you could understand?</v>
      </c>
      <c r="C643" s="185"/>
      <c r="D643" s="185"/>
      <c r="E643" s="185"/>
      <c r="F643" s="185"/>
      <c r="G643" s="185"/>
      <c r="H643" s="97" t="str">
        <f>Questions!L24</f>
        <v>All or most of the time</v>
      </c>
      <c r="I643" s="125">
        <f>GETPIVOTDATA("TopBox",'CPES Pivots'!$A$85,"Question",Questions!$C24,"Topic",Questions!$D24,"Comparison","Sexual orientation","Category",I$640)</f>
        <v>0.82931335050607546</v>
      </c>
      <c r="J643" s="126">
        <f>GETPIVOTDATA("TopBox",'CPES Pivots'!$A$85,"Question",Questions!$C24,"Topic",Questions!$D24,"Comparison","Sexual orientation","Category",J$640)</f>
        <v>0.81395348837209303</v>
      </c>
      <c r="K643" s="126">
        <f>GETPIVOTDATA("TopBox",'CPES Pivots'!$A$85,"Question",Questions!$C24,"Topic",Questions!$D24,"Comparison","Sexual orientation","Category",K$640)</f>
        <v>0.75094339622641515</v>
      </c>
      <c r="L643" s="126">
        <f>GETPIVOTDATA("TopBox",'CPES Pivots'!$A$85,"Question",Questions!$C24,"Topic",Questions!$D24,"Comparison","Sexual orientation","Category",L$640)</f>
        <v>0.80132450331125826</v>
      </c>
      <c r="M643" s="75"/>
      <c r="O643" s="96"/>
      <c r="P643" s="48" t="str">
        <f>"= not statistically different to control group"</f>
        <v>= not statistically different to control group</v>
      </c>
    </row>
    <row r="644" spans="2:16" ht="30" customHeight="1" x14ac:dyDescent="0.25">
      <c r="B644" s="185" t="str">
        <f>Questions!D25</f>
        <v>Have you been offered a written assessment and care plan? A care plan is a document that sets out your needs and goals for caring for your cancer. It is an agreement or plan between you and your health professional to help meet those goals</v>
      </c>
      <c r="C644" s="185"/>
      <c r="D644" s="185"/>
      <c r="E644" s="185"/>
      <c r="F644" s="185"/>
      <c r="G644" s="185"/>
      <c r="H644" s="97" t="str">
        <f>Questions!L25</f>
        <v>Yes</v>
      </c>
      <c r="I644" s="125">
        <f>GETPIVOTDATA("TopBox",'CPES Pivots'!$A$85,"Question",Questions!$C25,"Topic",Questions!$D25,"Comparison","Sexual orientation","Category",I$640)</f>
        <v>0.21342911422464972</v>
      </c>
      <c r="J644" s="126">
        <f>GETPIVOTDATA("TopBox",'CPES Pivots'!$A$85,"Question",Questions!$C25,"Topic",Questions!$D25,"Comparison","Sexual orientation","Category",J$640)</f>
        <v>0.21276595744680851</v>
      </c>
      <c r="K644" s="126">
        <f>GETPIVOTDATA("TopBox",'CPES Pivots'!$A$85,"Question",Questions!$C25,"Topic",Questions!$D25,"Comparison","Sexual orientation","Category",K$640)</f>
        <v>0.17355371900826447</v>
      </c>
      <c r="L644" s="126">
        <f>GETPIVOTDATA("TopBox",'CPES Pivots'!$A$85,"Question",Questions!$C25,"Topic",Questions!$D25,"Comparison","Sexual orientation","Category",L$640)</f>
        <v>0.36633663366336633</v>
      </c>
      <c r="M644" s="75"/>
    </row>
    <row r="645" spans="2:16" x14ac:dyDescent="0.25">
      <c r="H645" s="75"/>
      <c r="I645" s="131">
        <f>VLOOKUP($D$647,$B$641:$L$644,I646,0)</f>
        <v>0.82931335050607546</v>
      </c>
      <c r="J645" s="131">
        <f>VLOOKUP($D$647,$B$641:$L$644,J646,0)</f>
        <v>0.81395348837209303</v>
      </c>
      <c r="K645" s="131">
        <f>VLOOKUP($D$647,$B$641:$L$644,K646,0)</f>
        <v>0.75094339622641515</v>
      </c>
      <c r="L645" s="131">
        <f>VLOOKUP($D$647,$B$641:$L$644,L646,0)</f>
        <v>0.80132450331125826</v>
      </c>
    </row>
    <row r="646" spans="2:16" s="75" customFormat="1" x14ac:dyDescent="0.25">
      <c r="B646" s="187" t="s">
        <v>281</v>
      </c>
      <c r="C646" s="187"/>
      <c r="I646" s="77">
        <v>8</v>
      </c>
      <c r="J646" s="77">
        <v>9</v>
      </c>
      <c r="K646" s="77">
        <v>10</v>
      </c>
      <c r="L646" s="77">
        <v>11</v>
      </c>
    </row>
    <row r="647" spans="2:16" s="75" customFormat="1" x14ac:dyDescent="0.25">
      <c r="B647" s="187"/>
      <c r="C647" s="187"/>
      <c r="D647" s="183" t="s">
        <v>152</v>
      </c>
      <c r="E647" s="183"/>
      <c r="F647" s="183"/>
      <c r="G647" s="183"/>
      <c r="H647" s="183"/>
      <c r="I647" s="183"/>
      <c r="J647" s="183"/>
      <c r="K647" s="183"/>
      <c r="L647" s="183"/>
      <c r="N647" s="77" t="str">
        <f>VLOOKUP(D647,B641:H644,7,0)</f>
        <v>All or most of the time</v>
      </c>
    </row>
    <row r="648" spans="2:16" s="75" customFormat="1" x14ac:dyDescent="0.25"/>
    <row r="649" spans="2:16" s="75" customFormat="1" x14ac:dyDescent="0.25"/>
    <row r="650" spans="2:16" s="75" customFormat="1" x14ac:dyDescent="0.25"/>
    <row r="651" spans="2:16" s="75" customFormat="1" x14ac:dyDescent="0.25"/>
    <row r="652" spans="2:16" s="75" customFormat="1" x14ac:dyDescent="0.25"/>
    <row r="653" spans="2:16" s="75" customFormat="1" x14ac:dyDescent="0.25"/>
    <row r="654" spans="2:16" s="75" customFormat="1" x14ac:dyDescent="0.25"/>
    <row r="655" spans="2:16" s="75" customFormat="1" x14ac:dyDescent="0.25"/>
    <row r="656" spans="2:16" s="75" customFormat="1" x14ac:dyDescent="0.25"/>
    <row r="657" spans="1:6" s="75" customFormat="1" x14ac:dyDescent="0.25"/>
    <row r="658" spans="1:6" s="75" customFormat="1" x14ac:dyDescent="0.25"/>
    <row r="659" spans="1:6" s="75" customFormat="1" x14ac:dyDescent="0.25"/>
    <row r="660" spans="1:6" s="75" customFormat="1" x14ac:dyDescent="0.25"/>
    <row r="661" spans="1:6" s="75" customFormat="1" x14ac:dyDescent="0.25"/>
    <row r="662" spans="1:6" s="75" customFormat="1" x14ac:dyDescent="0.25"/>
    <row r="663" spans="1:6" s="75" customFormat="1" x14ac:dyDescent="0.25"/>
    <row r="664" spans="1:6" s="75" customFormat="1" x14ac:dyDescent="0.25"/>
    <row r="665" spans="1:6" s="75" customFormat="1" x14ac:dyDescent="0.25"/>
    <row r="666" spans="1:6" s="75" customFormat="1" x14ac:dyDescent="0.25"/>
    <row r="667" spans="1:6" s="75" customFormat="1" x14ac:dyDescent="0.25"/>
    <row r="668" spans="1:6" s="75" customFormat="1" x14ac:dyDescent="0.25"/>
    <row r="669" spans="1:6" x14ac:dyDescent="0.25">
      <c r="A669" s="104"/>
    </row>
    <row r="670" spans="1:6" ht="28.5" x14ac:dyDescent="0.45">
      <c r="B670" s="189" t="s">
        <v>207</v>
      </c>
      <c r="C670" s="189"/>
      <c r="D670" s="189"/>
      <c r="E670" s="189"/>
      <c r="F670" s="189"/>
    </row>
    <row r="671" spans="1:6" s="75" customFormat="1" ht="28.5" x14ac:dyDescent="0.45">
      <c r="B671" s="166" t="s">
        <v>311</v>
      </c>
      <c r="C671" s="136"/>
      <c r="D671" s="136"/>
      <c r="E671" s="136"/>
      <c r="F671" s="136"/>
    </row>
    <row r="672" spans="1:6" s="75" customFormat="1" ht="15" customHeight="1" x14ac:dyDescent="0.45">
      <c r="B672" s="136"/>
      <c r="C672" s="136"/>
      <c r="D672" s="136"/>
      <c r="E672" s="136"/>
      <c r="F672" s="136"/>
    </row>
    <row r="673" spans="2:6" s="75" customFormat="1" ht="15" customHeight="1" x14ac:dyDescent="0.45">
      <c r="B673" s="136"/>
      <c r="C673" s="136"/>
      <c r="D673" s="136"/>
      <c r="E673" s="136"/>
      <c r="F673" s="136"/>
    </row>
    <row r="674" spans="2:6" s="75" customFormat="1" ht="15" customHeight="1" x14ac:dyDescent="0.45">
      <c r="B674" s="136"/>
      <c r="C674" s="136"/>
      <c r="D674" s="136"/>
      <c r="E674" s="136"/>
      <c r="F674" s="136"/>
    </row>
    <row r="675" spans="2:6" s="75" customFormat="1" ht="15" customHeight="1" x14ac:dyDescent="0.45">
      <c r="B675" s="136"/>
      <c r="C675" s="136"/>
      <c r="D675" s="136"/>
      <c r="E675" s="136"/>
      <c r="F675" s="136"/>
    </row>
    <row r="676" spans="2:6" s="75" customFormat="1" ht="15" customHeight="1" x14ac:dyDescent="0.45">
      <c r="B676" s="136"/>
      <c r="C676" s="136"/>
      <c r="D676" s="136"/>
      <c r="E676" s="136"/>
      <c r="F676" s="136"/>
    </row>
    <row r="677" spans="2:6" s="75" customFormat="1" ht="15" customHeight="1" x14ac:dyDescent="0.45">
      <c r="B677" s="136"/>
      <c r="C677" s="136"/>
      <c r="D677" s="136"/>
      <c r="E677" s="136"/>
      <c r="F677" s="136"/>
    </row>
    <row r="678" spans="2:6" s="75" customFormat="1" ht="15" customHeight="1" x14ac:dyDescent="0.45">
      <c r="B678" s="136"/>
      <c r="C678" s="136"/>
      <c r="D678" s="136"/>
      <c r="E678" s="136"/>
      <c r="F678" s="136"/>
    </row>
    <row r="679" spans="2:6" s="75" customFormat="1" ht="15" customHeight="1" x14ac:dyDescent="0.45">
      <c r="B679" s="136"/>
      <c r="C679" s="136"/>
      <c r="D679" s="136"/>
      <c r="E679" s="136"/>
      <c r="F679" s="136"/>
    </row>
    <row r="680" spans="2:6" s="75" customFormat="1" ht="15" customHeight="1" x14ac:dyDescent="0.45">
      <c r="B680" s="136"/>
      <c r="C680" s="136"/>
      <c r="D680" s="136"/>
      <c r="E680" s="136"/>
      <c r="F680" s="136"/>
    </row>
    <row r="681" spans="2:6" s="75" customFormat="1" ht="15" customHeight="1" x14ac:dyDescent="0.45">
      <c r="B681" s="136"/>
      <c r="C681" s="136"/>
      <c r="D681" s="136"/>
      <c r="E681" s="136"/>
      <c r="F681" s="136"/>
    </row>
    <row r="682" spans="2:6" s="75" customFormat="1" ht="15" customHeight="1" x14ac:dyDescent="0.45">
      <c r="B682" s="136"/>
      <c r="C682" s="136"/>
      <c r="D682" s="136"/>
      <c r="E682" s="136"/>
      <c r="F682" s="136"/>
    </row>
    <row r="683" spans="2:6" s="75" customFormat="1" ht="15" customHeight="1" x14ac:dyDescent="0.45">
      <c r="B683" s="136"/>
      <c r="C683" s="136"/>
      <c r="D683" s="136"/>
      <c r="E683" s="136"/>
      <c r="F683" s="136"/>
    </row>
    <row r="684" spans="2:6" s="75" customFormat="1" ht="15" customHeight="1" x14ac:dyDescent="0.45">
      <c r="B684" s="136"/>
      <c r="C684" s="136"/>
      <c r="D684" s="136"/>
      <c r="E684" s="136"/>
      <c r="F684" s="136"/>
    </row>
    <row r="685" spans="2:6" s="75" customFormat="1" ht="15" customHeight="1" x14ac:dyDescent="0.45">
      <c r="B685" s="136"/>
      <c r="C685" s="136"/>
      <c r="D685" s="136"/>
      <c r="E685" s="136"/>
      <c r="F685" s="136"/>
    </row>
    <row r="686" spans="2:6" s="75" customFormat="1" ht="15" customHeight="1" x14ac:dyDescent="0.45">
      <c r="B686" s="136"/>
      <c r="C686" s="136"/>
      <c r="D686" s="136"/>
      <c r="E686" s="136"/>
      <c r="F686" s="136"/>
    </row>
    <row r="687" spans="2:6" s="75" customFormat="1" ht="15" customHeight="1" x14ac:dyDescent="0.45">
      <c r="B687" s="136"/>
      <c r="C687" s="136"/>
      <c r="D687" s="136"/>
      <c r="E687" s="136"/>
      <c r="F687" s="136"/>
    </row>
    <row r="688" spans="2:6" s="75" customFormat="1" ht="15" customHeight="1" x14ac:dyDescent="0.45">
      <c r="B688" s="136"/>
      <c r="C688" s="136"/>
      <c r="D688" s="136"/>
      <c r="E688" s="136"/>
      <c r="F688" s="136"/>
    </row>
    <row r="689" spans="2:6" s="75" customFormat="1" ht="15" customHeight="1" x14ac:dyDescent="0.45">
      <c r="B689" s="136"/>
      <c r="C689" s="136"/>
      <c r="D689" s="136"/>
      <c r="E689" s="136"/>
      <c r="F689" s="136"/>
    </row>
    <row r="690" spans="2:6" s="75" customFormat="1" ht="15" customHeight="1" x14ac:dyDescent="0.45">
      <c r="B690" s="136"/>
      <c r="C690" s="136"/>
      <c r="D690" s="136"/>
      <c r="E690" s="136"/>
      <c r="F690" s="136"/>
    </row>
    <row r="691" spans="2:6" s="75" customFormat="1" ht="15" customHeight="1" x14ac:dyDescent="0.45">
      <c r="B691" s="136"/>
      <c r="C691" s="136"/>
      <c r="D691" s="136"/>
      <c r="E691" s="136"/>
      <c r="F691" s="136"/>
    </row>
    <row r="692" spans="2:6" s="75" customFormat="1" ht="15" customHeight="1" x14ac:dyDescent="0.45">
      <c r="B692" s="136"/>
      <c r="C692" s="136"/>
      <c r="D692" s="136"/>
      <c r="E692" s="136"/>
      <c r="F692" s="136"/>
    </row>
    <row r="693" spans="2:6" s="75" customFormat="1" ht="15" customHeight="1" x14ac:dyDescent="0.45">
      <c r="B693" s="136"/>
      <c r="C693" s="136"/>
      <c r="D693" s="136"/>
      <c r="E693" s="136"/>
      <c r="F693" s="136"/>
    </row>
    <row r="694" spans="2:6" s="75" customFormat="1" ht="15" customHeight="1" x14ac:dyDescent="0.45">
      <c r="B694" s="136"/>
      <c r="C694" s="136"/>
      <c r="D694" s="136"/>
      <c r="E694" s="136"/>
      <c r="F694" s="136"/>
    </row>
    <row r="695" spans="2:6" s="75" customFormat="1" ht="15" customHeight="1" x14ac:dyDescent="0.45">
      <c r="B695" s="136"/>
      <c r="C695" s="136"/>
      <c r="D695" s="136"/>
      <c r="E695" s="136"/>
      <c r="F695" s="136"/>
    </row>
    <row r="696" spans="2:6" s="75" customFormat="1" ht="15" customHeight="1" x14ac:dyDescent="0.45">
      <c r="B696" s="136"/>
      <c r="C696" s="136"/>
      <c r="D696" s="136"/>
      <c r="E696" s="136"/>
      <c r="F696" s="136"/>
    </row>
    <row r="697" spans="2:6" s="75" customFormat="1" ht="15" customHeight="1" x14ac:dyDescent="0.45">
      <c r="B697" s="136"/>
      <c r="C697" s="136"/>
      <c r="D697" s="136"/>
      <c r="E697" s="136"/>
      <c r="F697" s="136"/>
    </row>
    <row r="698" spans="2:6" s="75" customFormat="1" ht="15" customHeight="1" x14ac:dyDescent="0.45">
      <c r="B698" s="136"/>
      <c r="C698" s="136"/>
      <c r="D698" s="136"/>
      <c r="E698" s="136"/>
      <c r="F698" s="136"/>
    </row>
    <row r="699" spans="2:6" s="75" customFormat="1" ht="15" customHeight="1" x14ac:dyDescent="0.45">
      <c r="B699" s="136"/>
      <c r="C699" s="136"/>
      <c r="D699" s="136"/>
      <c r="E699" s="136"/>
      <c r="F699" s="136"/>
    </row>
    <row r="700" spans="2:6" s="75" customFormat="1" ht="15" customHeight="1" x14ac:dyDescent="0.45">
      <c r="B700" s="136"/>
      <c r="C700" s="136"/>
      <c r="D700" s="136"/>
      <c r="E700" s="136"/>
      <c r="F700" s="136"/>
    </row>
    <row r="701" spans="2:6" s="75" customFormat="1" ht="15" customHeight="1" x14ac:dyDescent="0.45">
      <c r="B701" s="166" t="s">
        <v>312</v>
      </c>
      <c r="C701" s="136"/>
      <c r="D701" s="136"/>
      <c r="E701" s="136"/>
      <c r="F701" s="136"/>
    </row>
    <row r="761" spans="1:20" x14ac:dyDescent="0.25">
      <c r="A761" s="104"/>
    </row>
    <row r="762" spans="1:20" ht="18.75" x14ac:dyDescent="0.3">
      <c r="B762" s="90" t="s">
        <v>200</v>
      </c>
    </row>
    <row r="764" spans="1:20" x14ac:dyDescent="0.25">
      <c r="B764" s="91" t="s">
        <v>29</v>
      </c>
    </row>
    <row r="765" spans="1:20" ht="30" x14ac:dyDescent="0.25">
      <c r="B765" s="186" t="s">
        <v>0</v>
      </c>
      <c r="C765" s="186"/>
      <c r="D765" s="186"/>
      <c r="E765" s="186"/>
      <c r="F765" s="186"/>
      <c r="G765" s="186"/>
      <c r="H765" s="97" t="s">
        <v>280</v>
      </c>
      <c r="I765" s="92" t="s">
        <v>30</v>
      </c>
      <c r="J765" s="92" t="s">
        <v>31</v>
      </c>
      <c r="K765" s="92" t="s">
        <v>32</v>
      </c>
      <c r="L765" s="92" t="s">
        <v>33</v>
      </c>
      <c r="M765" s="92" t="s">
        <v>34</v>
      </c>
      <c r="N765" s="92" t="s">
        <v>35</v>
      </c>
      <c r="O765" s="92" t="s">
        <v>36</v>
      </c>
      <c r="P765" s="92" t="s">
        <v>37</v>
      </c>
      <c r="Q765" s="129"/>
      <c r="S765" s="93" t="s">
        <v>201</v>
      </c>
      <c r="T765" s="75"/>
    </row>
    <row r="766" spans="1:20" ht="30" customHeight="1" x14ac:dyDescent="0.25">
      <c r="B766" s="185" t="str">
        <f>Questions!D26</f>
        <v xml:space="preserve">Did you have enough time to discuss your health or medical problem with the doctor or nurse? </v>
      </c>
      <c r="C766" s="185"/>
      <c r="D766" s="185"/>
      <c r="E766" s="185"/>
      <c r="F766" s="185"/>
      <c r="G766" s="185"/>
      <c r="H766" s="97" t="str">
        <f>Questions!L26</f>
        <v>Yes, definitely</v>
      </c>
      <c r="I766" s="125">
        <f>GETPIVOTDATA("Proportion",'A&amp;E Pivots'!$A$62,"Question",Questions!$C26,"Group",I$765,"Topic ",Questions!$D26)</f>
        <v>0.6202020202020202</v>
      </c>
      <c r="J766" s="126">
        <f>GETPIVOTDATA("Proportion",'A&amp;E Pivots'!$A$62,"Question",Questions!$C26,"Group",J$765,"Topic ",Questions!$D26)</f>
        <v>0.68515328970030998</v>
      </c>
      <c r="K766" s="126">
        <f>GETPIVOTDATA("Proportion",'A&amp;E Pivots'!$A$62,"Question",Questions!$C26,"Group",K$765,"Topic ",Questions!$D26)</f>
        <v>0.70491803278688525</v>
      </c>
      <c r="L766" s="126">
        <f>GETPIVOTDATA("Proportion",'A&amp;E Pivots'!$A$62,"Question",Questions!$C26,"Group",L$765,"Topic ",Questions!$D26)</f>
        <v>0.71124282274495276</v>
      </c>
      <c r="M766" s="126">
        <f>GETPIVOTDATA("Proportion",'A&amp;E Pivots'!$A$62,"Question",Questions!$C26,"Group",M$765,"Topic ",Questions!$D26)</f>
        <v>0.75247366741142674</v>
      </c>
      <c r="N766" s="126">
        <f>GETPIVOTDATA("Proportion",'A&amp;E Pivots'!$A$62,"Question",Questions!$C26,"Group",N$765,"Topic ",Questions!$D26)</f>
        <v>0.76134800550206327</v>
      </c>
      <c r="O766" s="126">
        <f>GETPIVOTDATA("Proportion",'A&amp;E Pivots'!$A$62,"Question",Questions!$C26,"Group",O$765,"Topic ",Questions!$D26)</f>
        <v>0.73108869771581131</v>
      </c>
      <c r="P766" s="126">
        <f>GETPIVOTDATA("Proportion",'A&amp;E Pivots'!$A$62,"Question",Questions!$C26,"Group",P$765,"Topic ",Questions!$D26)</f>
        <v>0.67879127028539454</v>
      </c>
      <c r="Q766" s="127"/>
      <c r="S766" s="94"/>
      <c r="T766" s="76" t="str">
        <f>"= control group"</f>
        <v>= control group</v>
      </c>
    </row>
    <row r="767" spans="1:20" ht="44.25" customHeight="1" x14ac:dyDescent="0.25">
      <c r="B767" s="185" t="str">
        <f>Questions!D27</f>
        <v xml:space="preserve">While you were in the A&amp;E Department, did a doctor or nurse explain your condition and treatment in a way you could understand? </v>
      </c>
      <c r="C767" s="185"/>
      <c r="D767" s="185"/>
      <c r="E767" s="185"/>
      <c r="F767" s="185"/>
      <c r="G767" s="185"/>
      <c r="H767" s="97" t="str">
        <f>Questions!L27</f>
        <v>Yes, completely</v>
      </c>
      <c r="I767" s="125">
        <f>GETPIVOTDATA("Proportion",'A&amp;E Pivots'!$A$62,"Question",Questions!$C27,"Group",I$765,"Topic ",Questions!$D27)</f>
        <v>0.59421052631578952</v>
      </c>
      <c r="J767" s="126">
        <f>GETPIVOTDATA("Proportion",'A&amp;E Pivots'!$A$62,"Question",Questions!$C27,"Group",J$765,"Topic ",Questions!$D27)</f>
        <v>0.6478369681801931</v>
      </c>
      <c r="K767" s="126">
        <f>GETPIVOTDATA("Proportion",'A&amp;E Pivots'!$A$62,"Question",Questions!$C27,"Group",K$765,"Topic ",Questions!$D27)</f>
        <v>0.68179255918827508</v>
      </c>
      <c r="L767" s="126">
        <f>GETPIVOTDATA("Proportion",'A&amp;E Pivots'!$A$62,"Question",Questions!$C27,"Group",L$765,"Topic ",Questions!$D27)</f>
        <v>0.68993288590604029</v>
      </c>
      <c r="M767" s="126">
        <f>GETPIVOTDATA("Proportion",'A&amp;E Pivots'!$A$62,"Question",Questions!$C27,"Group",M$765,"Topic ",Questions!$D27)</f>
        <v>0.71169522542006325</v>
      </c>
      <c r="N767" s="126">
        <f>GETPIVOTDATA("Proportion",'A&amp;E Pivots'!$A$62,"Question",Questions!$C27,"Group",N$765,"Topic ",Questions!$D27)</f>
        <v>0.71422370134568081</v>
      </c>
      <c r="O767" s="126">
        <f>GETPIVOTDATA("Proportion",'A&amp;E Pivots'!$A$62,"Question",Questions!$C27,"Group",O$765,"Topic ",Questions!$D27)</f>
        <v>0.66762268961121729</v>
      </c>
      <c r="P767" s="126">
        <f>GETPIVOTDATA("Proportion",'A&amp;E Pivots'!$A$62,"Question",Questions!$C27,"Group",P$765,"Topic ",Questions!$D27)</f>
        <v>0.60520738722373602</v>
      </c>
      <c r="Q767" s="127"/>
      <c r="S767" s="95"/>
      <c r="T767" s="48" t="str">
        <f xml:space="preserve"> "= statistically different to control group"</f>
        <v>= statistically different to control group</v>
      </c>
    </row>
    <row r="768" spans="1:20" ht="31.5" customHeight="1" x14ac:dyDescent="0.25">
      <c r="B768" s="185" t="str">
        <f>Questions!D28</f>
        <v xml:space="preserve">Did the doctors and nurses listen to what you had to say? </v>
      </c>
      <c r="C768" s="185"/>
      <c r="D768" s="185"/>
      <c r="E768" s="185"/>
      <c r="F768" s="185"/>
      <c r="G768" s="185"/>
      <c r="H768" s="97" t="str">
        <f>Questions!L28</f>
        <v>Yes, definitely</v>
      </c>
      <c r="I768" s="125">
        <f>GETPIVOTDATA("Proportion",'A&amp;E Pivots'!$A$62,"Question",Questions!$C28,"Group",I$765,"Topic ",Questions!$D28)</f>
        <v>0.66869609335362756</v>
      </c>
      <c r="J768" s="126">
        <f>GETPIVOTDATA("Proportion",'A&amp;E Pivots'!$A$62,"Question",Questions!$C28,"Group",J$765,"Topic ",Questions!$D28)</f>
        <v>0.72107438016528924</v>
      </c>
      <c r="K768" s="126">
        <f>GETPIVOTDATA("Proportion",'A&amp;E Pivots'!$A$62,"Question",Questions!$C28,"Group",K$765,"Topic ",Questions!$D28)</f>
        <v>0.74173271385624484</v>
      </c>
      <c r="L768" s="126">
        <f>GETPIVOTDATA("Proportion",'A&amp;E Pivots'!$A$62,"Question",Questions!$C28,"Group",L$765,"Topic ",Questions!$D28)</f>
        <v>0.76280623608017817</v>
      </c>
      <c r="M768" s="126">
        <f>GETPIVOTDATA("Proportion",'A&amp;E Pivots'!$A$62,"Question",Questions!$C28,"Group",M$765,"Topic ",Questions!$D28)</f>
        <v>0.79679999999999995</v>
      </c>
      <c r="N768" s="126">
        <f>GETPIVOTDATA("Proportion",'A&amp;E Pivots'!$A$62,"Question",Questions!$C28,"Group",N$765,"Topic ",Questions!$D28)</f>
        <v>0.81490683229813665</v>
      </c>
      <c r="O768" s="126">
        <f>GETPIVOTDATA("Proportion",'A&amp;E Pivots'!$A$62,"Question",Questions!$C28,"Group",O$765,"Topic ",Questions!$D28)</f>
        <v>0.79307269213616771</v>
      </c>
      <c r="P768" s="126">
        <f>GETPIVOTDATA("Proportion",'A&amp;E Pivots'!$A$62,"Question",Questions!$C28,"Group",P$765,"Topic ",Questions!$D28)</f>
        <v>0.7533482142857143</v>
      </c>
      <c r="Q768" s="127"/>
      <c r="S768" s="96"/>
      <c r="T768" s="48" t="str">
        <f>"= not statistically different to control group"</f>
        <v>= not statistically different to control group</v>
      </c>
    </row>
    <row r="769" spans="2:17" ht="30" customHeight="1" x14ac:dyDescent="0.25">
      <c r="B769" s="185" t="str">
        <f>Questions!D29</f>
        <v xml:space="preserve">If your family or someone else close to you wanted to talk to a doctor, did they have enough opportunity to do so? </v>
      </c>
      <c r="C769" s="185"/>
      <c r="D769" s="185"/>
      <c r="E769" s="185"/>
      <c r="F769" s="185"/>
      <c r="G769" s="185"/>
      <c r="H769" s="97" t="str">
        <f>Questions!L29</f>
        <v>Yes, definitely</v>
      </c>
      <c r="I769" s="125">
        <f>GETPIVOTDATA("Proportion",'A&amp;E Pivots'!$A$62,"Question",Questions!$C29,"Group",I$765,"Topic ",Questions!$D29)</f>
        <v>0.50878425860857346</v>
      </c>
      <c r="J769" s="126">
        <f>GETPIVOTDATA("Proportion",'A&amp;E Pivots'!$A$62,"Question",Questions!$C29,"Group",J$765,"Topic ",Questions!$D29)</f>
        <v>0.51477832512315269</v>
      </c>
      <c r="K769" s="126">
        <f>GETPIVOTDATA("Proportion",'A&amp;E Pivots'!$A$62,"Question",Questions!$C29,"Group",K$765,"Topic ",Questions!$D29)</f>
        <v>0.54364871928907477</v>
      </c>
      <c r="L769" s="126">
        <f>GETPIVOTDATA("Proportion",'A&amp;E Pivots'!$A$62,"Question",Questions!$C29,"Group",L$765,"Topic ",Questions!$D29)</f>
        <v>0.56557377049180324</v>
      </c>
      <c r="M769" s="126">
        <f>GETPIVOTDATA("Proportion",'A&amp;E Pivots'!$A$62,"Question",Questions!$C29,"Group",M$765,"Topic ",Questions!$D29)</f>
        <v>0.61360468357959297</v>
      </c>
      <c r="N769" s="126">
        <f>GETPIVOTDATA("Proportion",'A&amp;E Pivots'!$A$62,"Question",Questions!$C29,"Group",N$765,"Topic ",Questions!$D29)</f>
        <v>0.6600596760443308</v>
      </c>
      <c r="O769" s="126">
        <f>GETPIVOTDATA("Proportion",'A&amp;E Pivots'!$A$62,"Question",Questions!$C29,"Group",O$765,"Topic ",Questions!$D29)</f>
        <v>0.646374402659464</v>
      </c>
      <c r="P769" s="126">
        <f>GETPIVOTDATA("Proportion",'A&amp;E Pivots'!$A$62,"Question",Questions!$C29,"Group",P$765,"Topic ",Questions!$D29)</f>
        <v>0.64146868250539957</v>
      </c>
      <c r="Q769" s="127"/>
    </row>
    <row r="770" spans="2:17" ht="45.75" customHeight="1" x14ac:dyDescent="0.25">
      <c r="B770" s="185" t="str">
        <f>Questions!D30</f>
        <v xml:space="preserve">While you were in the A&amp;E Department, how much information about your condition or treatment was given to you? </v>
      </c>
      <c r="C770" s="185"/>
      <c r="D770" s="185"/>
      <c r="E770" s="185"/>
      <c r="F770" s="185"/>
      <c r="G770" s="185"/>
      <c r="H770" s="97" t="str">
        <f>Questions!L30</f>
        <v>Right amount</v>
      </c>
      <c r="I770" s="125">
        <f>GETPIVOTDATA("Proportion",'A&amp;E Pivots'!$A$62,"Question",Questions!$C30,"Group",I$765,"Topic ",Questions!$D30)</f>
        <v>0.67709384460141275</v>
      </c>
      <c r="J770" s="126">
        <f>GETPIVOTDATA("Proportion",'A&amp;E Pivots'!$A$62,"Question",Questions!$C30,"Group",J$765,"Topic ",Questions!$D30)</f>
        <v>0.73691460055096414</v>
      </c>
      <c r="K770" s="126">
        <f>GETPIVOTDATA("Proportion",'A&amp;E Pivots'!$A$62,"Question",Questions!$C30,"Group",K$765,"Topic ",Questions!$D30)</f>
        <v>0.75381679389312972</v>
      </c>
      <c r="L770" s="126">
        <f>GETPIVOTDATA("Proportion",'A&amp;E Pivots'!$A$62,"Question",Questions!$C30,"Group",L$765,"Topic ",Questions!$D30)</f>
        <v>0.76677139160968399</v>
      </c>
      <c r="M770" s="126">
        <f>GETPIVOTDATA("Proportion",'A&amp;E Pivots'!$A$62,"Question",Questions!$C30,"Group",M$765,"Topic ",Questions!$D30)</f>
        <v>0.80534229046705053</v>
      </c>
      <c r="N770" s="126">
        <f>GETPIVOTDATA("Proportion",'A&amp;E Pivots'!$A$62,"Question",Questions!$C30,"Group",N$765,"Topic ",Questions!$D30)</f>
        <v>0.8185195376995047</v>
      </c>
      <c r="O770" s="126">
        <f>GETPIVOTDATA("Proportion",'A&amp;E Pivots'!$A$62,"Question",Questions!$C30,"Group",O$765,"Topic ",Questions!$D30)</f>
        <v>0.79474231397593942</v>
      </c>
      <c r="P770" s="126">
        <f>GETPIVOTDATA("Proportion",'A&amp;E Pivots'!$A$62,"Question",Questions!$C30,"Group",P$765,"Topic ",Questions!$D30)</f>
        <v>0.7675705589374654</v>
      </c>
      <c r="Q770" s="127"/>
    </row>
    <row r="771" spans="2:17" ht="30" customHeight="1" x14ac:dyDescent="0.25">
      <c r="B771" s="185" t="str">
        <f>Questions!D31</f>
        <v>Were you involved as much as you wanted to be in decisions about your care and treatment?</v>
      </c>
      <c r="C771" s="185"/>
      <c r="D771" s="185"/>
      <c r="E771" s="185"/>
      <c r="F771" s="185"/>
      <c r="G771" s="185"/>
      <c r="H771" s="97" t="str">
        <f>Questions!L31</f>
        <v>Yes</v>
      </c>
      <c r="I771" s="125">
        <f>GETPIVOTDATA("Proportion",'A&amp;E Pivots'!$A$62,"Question",Questions!$C31,"Group",I$765,"Topic ",Questions!$D31)</f>
        <v>0.52538749331908075</v>
      </c>
      <c r="J771" s="126">
        <f>GETPIVOTDATA("Proportion",'A&amp;E Pivots'!$A$62,"Question",Questions!$C31,"Group",J$765,"Topic ",Questions!$D31)</f>
        <v>0.54742156509195816</v>
      </c>
      <c r="K771" s="126">
        <f>GETPIVOTDATA("Proportion",'A&amp;E Pivots'!$A$62,"Question",Questions!$C31,"Group",K$765,"Topic ",Questions!$D31)</f>
        <v>0.59058690104905021</v>
      </c>
      <c r="L771" s="126">
        <f>GETPIVOTDATA("Proportion",'A&amp;E Pivots'!$A$62,"Question",Questions!$C31,"Group",L$765,"Topic ",Questions!$D31)</f>
        <v>0.62816024893037725</v>
      </c>
      <c r="M771" s="126">
        <f>GETPIVOTDATA("Proportion",'A&amp;E Pivots'!$A$62,"Question",Questions!$C31,"Group",M$765,"Topic ",Questions!$D31)</f>
        <v>0.67132043734230451</v>
      </c>
      <c r="N771" s="126">
        <f>GETPIVOTDATA("Proportion",'A&amp;E Pivots'!$A$62,"Question",Questions!$C31,"Group",N$765,"Topic ",Questions!$D31)</f>
        <v>0.69233055885850181</v>
      </c>
      <c r="O771" s="126">
        <f>GETPIVOTDATA("Proportion",'A&amp;E Pivots'!$A$62,"Question",Questions!$C31,"Group",O$765,"Topic ",Questions!$D31)</f>
        <v>0.65695103979040448</v>
      </c>
      <c r="P771" s="126">
        <f>GETPIVOTDATA("Proportion",'A&amp;E Pivots'!$A$62,"Question",Questions!$C31,"Group",P$765,"Topic ",Questions!$D31)</f>
        <v>0.62102217936354864</v>
      </c>
      <c r="Q771" s="127"/>
    </row>
    <row r="772" spans="2:17" x14ac:dyDescent="0.25">
      <c r="H772" s="75"/>
      <c r="I772" s="131">
        <f t="shared" ref="I772:P772" si="2">VLOOKUP($D$774,$B$766:$P$771,I773,0)</f>
        <v>0.52538749331908075</v>
      </c>
      <c r="J772" s="131">
        <f t="shared" si="2"/>
        <v>0.54742156509195816</v>
      </c>
      <c r="K772" s="131">
        <f t="shared" si="2"/>
        <v>0.59058690104905021</v>
      </c>
      <c r="L772" s="131">
        <f t="shared" si="2"/>
        <v>0.62816024893037725</v>
      </c>
      <c r="M772" s="131">
        <f t="shared" si="2"/>
        <v>0.67132043734230451</v>
      </c>
      <c r="N772" s="131">
        <f t="shared" si="2"/>
        <v>0.69233055885850181</v>
      </c>
      <c r="O772" s="131">
        <f t="shared" si="2"/>
        <v>0.65695103979040448</v>
      </c>
      <c r="P772" s="131">
        <f t="shared" si="2"/>
        <v>0.62102217936354864</v>
      </c>
    </row>
    <row r="773" spans="2:17" s="75" customFormat="1" x14ac:dyDescent="0.25">
      <c r="B773" s="187" t="s">
        <v>281</v>
      </c>
      <c r="C773" s="187"/>
      <c r="I773" s="77">
        <v>8</v>
      </c>
      <c r="J773" s="77">
        <v>9</v>
      </c>
      <c r="K773" s="77">
        <v>10</v>
      </c>
      <c r="L773" s="77">
        <v>11</v>
      </c>
      <c r="M773" s="77">
        <v>12</v>
      </c>
      <c r="N773" s="77">
        <v>13</v>
      </c>
      <c r="O773" s="77">
        <v>14</v>
      </c>
      <c r="P773" s="77">
        <v>15</v>
      </c>
    </row>
    <row r="774" spans="2:17" s="75" customFormat="1" x14ac:dyDescent="0.25">
      <c r="B774" s="187"/>
      <c r="C774" s="187"/>
      <c r="D774" s="183" t="s">
        <v>93</v>
      </c>
      <c r="E774" s="183"/>
      <c r="F774" s="183"/>
      <c r="G774" s="183"/>
      <c r="H774" s="183"/>
      <c r="I774" s="183"/>
      <c r="J774" s="183"/>
      <c r="K774" s="183"/>
      <c r="L774" s="183"/>
      <c r="M774" s="183"/>
      <c r="O774" s="77" t="str">
        <f>VLOOKUP(D774,B766:H771,7,0)</f>
        <v>Yes</v>
      </c>
    </row>
    <row r="775" spans="2:17" s="75" customFormat="1" x14ac:dyDescent="0.25"/>
    <row r="776" spans="2:17" s="75" customFormat="1" x14ac:dyDescent="0.25"/>
    <row r="777" spans="2:17" s="75" customFormat="1" x14ac:dyDescent="0.25"/>
    <row r="778" spans="2:17" s="75" customFormat="1" x14ac:dyDescent="0.25"/>
    <row r="779" spans="2:17" s="75" customFormat="1" x14ac:dyDescent="0.25"/>
    <row r="780" spans="2:17" s="75" customFormat="1" x14ac:dyDescent="0.25"/>
    <row r="781" spans="2:17" s="75" customFormat="1" x14ac:dyDescent="0.25"/>
    <row r="782" spans="2:17" s="75" customFormat="1" x14ac:dyDescent="0.25"/>
    <row r="783" spans="2:17" s="75" customFormat="1" x14ac:dyDescent="0.25"/>
    <row r="784" spans="2:17" s="75" customFormat="1" x14ac:dyDescent="0.25"/>
    <row r="785" spans="2:14" s="75" customFormat="1" x14ac:dyDescent="0.25"/>
    <row r="786" spans="2:14" s="75" customFormat="1" x14ac:dyDescent="0.25"/>
    <row r="787" spans="2:14" s="75" customFormat="1" x14ac:dyDescent="0.25"/>
    <row r="788" spans="2:14" s="75" customFormat="1" x14ac:dyDescent="0.25"/>
    <row r="789" spans="2:14" s="75" customFormat="1" x14ac:dyDescent="0.25"/>
    <row r="790" spans="2:14" s="75" customFormat="1" x14ac:dyDescent="0.25"/>
    <row r="791" spans="2:14" s="75" customFormat="1" x14ac:dyDescent="0.25"/>
    <row r="792" spans="2:14" s="75" customFormat="1" x14ac:dyDescent="0.25"/>
    <row r="793" spans="2:14" s="75" customFormat="1" x14ac:dyDescent="0.25"/>
    <row r="794" spans="2:14" s="75" customFormat="1" x14ac:dyDescent="0.25"/>
    <row r="796" spans="2:14" x14ac:dyDescent="0.25">
      <c r="B796" s="91" t="s">
        <v>138</v>
      </c>
      <c r="C796" s="75"/>
      <c r="D796" s="75"/>
      <c r="E796" s="75"/>
      <c r="F796" s="75"/>
      <c r="G796" s="75"/>
    </row>
    <row r="797" spans="2:14" ht="75" x14ac:dyDescent="0.25">
      <c r="B797" s="186" t="s">
        <v>0</v>
      </c>
      <c r="C797" s="186"/>
      <c r="D797" s="186"/>
      <c r="E797" s="186"/>
      <c r="F797" s="186"/>
      <c r="G797" s="186"/>
      <c r="H797" s="97" t="s">
        <v>280</v>
      </c>
      <c r="I797" s="99" t="s">
        <v>41</v>
      </c>
      <c r="J797" s="99" t="s">
        <v>43</v>
      </c>
      <c r="K797" s="99" t="s">
        <v>44</v>
      </c>
      <c r="L797" s="99" t="s">
        <v>42</v>
      </c>
      <c r="M797" s="99" t="s">
        <v>45</v>
      </c>
    </row>
    <row r="798" spans="2:14" ht="30" customHeight="1" x14ac:dyDescent="0.25">
      <c r="B798" s="185" t="str">
        <f>Questions!D26</f>
        <v xml:space="preserve">Did you have enough time to discuss your health or medical problem with the doctor or nurse? </v>
      </c>
      <c r="C798" s="185"/>
      <c r="D798" s="185"/>
      <c r="E798" s="185"/>
      <c r="F798" s="185"/>
      <c r="G798" s="185"/>
      <c r="H798" s="97" t="str">
        <f>Questions!L26</f>
        <v>Yes, definitely</v>
      </c>
      <c r="I798" s="125">
        <f>GETPIVOTDATA("Proportion",'A&amp;E Pivots'!$A$93,"Question",Questions!$C26,"Group",I$797,"Topic ",Questions!$D26)</f>
        <v>0.72583541881348446</v>
      </c>
      <c r="J798" s="126">
        <f>GETPIVOTDATA("Proportion",'A&amp;E Pivots'!$A$93,"Question",Questions!$C26,"Group",J$797,"Topic ",Questions!$D26)</f>
        <v>0.6741258741258741</v>
      </c>
      <c r="K798" s="126">
        <f>GETPIVOTDATA("Proportion",'A&amp;E Pivots'!$A$93,"Question",Questions!$C26,"Group",K$797,"Topic ",Questions!$D26)</f>
        <v>0.69613259668508287</v>
      </c>
      <c r="L798" s="126">
        <f>GETPIVOTDATA("Proportion",'A&amp;E Pivots'!$A$93,"Question",Questions!$C26,"Group",L$797,"Topic ",Questions!$D26)</f>
        <v>0.66844919786096257</v>
      </c>
      <c r="M798" s="126">
        <f>GETPIVOTDATA("Proportion",'A&amp;E Pivots'!$A$93,"Question",Questions!$C26,"Group",M$797,"Topic ",Questions!$D26)</f>
        <v>0.72799999999999998</v>
      </c>
    </row>
    <row r="799" spans="2:14" ht="44.25" customHeight="1" x14ac:dyDescent="0.25">
      <c r="B799" s="185" t="str">
        <f>Questions!D27</f>
        <v xml:space="preserve">While you were in the A&amp;E Department, did a doctor or nurse explain your condition and treatment in a way you could understand? </v>
      </c>
      <c r="C799" s="185"/>
      <c r="D799" s="185"/>
      <c r="E799" s="185"/>
      <c r="F799" s="185"/>
      <c r="G799" s="185"/>
      <c r="H799" s="97" t="str">
        <f>Questions!L27</f>
        <v>Yes, completely</v>
      </c>
      <c r="I799" s="125">
        <f>GETPIVOTDATA("Proportion",'A&amp;E Pivots'!$A$93,"Question",Questions!$C27,"Group",I$797,"Topic ",Questions!$D27)</f>
        <v>0.68247960038472277</v>
      </c>
      <c r="J799" s="126">
        <f>GETPIVOTDATA("Proportion",'A&amp;E Pivots'!$A$93,"Question",Questions!$C27,"Group",J$797,"Topic ",Questions!$D27)</f>
        <v>0.62714285714285711</v>
      </c>
      <c r="K799" s="126">
        <f>GETPIVOTDATA("Proportion",'A&amp;E Pivots'!$A$93,"Question",Questions!$C27,"Group",K$797,"Topic ",Questions!$D27)</f>
        <v>0.6371308016877637</v>
      </c>
      <c r="L799" s="126">
        <f>GETPIVOTDATA("Proportion",'A&amp;E Pivots'!$A$93,"Question",Questions!$C27,"Group",L$797,"Topic ",Questions!$D27)</f>
        <v>0.66016713091922008</v>
      </c>
      <c r="M799" s="126">
        <f>GETPIVOTDATA("Proportion",'A&amp;E Pivots'!$A$93,"Question",Questions!$C27,"Group",M$797,"Topic ",Questions!$D27)</f>
        <v>0.65853658536585369</v>
      </c>
      <c r="N799" s="75"/>
    </row>
    <row r="800" spans="2:14" ht="33.75" customHeight="1" x14ac:dyDescent="0.25">
      <c r="B800" s="185" t="str">
        <f>Questions!D28</f>
        <v xml:space="preserve">Did the doctors and nurses listen to what you had to say? </v>
      </c>
      <c r="C800" s="185"/>
      <c r="D800" s="185"/>
      <c r="E800" s="185"/>
      <c r="F800" s="185"/>
      <c r="G800" s="185"/>
      <c r="H800" s="97" t="str">
        <f>Questions!L28</f>
        <v>Yes, definitely</v>
      </c>
      <c r="I800" s="125">
        <f>GETPIVOTDATA("Proportion",'A&amp;E Pivots'!$A$93,"Question",Questions!$C28,"Group",I$797,"Topic ",Questions!$D28)</f>
        <v>0.77553727779251791</v>
      </c>
      <c r="J800" s="126">
        <f>GETPIVOTDATA("Proportion",'A&amp;E Pivots'!$A$93,"Question",Questions!$C28,"Group",J$797,"Topic ",Questions!$D28)</f>
        <v>0.74703004891684133</v>
      </c>
      <c r="K800" s="126">
        <f>GETPIVOTDATA("Proportion",'A&amp;E Pivots'!$A$93,"Question",Questions!$C28,"Group",K$797,"Topic ",Questions!$D28)</f>
        <v>0.78382147838214788</v>
      </c>
      <c r="L800" s="126">
        <f>GETPIVOTDATA("Proportion",'A&amp;E Pivots'!$A$93,"Question",Questions!$C28,"Group",L$797,"Topic ",Questions!$D28)</f>
        <v>0.73994638069705099</v>
      </c>
      <c r="M800" s="126">
        <f>GETPIVOTDATA("Proportion",'A&amp;E Pivots'!$A$93,"Question",Questions!$C28,"Group",M$797,"Topic ",Questions!$D28)</f>
        <v>0.7857142857142857</v>
      </c>
      <c r="N800" s="75"/>
    </row>
    <row r="801" spans="2:15" ht="30" customHeight="1" x14ac:dyDescent="0.25">
      <c r="B801" s="185" t="str">
        <f>Questions!D29</f>
        <v xml:space="preserve">If your family or someone else close to you wanted to talk to a doctor, did they have enough opportunity to do so? </v>
      </c>
      <c r="C801" s="185"/>
      <c r="D801" s="185"/>
      <c r="E801" s="185"/>
      <c r="F801" s="185"/>
      <c r="G801" s="185"/>
      <c r="H801" s="97" t="str">
        <f>Questions!L29</f>
        <v>Yes, definitely</v>
      </c>
      <c r="I801" s="125">
        <f>GETPIVOTDATA("Proportion",'A&amp;E Pivots'!$A$93,"Question",Questions!$C29,"Group",I$797,"Topic ",Questions!$D29)</f>
        <v>0.61627579737335836</v>
      </c>
      <c r="J801" s="126">
        <f>GETPIVOTDATA("Proportion",'A&amp;E Pivots'!$A$93,"Question",Questions!$C29,"Group",J$797,"Topic ",Questions!$D29)</f>
        <v>0.52023121387283233</v>
      </c>
      <c r="K801" s="126">
        <f>GETPIVOTDATA("Proportion",'A&amp;E Pivots'!$A$93,"Question",Questions!$C29,"Group",K$797,"Topic ",Questions!$D29)</f>
        <v>0.54436450839328532</v>
      </c>
      <c r="L801" s="126">
        <f>GETPIVOTDATA("Proportion",'A&amp;E Pivots'!$A$93,"Question",Questions!$C29,"Group",L$797,"Topic ",Questions!$D29)</f>
        <v>0.54471544715447151</v>
      </c>
      <c r="M801" s="126">
        <f>GETPIVOTDATA("Proportion",'A&amp;E Pivots'!$A$93,"Question",Questions!$C29,"Group",M$797,"Topic ",Questions!$D29)</f>
        <v>0.5714285714285714</v>
      </c>
      <c r="N801" s="75"/>
    </row>
    <row r="802" spans="2:15" ht="45" customHeight="1" x14ac:dyDescent="0.25">
      <c r="B802" s="185" t="str">
        <f>Questions!D30</f>
        <v xml:space="preserve">While you were in the A&amp;E Department, how much information about your condition or treatment was given to you? </v>
      </c>
      <c r="C802" s="185"/>
      <c r="D802" s="185"/>
      <c r="E802" s="185"/>
      <c r="F802" s="185"/>
      <c r="G802" s="185"/>
      <c r="H802" s="97" t="str">
        <f>Questions!L30</f>
        <v>Right amount</v>
      </c>
      <c r="I802" s="125">
        <f>GETPIVOTDATA("Proportion",'A&amp;E Pivots'!$A$93,"Question",Questions!$C30,"Group",I$797,"Topic ",Questions!$D30)</f>
        <v>0.78578566809711359</v>
      </c>
      <c r="J802" s="126">
        <f>GETPIVOTDATA("Proportion",'A&amp;E Pivots'!$A$93,"Question",Questions!$C30,"Group",J$797,"Topic ",Questions!$D30)</f>
        <v>0.7472067039106145</v>
      </c>
      <c r="K802" s="126">
        <f>GETPIVOTDATA("Proportion",'A&amp;E Pivots'!$A$93,"Question",Questions!$C30,"Group",K$797,"Topic ",Questions!$D30)</f>
        <v>0.72802197802197799</v>
      </c>
      <c r="L802" s="126">
        <f>GETPIVOTDATA("Proportion",'A&amp;E Pivots'!$A$93,"Question",Questions!$C30,"Group",L$797,"Topic ",Questions!$D30)</f>
        <v>0.7024128686327078</v>
      </c>
      <c r="M802" s="126">
        <f>GETPIVOTDATA("Proportion",'A&amp;E Pivots'!$A$93,"Question",Questions!$C30,"Group",M$797,"Topic ",Questions!$D30)</f>
        <v>0.75968992248062017</v>
      </c>
      <c r="N802" s="75"/>
    </row>
    <row r="803" spans="2:15" ht="30" customHeight="1" x14ac:dyDescent="0.25">
      <c r="B803" s="185" t="str">
        <f>Questions!D31</f>
        <v>Were you involved as much as you wanted to be in decisions about your care and treatment?</v>
      </c>
      <c r="C803" s="185"/>
      <c r="D803" s="185"/>
      <c r="E803" s="185"/>
      <c r="F803" s="185"/>
      <c r="G803" s="185"/>
      <c r="H803" s="97" t="str">
        <f>Questions!L31</f>
        <v>Yes</v>
      </c>
      <c r="I803" s="125">
        <f>GETPIVOTDATA("Proportion",'A&amp;E Pivots'!$A$93,"Question",Questions!$C31,"Group",I$797,"Topic ",Questions!$D31)</f>
        <v>0.64834610412133831</v>
      </c>
      <c r="J803" s="126">
        <f>GETPIVOTDATA("Proportion",'A&amp;E Pivots'!$A$93,"Question",Questions!$C31,"Group",J$797,"Topic ",Questions!$D31)</f>
        <v>0.48910593538692715</v>
      </c>
      <c r="K803" s="126">
        <f>GETPIVOTDATA("Proportion",'A&amp;E Pivots'!$A$93,"Question",Questions!$C31,"Group",K$797,"Topic ",Questions!$D31)</f>
        <v>0.53064275037369213</v>
      </c>
      <c r="L803" s="126">
        <f>GETPIVOTDATA("Proportion",'A&amp;E Pivots'!$A$93,"Question",Questions!$C31,"Group",L$797,"Topic ",Questions!$D31)</f>
        <v>0.56470588235294117</v>
      </c>
      <c r="M803" s="126">
        <f>GETPIVOTDATA("Proportion",'A&amp;E Pivots'!$A$93,"Question",Questions!$C31,"Group",M$797,"Topic ",Questions!$D31)</f>
        <v>0.50420168067226889</v>
      </c>
      <c r="N803" s="75"/>
    </row>
    <row r="804" spans="2:15" x14ac:dyDescent="0.25">
      <c r="H804" s="75"/>
      <c r="I804" s="131">
        <f>VLOOKUP($D$806,$B$798:$M$803,I805,0)</f>
        <v>0.64834610412133831</v>
      </c>
      <c r="J804" s="131">
        <f>VLOOKUP($D$806,$B$798:$M$803,J805,0)</f>
        <v>0.48910593538692715</v>
      </c>
      <c r="K804" s="131">
        <f>VLOOKUP($D$806,$B$798:$M$803,K805,0)</f>
        <v>0.53064275037369213</v>
      </c>
      <c r="L804" s="131">
        <f>VLOOKUP($D$806,$B$798:$M$803,L805,0)</f>
        <v>0.56470588235294117</v>
      </c>
      <c r="M804" s="131">
        <f>VLOOKUP($D$806,$B$798:$M$803,M805,0)</f>
        <v>0.50420168067226889</v>
      </c>
    </row>
    <row r="805" spans="2:15" s="75" customFormat="1" x14ac:dyDescent="0.25">
      <c r="B805" s="187" t="s">
        <v>281</v>
      </c>
      <c r="C805" s="187"/>
      <c r="I805" s="77">
        <v>8</v>
      </c>
      <c r="J805" s="77">
        <v>9</v>
      </c>
      <c r="K805" s="77">
        <v>10</v>
      </c>
      <c r="L805" s="77">
        <v>11</v>
      </c>
      <c r="M805" s="77">
        <v>12</v>
      </c>
    </row>
    <row r="806" spans="2:15" s="75" customFormat="1" x14ac:dyDescent="0.25">
      <c r="B806" s="187"/>
      <c r="C806" s="187"/>
      <c r="D806" s="183" t="s">
        <v>93</v>
      </c>
      <c r="E806" s="183"/>
      <c r="F806" s="183"/>
      <c r="G806" s="183"/>
      <c r="H806" s="183"/>
      <c r="I806" s="183"/>
      <c r="J806" s="183"/>
      <c r="K806" s="183"/>
      <c r="L806" s="183"/>
      <c r="M806" s="183"/>
      <c r="O806" s="77" t="str">
        <f>VLOOKUP(D806,B798:H803,7,0)</f>
        <v>Yes</v>
      </c>
    </row>
    <row r="807" spans="2:15" s="75" customFormat="1" x14ac:dyDescent="0.25"/>
    <row r="808" spans="2:15" s="75" customFormat="1" x14ac:dyDescent="0.25"/>
    <row r="809" spans="2:15" s="75" customFormat="1" x14ac:dyDescent="0.25"/>
    <row r="810" spans="2:15" s="75" customFormat="1" x14ac:dyDescent="0.25"/>
    <row r="811" spans="2:15" s="75" customFormat="1" x14ac:dyDescent="0.25"/>
    <row r="812" spans="2:15" s="75" customFormat="1" x14ac:dyDescent="0.25"/>
    <row r="813" spans="2:15" s="75" customFormat="1" x14ac:dyDescent="0.25"/>
    <row r="814" spans="2:15" s="75" customFormat="1" x14ac:dyDescent="0.25"/>
    <row r="815" spans="2:15" s="75" customFormat="1" x14ac:dyDescent="0.25"/>
    <row r="816" spans="2:15" s="75" customFormat="1" x14ac:dyDescent="0.25"/>
    <row r="817" spans="2:13" s="75" customFormat="1" x14ac:dyDescent="0.25"/>
    <row r="818" spans="2:13" s="75" customFormat="1" x14ac:dyDescent="0.25"/>
    <row r="819" spans="2:13" s="75" customFormat="1" x14ac:dyDescent="0.25"/>
    <row r="820" spans="2:13" s="75" customFormat="1" x14ac:dyDescent="0.25"/>
    <row r="821" spans="2:13" s="75" customFormat="1" x14ac:dyDescent="0.25"/>
    <row r="822" spans="2:13" s="75" customFormat="1" x14ac:dyDescent="0.25"/>
    <row r="823" spans="2:13" s="75" customFormat="1" x14ac:dyDescent="0.25"/>
    <row r="824" spans="2:13" s="75" customFormat="1" x14ac:dyDescent="0.25"/>
    <row r="825" spans="2:13" s="75" customFormat="1" x14ac:dyDescent="0.25"/>
    <row r="827" spans="2:13" x14ac:dyDescent="0.25">
      <c r="B827" s="91" t="s">
        <v>202</v>
      </c>
      <c r="C827" s="75"/>
      <c r="D827" s="75"/>
      <c r="E827" s="75"/>
      <c r="F827" s="75"/>
      <c r="G827" s="75"/>
    </row>
    <row r="828" spans="2:13" ht="45" x14ac:dyDescent="0.25">
      <c r="B828" s="186" t="s">
        <v>0</v>
      </c>
      <c r="C828" s="186"/>
      <c r="D828" s="186"/>
      <c r="E828" s="186"/>
      <c r="F828" s="186"/>
      <c r="G828" s="186"/>
      <c r="H828" s="97" t="s">
        <v>280</v>
      </c>
      <c r="I828" s="97" t="s">
        <v>49</v>
      </c>
      <c r="J828" s="97" t="s">
        <v>51</v>
      </c>
      <c r="K828" s="97" t="s">
        <v>50</v>
      </c>
      <c r="L828" s="97" t="s">
        <v>52</v>
      </c>
    </row>
    <row r="829" spans="2:13" ht="30.75" customHeight="1" x14ac:dyDescent="0.25">
      <c r="B829" s="185" t="str">
        <f>Questions!D26</f>
        <v xml:space="preserve">Did you have enough time to discuss your health or medical problem with the doctor or nurse? </v>
      </c>
      <c r="C829" s="185"/>
      <c r="D829" s="185"/>
      <c r="E829" s="185"/>
      <c r="F829" s="185"/>
      <c r="G829" s="185"/>
      <c r="H829" s="97" t="str">
        <f>Questions!L26</f>
        <v>Yes, definitely</v>
      </c>
      <c r="I829" s="125">
        <f>GETPIVOTDATA("Proportion",'A&amp;E Pivots'!$A$124,"Question",Questions!$C26,"Group",I$828,"Topic ",Questions!$D26)</f>
        <v>0.72740842463504196</v>
      </c>
      <c r="J829" s="126">
        <f>GETPIVOTDATA("Proportion",'A&amp;E Pivots'!$A$124,"Question",Questions!$C26,"Group",J$828,"Topic ",Questions!$D26)</f>
        <v>0.61233480176211452</v>
      </c>
      <c r="K829" s="126">
        <f>GETPIVOTDATA("Proportion",'A&amp;E Pivots'!$A$124,"Question",Questions!$C26,"Group",K$828,"Topic ",Questions!$D26)</f>
        <v>0.65648854961832059</v>
      </c>
      <c r="L829" s="126">
        <f>GETPIVOTDATA("Proportion",'A&amp;E Pivots'!$A$124,"Question",Questions!$C26,"Group",L$828,"Topic ",Questions!$D26)</f>
        <v>0.729903536977492</v>
      </c>
    </row>
    <row r="830" spans="2:13" ht="46.5" customHeight="1" x14ac:dyDescent="0.25">
      <c r="B830" s="185" t="str">
        <f>Questions!D27</f>
        <v xml:space="preserve">While you were in the A&amp;E Department, did a doctor or nurse explain your condition and treatment in a way you could understand? </v>
      </c>
      <c r="C830" s="185"/>
      <c r="D830" s="185"/>
      <c r="E830" s="185"/>
      <c r="F830" s="185"/>
      <c r="G830" s="185"/>
      <c r="H830" s="97" t="str">
        <f>Questions!L27</f>
        <v>Yes, completely</v>
      </c>
      <c r="I830" s="125">
        <f>GETPIVOTDATA("Proportion",'A&amp;E Pivots'!$A$124,"Question",Questions!$C27,"Group",I$828,"Topic ",Questions!$D27)</f>
        <v>0.68290845158859725</v>
      </c>
      <c r="J830" s="126">
        <f>GETPIVOTDATA("Proportion",'A&amp;E Pivots'!$A$124,"Question",Questions!$C27,"Group",J$828,"Topic ",Questions!$D27)</f>
        <v>0.55348837209302326</v>
      </c>
      <c r="K830" s="126">
        <f>GETPIVOTDATA("Proportion",'A&amp;E Pivots'!$A$124,"Question",Questions!$C27,"Group",K$828,"Topic ",Questions!$D27)</f>
        <v>0.65147453083109919</v>
      </c>
      <c r="L830" s="126">
        <f>GETPIVOTDATA("Proportion",'A&amp;E Pivots'!$A$124,"Question",Questions!$C27,"Group",L$828,"Topic ",Questions!$D27)</f>
        <v>0.69867549668874174</v>
      </c>
      <c r="M830" s="75"/>
    </row>
    <row r="831" spans="2:13" ht="30" x14ac:dyDescent="0.25">
      <c r="B831" s="185" t="str">
        <f>Questions!D28</f>
        <v xml:space="preserve">Did the doctors and nurses listen to what you had to say? </v>
      </c>
      <c r="C831" s="185"/>
      <c r="D831" s="185"/>
      <c r="E831" s="185"/>
      <c r="F831" s="185"/>
      <c r="G831" s="185"/>
      <c r="H831" s="97" t="str">
        <f>Questions!L28</f>
        <v>Yes, definitely</v>
      </c>
      <c r="I831" s="125">
        <f>GETPIVOTDATA("Proportion",'A&amp;E Pivots'!$A$124,"Question",Questions!$C28,"Group",I$828,"Topic ",Questions!$D28)</f>
        <v>0.7780967761229739</v>
      </c>
      <c r="J831" s="126">
        <f>GETPIVOTDATA("Proportion",'A&amp;E Pivots'!$A$124,"Question",Questions!$C28,"Group",J$828,"Topic ",Questions!$D28)</f>
        <v>0.67982456140350878</v>
      </c>
      <c r="K831" s="126">
        <f>GETPIVOTDATA("Proportion",'A&amp;E Pivots'!$A$124,"Question",Questions!$C28,"Group",K$828,"Topic ",Questions!$D28)</f>
        <v>0.6964285714285714</v>
      </c>
      <c r="L831" s="126">
        <f>GETPIVOTDATA("Proportion",'A&amp;E Pivots'!$A$124,"Question",Questions!$C28,"Group",L$828,"Topic ",Questions!$D28)</f>
        <v>0.78205128205128205</v>
      </c>
      <c r="M831" s="75"/>
    </row>
    <row r="832" spans="2:13" ht="30.75" customHeight="1" x14ac:dyDescent="0.25">
      <c r="B832" s="185" t="str">
        <f>Questions!D29</f>
        <v xml:space="preserve">If your family or someone else close to you wanted to talk to a doctor, did they have enough opportunity to do so? </v>
      </c>
      <c r="C832" s="185"/>
      <c r="D832" s="185"/>
      <c r="E832" s="185"/>
      <c r="F832" s="185"/>
      <c r="G832" s="185"/>
      <c r="H832" s="97" t="str">
        <f>Questions!L29</f>
        <v>Yes, definitely</v>
      </c>
      <c r="I832" s="125">
        <f>GETPIVOTDATA("Proportion",'A&amp;E Pivots'!$A$124,"Question",Questions!$C29,"Group",I$828,"Topic ",Questions!$D29)</f>
        <v>0.61440637752681027</v>
      </c>
      <c r="J832" s="126">
        <f>GETPIVOTDATA("Proportion",'A&amp;E Pivots'!$A$124,"Question",Questions!$C29,"Group",J$828,"Topic ",Questions!$D29)</f>
        <v>0.48031496062992124</v>
      </c>
      <c r="K832" s="126">
        <f>GETPIVOTDATA("Proportion",'A&amp;E Pivots'!$A$124,"Question",Questions!$C29,"Group",K$828,"Topic ",Questions!$D29)</f>
        <v>0.453125</v>
      </c>
      <c r="L832" s="126">
        <f>GETPIVOTDATA("Proportion",'A&amp;E Pivots'!$A$124,"Question",Questions!$C29,"Group",L$828,"Topic ",Questions!$D29)</f>
        <v>0.59813084112149528</v>
      </c>
      <c r="M832" s="75"/>
    </row>
    <row r="833" spans="2:15" ht="46.5" customHeight="1" x14ac:dyDescent="0.25">
      <c r="B833" s="185" t="str">
        <f>Questions!D30</f>
        <v xml:space="preserve">While you were in the A&amp;E Department, how much information about your condition or treatment was given to you? </v>
      </c>
      <c r="C833" s="185"/>
      <c r="D833" s="185"/>
      <c r="E833" s="185"/>
      <c r="F833" s="185"/>
      <c r="G833" s="185"/>
      <c r="H833" s="97" t="str">
        <f>Questions!L30</f>
        <v>Right amount</v>
      </c>
      <c r="I833" s="125">
        <f>GETPIVOTDATA("Proportion",'A&amp;E Pivots'!$A$124,"Question",Questions!$C30,"Group",I$828,"Topic ",Questions!$D30)</f>
        <v>0.78844547840610835</v>
      </c>
      <c r="J833" s="126">
        <f>GETPIVOTDATA("Proportion",'A&amp;E Pivots'!$A$124,"Question",Questions!$C30,"Group",J$828,"Topic ",Questions!$D30)</f>
        <v>0.64473684210526316</v>
      </c>
      <c r="K833" s="126">
        <f>GETPIVOTDATA("Proportion",'A&amp;E Pivots'!$A$124,"Question",Questions!$C30,"Group",K$828,"Topic ",Questions!$D30)</f>
        <v>0.6994949494949495</v>
      </c>
      <c r="L833" s="126">
        <f>GETPIVOTDATA("Proportion",'A&amp;E Pivots'!$A$124,"Question",Questions!$C30,"Group",L$828,"Topic ",Questions!$D30)</f>
        <v>0.74285714285714288</v>
      </c>
      <c r="M833" s="75"/>
    </row>
    <row r="834" spans="2:15" ht="30.75" customHeight="1" x14ac:dyDescent="0.25">
      <c r="B834" s="185" t="str">
        <f>Questions!D31</f>
        <v>Were you involved as much as you wanted to be in decisions about your care and treatment?</v>
      </c>
      <c r="C834" s="185"/>
      <c r="D834" s="185"/>
      <c r="E834" s="185"/>
      <c r="F834" s="185"/>
      <c r="G834" s="185"/>
      <c r="H834" s="97" t="str">
        <f>Questions!L31</f>
        <v>Yes</v>
      </c>
      <c r="I834" s="125">
        <f>GETPIVOTDATA("Proportion",'A&amp;E Pivots'!$A$124,"Question",Questions!$C31,"Group",I$828,"Topic ",Questions!$D31)</f>
        <v>0.643709032773781</v>
      </c>
      <c r="J834" s="126">
        <f>GETPIVOTDATA("Proportion",'A&amp;E Pivots'!$A$124,"Question",Questions!$C31,"Group",J$828,"Topic ",Questions!$D31)</f>
        <v>0.48826291079812206</v>
      </c>
      <c r="K834" s="126">
        <f>GETPIVOTDATA("Proportion",'A&amp;E Pivots'!$A$124,"Question",Questions!$C31,"Group",K$828,"Topic ",Questions!$D31)</f>
        <v>0.58399999999999996</v>
      </c>
      <c r="L834" s="126">
        <f>GETPIVOTDATA("Proportion",'A&amp;E Pivots'!$A$124,"Question",Questions!$C31,"Group",L$828,"Topic ",Questions!$D31)</f>
        <v>0.61333333333333329</v>
      </c>
      <c r="M834" s="75"/>
    </row>
    <row r="835" spans="2:15" x14ac:dyDescent="0.25">
      <c r="H835" s="75"/>
      <c r="I835" s="131">
        <f>VLOOKUP($D$837,$B$829:$L$834,I836,0)</f>
        <v>0.7780967761229739</v>
      </c>
      <c r="J835" s="131">
        <f>VLOOKUP($D$837,$B$829:$L$834,J836,0)</f>
        <v>0.67982456140350878</v>
      </c>
      <c r="K835" s="131">
        <f>VLOOKUP($D$837,$B$829:$L$834,K836,0)</f>
        <v>0.6964285714285714</v>
      </c>
      <c r="L835" s="131">
        <f>VLOOKUP($D$837,$B$829:$L$834,L836,0)</f>
        <v>0.78205128205128205</v>
      </c>
    </row>
    <row r="836" spans="2:15" s="75" customFormat="1" x14ac:dyDescent="0.25">
      <c r="B836" s="187" t="s">
        <v>281</v>
      </c>
      <c r="C836" s="187"/>
      <c r="I836" s="77">
        <v>8</v>
      </c>
      <c r="J836" s="77">
        <v>9</v>
      </c>
      <c r="K836" s="77">
        <v>10</v>
      </c>
      <c r="L836" s="77">
        <v>11</v>
      </c>
    </row>
    <row r="837" spans="2:15" s="75" customFormat="1" x14ac:dyDescent="0.25">
      <c r="B837" s="187"/>
      <c r="C837" s="187"/>
      <c r="D837" s="183" t="s">
        <v>90</v>
      </c>
      <c r="E837" s="183"/>
      <c r="F837" s="183"/>
      <c r="G837" s="183"/>
      <c r="H837" s="183"/>
      <c r="I837" s="183"/>
      <c r="J837" s="183"/>
      <c r="K837" s="183"/>
      <c r="L837" s="183"/>
      <c r="M837" s="183"/>
      <c r="O837" s="77" t="str">
        <f>VLOOKUP(D837,B829:H834,7,0)</f>
        <v>Yes, definitely</v>
      </c>
    </row>
    <row r="838" spans="2:15" s="75" customFormat="1" x14ac:dyDescent="0.25"/>
    <row r="839" spans="2:15" s="75" customFormat="1" x14ac:dyDescent="0.25"/>
    <row r="840" spans="2:15" s="75" customFormat="1" x14ac:dyDescent="0.25"/>
    <row r="841" spans="2:15" s="75" customFormat="1" x14ac:dyDescent="0.25"/>
    <row r="842" spans="2:15" s="75" customFormat="1" x14ac:dyDescent="0.25"/>
    <row r="843" spans="2:15" s="75" customFormat="1" x14ac:dyDescent="0.25"/>
    <row r="844" spans="2:15" s="75" customFormat="1" x14ac:dyDescent="0.25"/>
    <row r="845" spans="2:15" s="75" customFormat="1" x14ac:dyDescent="0.25"/>
    <row r="846" spans="2:15" s="75" customFormat="1" x14ac:dyDescent="0.25"/>
    <row r="847" spans="2:15" s="75" customFormat="1" x14ac:dyDescent="0.25"/>
    <row r="848" spans="2:15" s="75" customFormat="1" x14ac:dyDescent="0.25"/>
    <row r="849" spans="1:6" s="75" customFormat="1" x14ac:dyDescent="0.25"/>
    <row r="850" spans="1:6" s="75" customFormat="1" x14ac:dyDescent="0.25"/>
    <row r="851" spans="1:6" s="75" customFormat="1" x14ac:dyDescent="0.25"/>
    <row r="852" spans="1:6" s="75" customFormat="1" x14ac:dyDescent="0.25"/>
    <row r="853" spans="1:6" s="75" customFormat="1" x14ac:dyDescent="0.25"/>
    <row r="854" spans="1:6" s="75" customFormat="1" x14ac:dyDescent="0.25"/>
    <row r="855" spans="1:6" s="75" customFormat="1" x14ac:dyDescent="0.25"/>
    <row r="856" spans="1:6" s="75" customFormat="1" x14ac:dyDescent="0.25"/>
    <row r="857" spans="1:6" s="75" customFormat="1" x14ac:dyDescent="0.25"/>
    <row r="859" spans="1:6" x14ac:dyDescent="0.25">
      <c r="A859" s="104"/>
    </row>
    <row r="860" spans="1:6" ht="28.5" x14ac:dyDescent="0.45">
      <c r="B860" s="189" t="s">
        <v>298</v>
      </c>
      <c r="C860" s="189"/>
      <c r="D860" s="189"/>
      <c r="E860" s="189"/>
      <c r="F860" s="189"/>
    </row>
    <row r="861" spans="1:6" s="75" customFormat="1" ht="28.5" x14ac:dyDescent="0.45">
      <c r="B861" s="166" t="s">
        <v>311</v>
      </c>
      <c r="C861" s="136"/>
      <c r="D861" s="136"/>
      <c r="E861" s="136"/>
      <c r="F861" s="136"/>
    </row>
    <row r="862" spans="1:6" s="75" customFormat="1" ht="15" customHeight="1" x14ac:dyDescent="0.45">
      <c r="B862" s="136"/>
      <c r="C862" s="136"/>
      <c r="D862" s="136"/>
      <c r="E862" s="136"/>
      <c r="F862" s="136"/>
    </row>
    <row r="863" spans="1:6" s="75" customFormat="1" ht="15" customHeight="1" x14ac:dyDescent="0.45">
      <c r="B863" s="136"/>
      <c r="C863" s="136"/>
      <c r="D863" s="136"/>
      <c r="E863" s="136"/>
      <c r="F863" s="136"/>
    </row>
    <row r="864" spans="1:6" s="75" customFormat="1" ht="15" customHeight="1" x14ac:dyDescent="0.45">
      <c r="B864" s="136"/>
      <c r="C864" s="136"/>
      <c r="D864" s="136"/>
      <c r="E864" s="136"/>
      <c r="F864" s="136"/>
    </row>
    <row r="865" spans="2:6" s="75" customFormat="1" ht="15" customHeight="1" x14ac:dyDescent="0.45">
      <c r="B865" s="136"/>
      <c r="C865" s="136"/>
      <c r="D865" s="136"/>
      <c r="E865" s="136"/>
      <c r="F865" s="136"/>
    </row>
    <row r="866" spans="2:6" s="75" customFormat="1" ht="15" customHeight="1" x14ac:dyDescent="0.45">
      <c r="B866" s="136"/>
      <c r="C866" s="136"/>
      <c r="D866" s="136"/>
      <c r="E866" s="136"/>
      <c r="F866" s="136"/>
    </row>
    <row r="867" spans="2:6" s="75" customFormat="1" ht="15" customHeight="1" x14ac:dyDescent="0.45">
      <c r="B867" s="136"/>
      <c r="C867" s="136"/>
      <c r="D867" s="136"/>
      <c r="E867" s="136"/>
      <c r="F867" s="136"/>
    </row>
    <row r="868" spans="2:6" s="75" customFormat="1" ht="15" customHeight="1" x14ac:dyDescent="0.45">
      <c r="B868" s="136"/>
      <c r="C868" s="136"/>
      <c r="D868" s="136"/>
      <c r="E868" s="136"/>
      <c r="F868" s="136"/>
    </row>
    <row r="869" spans="2:6" s="75" customFormat="1" ht="15" customHeight="1" x14ac:dyDescent="0.45">
      <c r="B869" s="136"/>
      <c r="C869" s="136"/>
      <c r="D869" s="136"/>
      <c r="E869" s="136"/>
      <c r="F869" s="136"/>
    </row>
    <row r="870" spans="2:6" s="75" customFormat="1" ht="15" customHeight="1" x14ac:dyDescent="0.45">
      <c r="B870" s="136"/>
      <c r="C870" s="136"/>
      <c r="D870" s="136"/>
      <c r="E870" s="136"/>
      <c r="F870" s="136"/>
    </row>
    <row r="871" spans="2:6" s="75" customFormat="1" ht="15" customHeight="1" x14ac:dyDescent="0.45">
      <c r="B871" s="136"/>
      <c r="C871" s="136"/>
      <c r="D871" s="136"/>
      <c r="E871" s="136"/>
      <c r="F871" s="136"/>
    </row>
    <row r="872" spans="2:6" s="75" customFormat="1" ht="15" customHeight="1" x14ac:dyDescent="0.45">
      <c r="B872" s="136"/>
      <c r="C872" s="136"/>
      <c r="D872" s="136"/>
      <c r="E872" s="136"/>
      <c r="F872" s="136"/>
    </row>
    <row r="873" spans="2:6" s="75" customFormat="1" ht="15" customHeight="1" x14ac:dyDescent="0.45">
      <c r="B873" s="136"/>
      <c r="C873" s="136"/>
      <c r="D873" s="136"/>
      <c r="E873" s="136"/>
      <c r="F873" s="136"/>
    </row>
    <row r="874" spans="2:6" s="75" customFormat="1" ht="15" customHeight="1" x14ac:dyDescent="0.45">
      <c r="B874" s="136"/>
      <c r="C874" s="136"/>
      <c r="D874" s="136"/>
      <c r="E874" s="136"/>
      <c r="F874" s="136"/>
    </row>
    <row r="875" spans="2:6" s="75" customFormat="1" ht="15" customHeight="1" x14ac:dyDescent="0.45">
      <c r="B875" s="136"/>
      <c r="C875" s="136"/>
      <c r="D875" s="136"/>
      <c r="E875" s="136"/>
      <c r="F875" s="136"/>
    </row>
    <row r="876" spans="2:6" s="75" customFormat="1" ht="15" customHeight="1" x14ac:dyDescent="0.45">
      <c r="B876" s="136"/>
      <c r="C876" s="136"/>
      <c r="D876" s="136"/>
      <c r="E876" s="136"/>
      <c r="F876" s="136"/>
    </row>
    <row r="877" spans="2:6" s="75" customFormat="1" ht="15" customHeight="1" x14ac:dyDescent="0.45">
      <c r="B877" s="136"/>
      <c r="C877" s="136"/>
      <c r="D877" s="136"/>
      <c r="E877" s="136"/>
      <c r="F877" s="136"/>
    </row>
    <row r="878" spans="2:6" s="75" customFormat="1" ht="15" customHeight="1" x14ac:dyDescent="0.45">
      <c r="B878" s="136"/>
      <c r="C878" s="136"/>
      <c r="D878" s="136"/>
      <c r="E878" s="136"/>
      <c r="F878" s="136"/>
    </row>
    <row r="879" spans="2:6" s="75" customFormat="1" ht="15" customHeight="1" x14ac:dyDescent="0.45">
      <c r="B879" s="136"/>
      <c r="C879" s="136"/>
      <c r="D879" s="136"/>
      <c r="E879" s="136"/>
      <c r="F879" s="136"/>
    </row>
    <row r="880" spans="2:6" s="75" customFormat="1" ht="15" customHeight="1" x14ac:dyDescent="0.45">
      <c r="B880" s="136"/>
      <c r="C880" s="136"/>
      <c r="D880" s="136"/>
      <c r="E880" s="136"/>
      <c r="F880" s="136"/>
    </row>
    <row r="881" spans="2:6" s="75" customFormat="1" ht="15" customHeight="1" x14ac:dyDescent="0.45">
      <c r="B881" s="136"/>
      <c r="C881" s="136"/>
      <c r="D881" s="136"/>
      <c r="E881" s="136"/>
      <c r="F881" s="136"/>
    </row>
    <row r="882" spans="2:6" s="75" customFormat="1" ht="15" customHeight="1" x14ac:dyDescent="0.45">
      <c r="B882" s="136"/>
      <c r="C882" s="136"/>
      <c r="D882" s="136"/>
      <c r="E882" s="136"/>
      <c r="F882" s="136"/>
    </row>
    <row r="883" spans="2:6" s="75" customFormat="1" ht="15" customHeight="1" x14ac:dyDescent="0.45">
      <c r="B883" s="136"/>
      <c r="C883" s="136"/>
      <c r="D883" s="136"/>
      <c r="E883" s="136"/>
      <c r="F883" s="136"/>
    </row>
    <row r="884" spans="2:6" s="75" customFormat="1" ht="15" customHeight="1" x14ac:dyDescent="0.45">
      <c r="B884" s="136"/>
      <c r="C884" s="136"/>
      <c r="D884" s="136"/>
      <c r="E884" s="136"/>
      <c r="F884" s="136"/>
    </row>
    <row r="885" spans="2:6" s="75" customFormat="1" ht="15" customHeight="1" x14ac:dyDescent="0.45">
      <c r="B885" s="136"/>
      <c r="C885" s="136"/>
      <c r="D885" s="136"/>
      <c r="E885" s="136"/>
      <c r="F885" s="136"/>
    </row>
    <row r="886" spans="2:6" s="75" customFormat="1" ht="15" customHeight="1" x14ac:dyDescent="0.45">
      <c r="B886" s="136"/>
      <c r="C886" s="136"/>
      <c r="D886" s="136"/>
      <c r="E886" s="136"/>
      <c r="F886" s="136"/>
    </row>
    <row r="887" spans="2:6" s="75" customFormat="1" ht="15" customHeight="1" x14ac:dyDescent="0.45">
      <c r="B887" s="136"/>
      <c r="C887" s="136"/>
      <c r="D887" s="136"/>
      <c r="E887" s="136"/>
      <c r="F887" s="136"/>
    </row>
    <row r="888" spans="2:6" s="75" customFormat="1" ht="15" customHeight="1" x14ac:dyDescent="0.45">
      <c r="B888" s="136"/>
      <c r="C888" s="136"/>
      <c r="D888" s="136"/>
      <c r="E888" s="136"/>
      <c r="F888" s="136"/>
    </row>
    <row r="889" spans="2:6" s="75" customFormat="1" ht="15" customHeight="1" x14ac:dyDescent="0.45">
      <c r="B889" s="136"/>
      <c r="C889" s="136"/>
      <c r="D889" s="136"/>
      <c r="E889" s="136"/>
      <c r="F889" s="136"/>
    </row>
    <row r="890" spans="2:6" s="75" customFormat="1" ht="15" customHeight="1" x14ac:dyDescent="0.45">
      <c r="B890" s="136"/>
      <c r="C890" s="136"/>
      <c r="D890" s="136"/>
      <c r="E890" s="136"/>
      <c r="F890" s="136"/>
    </row>
    <row r="891" spans="2:6" s="75" customFormat="1" ht="15" customHeight="1" x14ac:dyDescent="0.45">
      <c r="B891" s="136"/>
      <c r="C891" s="136"/>
      <c r="D891" s="136"/>
      <c r="E891" s="136"/>
      <c r="F891" s="136"/>
    </row>
    <row r="892" spans="2:6" s="75" customFormat="1" ht="15" customHeight="1" x14ac:dyDescent="0.45">
      <c r="B892" s="166" t="s">
        <v>312</v>
      </c>
      <c r="C892" s="136"/>
      <c r="D892" s="136"/>
      <c r="E892" s="136"/>
      <c r="F892" s="136"/>
    </row>
    <row r="898" s="75" customFormat="1" x14ac:dyDescent="0.25"/>
    <row r="899" s="75" customFormat="1" x14ac:dyDescent="0.25"/>
    <row r="900" s="75" customFormat="1" x14ac:dyDescent="0.25"/>
    <row r="920" s="75" customFormat="1" x14ac:dyDescent="0.25"/>
    <row r="921" s="75" customFormat="1" x14ac:dyDescent="0.25"/>
    <row r="922" s="75" customFormat="1" x14ac:dyDescent="0.25"/>
    <row r="944" s="75" customFormat="1" x14ac:dyDescent="0.25"/>
    <row r="945" s="75" customFormat="1" x14ac:dyDescent="0.25"/>
    <row r="946" s="75" customFormat="1" x14ac:dyDescent="0.25"/>
    <row r="964" s="75" customFormat="1" x14ac:dyDescent="0.25"/>
    <row r="965" s="75" customFormat="1" x14ac:dyDescent="0.25"/>
    <row r="966" s="75" customFormat="1" x14ac:dyDescent="0.25"/>
    <row r="987" s="75" customFormat="1" x14ac:dyDescent="0.25"/>
    <row r="988" s="75" customFormat="1" x14ac:dyDescent="0.25"/>
    <row r="989" s="75" customFormat="1" x14ac:dyDescent="0.25"/>
    <row r="1009" s="75" customFormat="1" x14ac:dyDescent="0.25"/>
    <row r="1010" s="75" customFormat="1" x14ac:dyDescent="0.25"/>
    <row r="1011" s="75" customFormat="1" x14ac:dyDescent="0.25"/>
    <row r="1027" spans="1:20" x14ac:dyDescent="0.25">
      <c r="A1027" s="104"/>
    </row>
    <row r="1028" spans="1:20" ht="18.75" x14ac:dyDescent="0.3">
      <c r="B1028" s="90" t="s">
        <v>200</v>
      </c>
      <c r="C1028" s="75"/>
      <c r="D1028" s="75"/>
      <c r="E1028" s="75"/>
      <c r="F1028" s="75"/>
      <c r="G1028" s="75"/>
    </row>
    <row r="1029" spans="1:20" x14ac:dyDescent="0.25">
      <c r="B1029" s="75"/>
      <c r="C1029" s="75"/>
      <c r="D1029" s="75"/>
      <c r="E1029" s="75"/>
      <c r="F1029" s="75"/>
      <c r="G1029" s="75"/>
    </row>
    <row r="1030" spans="1:20" x14ac:dyDescent="0.25">
      <c r="B1030" s="91" t="s">
        <v>29</v>
      </c>
      <c r="C1030" s="75"/>
      <c r="D1030" s="75"/>
      <c r="E1030" s="75"/>
      <c r="F1030" s="75"/>
      <c r="G1030" s="75"/>
    </row>
    <row r="1031" spans="1:20" ht="30" x14ac:dyDescent="0.25">
      <c r="B1031" s="186" t="s">
        <v>0</v>
      </c>
      <c r="C1031" s="186"/>
      <c r="D1031" s="186"/>
      <c r="E1031" s="186"/>
      <c r="F1031" s="186"/>
      <c r="G1031" s="186"/>
      <c r="H1031" s="97" t="s">
        <v>280</v>
      </c>
      <c r="I1031" s="92" t="s">
        <v>30</v>
      </c>
      <c r="J1031" s="92" t="s">
        <v>31</v>
      </c>
      <c r="K1031" s="92" t="s">
        <v>32</v>
      </c>
      <c r="L1031" s="92" t="s">
        <v>33</v>
      </c>
      <c r="M1031" s="92" t="s">
        <v>34</v>
      </c>
      <c r="N1031" s="92" t="s">
        <v>35</v>
      </c>
      <c r="O1031" s="92" t="s">
        <v>36</v>
      </c>
      <c r="P1031" s="92" t="s">
        <v>37</v>
      </c>
      <c r="Q1031" s="129"/>
      <c r="S1031" s="93" t="s">
        <v>201</v>
      </c>
      <c r="T1031" s="75"/>
    </row>
    <row r="1032" spans="1:20" x14ac:dyDescent="0.25">
      <c r="B1032" s="185" t="str">
        <f>Questions!D32</f>
        <v>Did you help put your written care plan together?</v>
      </c>
      <c r="C1032" s="185"/>
      <c r="D1032" s="185"/>
      <c r="E1032" s="185"/>
      <c r="F1032" s="185"/>
      <c r="G1032" s="185"/>
      <c r="H1032" s="97" t="str">
        <f>Questions!L32</f>
        <v>Yes</v>
      </c>
      <c r="I1032" s="125">
        <f>GETPIVOTDATA("Proportion",'GP Pivots'!$A$128,"Question",Questions!$C32,"Group",I$1031,"Topic ",Questions!$D32)</f>
        <v>0.76452119309262168</v>
      </c>
      <c r="J1032" s="126">
        <f>GETPIVOTDATA("Proportion",'GP Pivots'!$A$128,"Question",Questions!$C32,"Group",J$1031,"Topic ",Questions!$D32)</f>
        <v>0.79408212560386471</v>
      </c>
      <c r="K1032" s="126">
        <f>GETPIVOTDATA("Proportion",'GP Pivots'!$A$128,"Question",Questions!$C32,"Group",K$1031,"Topic ",Questions!$D32)</f>
        <v>0.78731191541276946</v>
      </c>
      <c r="L1032" s="126">
        <f>GETPIVOTDATA("Proportion",'GP Pivots'!$A$128,"Question",Questions!$C32,"Group",L$1031,"Topic ",Questions!$D32)</f>
        <v>0.75721027792343998</v>
      </c>
      <c r="M1032" s="126">
        <f>GETPIVOTDATA("Proportion",'GP Pivots'!$A$128,"Question",Questions!$C32,"Group",M$1031,"Topic ",Questions!$D32)</f>
        <v>0.72314049586776863</v>
      </c>
      <c r="N1032" s="126">
        <f>GETPIVOTDATA("Proportion",'GP Pivots'!$A$128,"Question",Questions!$C32,"Group",N$1031,"Topic ",Questions!$D32)</f>
        <v>0.67679140795435477</v>
      </c>
      <c r="O1032" s="126">
        <f>GETPIVOTDATA("Proportion",'GP Pivots'!$A$128,"Question",Questions!$C32,"Group",O$1031,"Topic ",Questions!$D32)</f>
        <v>0.62709090909090914</v>
      </c>
      <c r="P1032" s="126">
        <f>GETPIVOTDATA("Proportion",'GP Pivots'!$A$128,"Question",Questions!$C32,"Group",P$1031,"Topic ",Questions!$D32)</f>
        <v>0.64079822616407978</v>
      </c>
      <c r="Q1032" s="127"/>
      <c r="S1032" s="94"/>
      <c r="T1032" s="76" t="str">
        <f>"= control group"</f>
        <v>= control group</v>
      </c>
    </row>
    <row r="1033" spans="1:20" ht="32.25" customHeight="1" x14ac:dyDescent="0.25">
      <c r="B1033" s="185" t="str">
        <f>Questions!D33</f>
        <v>Does your GP, nurse or other health professional review your written care plan with you regularly?</v>
      </c>
      <c r="C1033" s="185"/>
      <c r="D1033" s="185"/>
      <c r="E1033" s="185"/>
      <c r="F1033" s="185"/>
      <c r="G1033" s="185"/>
      <c r="H1033" s="97" t="str">
        <f>Questions!L33</f>
        <v>Yes</v>
      </c>
      <c r="I1033" s="125">
        <f>GETPIVOTDATA("Proportion",'GP Pivots'!$A$128,"Question",Questions!$C33,"Group",I$1031,"Topic ",Questions!$D33)</f>
        <v>0.59740259740259738</v>
      </c>
      <c r="J1033" s="126">
        <f>GETPIVOTDATA("Proportion",'GP Pivots'!$A$128,"Question",Questions!$C33,"Group",J$1031,"Topic ",Questions!$D33)</f>
        <v>0.62428977272727271</v>
      </c>
      <c r="K1033" s="126">
        <f>GETPIVOTDATA("Proportion",'GP Pivots'!$A$128,"Question",Questions!$C33,"Group",K$1031,"Topic ",Questions!$D33)</f>
        <v>0.6718237224566338</v>
      </c>
      <c r="L1033" s="126">
        <f>GETPIVOTDATA("Proportion",'GP Pivots'!$A$128,"Question",Questions!$C33,"Group",L$1031,"Topic ",Questions!$D33)</f>
        <v>0.70123747790218027</v>
      </c>
      <c r="M1033" s="126">
        <f>GETPIVOTDATA("Proportion",'GP Pivots'!$A$128,"Question",Questions!$C33,"Group",M$1031,"Topic ",Questions!$D33)</f>
        <v>0.7321509777171441</v>
      </c>
      <c r="N1033" s="126">
        <f>GETPIVOTDATA("Proportion",'GP Pivots'!$A$128,"Question",Questions!$C33,"Group",N$1031,"Topic ",Questions!$D33)</f>
        <v>0.76027274358514263</v>
      </c>
      <c r="O1033" s="126">
        <f>GETPIVOTDATA("Proportion",'GP Pivots'!$A$128,"Question",Questions!$C33,"Group",O$1031,"Topic ",Questions!$D33)</f>
        <v>0.72266401590457252</v>
      </c>
      <c r="P1033" s="126">
        <f>GETPIVOTDATA("Proportion",'GP Pivots'!$A$128,"Question",Questions!$C33,"Group",P$1031,"Topic ",Questions!$D33)</f>
        <v>0.67092337917485267</v>
      </c>
      <c r="Q1033" s="127"/>
      <c r="S1033" s="95"/>
      <c r="T1033" s="48" t="str">
        <f xml:space="preserve"> "= statistically different to control group"</f>
        <v>= statistically different to control group</v>
      </c>
    </row>
    <row r="1034" spans="1:20" ht="29.25" customHeight="1" x14ac:dyDescent="0.25">
      <c r="B1034" s="185" t="str">
        <f>Questions!D34</f>
        <v>Rating of GP Listening to you</v>
      </c>
      <c r="C1034" s="185"/>
      <c r="D1034" s="185"/>
      <c r="E1034" s="185"/>
      <c r="F1034" s="185"/>
      <c r="G1034" s="185"/>
      <c r="H1034" s="97" t="str">
        <f>Questions!L34</f>
        <v>Very good &amp; Good</v>
      </c>
      <c r="I1034" s="125">
        <f>GETPIVOTDATA("Proportion",'GP Pivots'!$A$128,"Question",Questions!$C34,"Group",I$1031,"Topic ",Questions!$D34)</f>
        <v>0.84116781305379507</v>
      </c>
      <c r="J1034" s="126">
        <f>GETPIVOTDATA("Proportion",'GP Pivots'!$A$128,"Question",Questions!$C34,"Group",J$1031,"Topic ",Questions!$D34)</f>
        <v>0.84249542325245597</v>
      </c>
      <c r="K1034" s="126">
        <f>GETPIVOTDATA("Proportion",'GP Pivots'!$A$128,"Question",Questions!$C34,"Group",K$1031,"Topic ",Questions!$D34)</f>
        <v>0.8716760208118095</v>
      </c>
      <c r="L1034" s="126">
        <f>GETPIVOTDATA("Proportion",'GP Pivots'!$A$128,"Question",Questions!$C34,"Group",L$1031,"Topic ",Questions!$D34)</f>
        <v>0.88314371560717064</v>
      </c>
      <c r="M1034" s="126">
        <f>GETPIVOTDATA("Proportion",'GP Pivots'!$A$128,"Question",Questions!$C34,"Group",M$1031,"Topic ",Questions!$D34)</f>
        <v>0.89989700615622292</v>
      </c>
      <c r="N1034" s="126">
        <f>GETPIVOTDATA("Proportion",'GP Pivots'!$A$128,"Question",Questions!$C34,"Group",N$1031,"Topic ",Questions!$D34)</f>
        <v>0.92946036752605599</v>
      </c>
      <c r="O1034" s="126">
        <f>GETPIVOTDATA("Proportion",'GP Pivots'!$A$128,"Question",Questions!$C34,"Group",O$1031,"Topic ",Questions!$D34)</f>
        <v>0.94198175963596398</v>
      </c>
      <c r="P1034" s="126">
        <f>GETPIVOTDATA("Proportion",'GP Pivots'!$A$128,"Question",Questions!$C34,"Group",P$1031,"Topic ",Questions!$D34)</f>
        <v>0.93609176566980745</v>
      </c>
      <c r="Q1034" s="127"/>
      <c r="S1034" s="96"/>
      <c r="T1034" s="48" t="str">
        <f>"= not statistically different to control group"</f>
        <v>= not statistically different to control group</v>
      </c>
    </row>
    <row r="1035" spans="1:20" ht="29.25" customHeight="1" x14ac:dyDescent="0.25">
      <c r="B1035" s="185" t="str">
        <f>Questions!D35</f>
        <v>Rating of GP involving you in decisions about your care</v>
      </c>
      <c r="C1035" s="185"/>
      <c r="D1035" s="185"/>
      <c r="E1035" s="185"/>
      <c r="F1035" s="185"/>
      <c r="G1035" s="185"/>
      <c r="H1035" s="97" t="str">
        <f>Questions!L35</f>
        <v>Very good &amp; Good</v>
      </c>
      <c r="I1035" s="125">
        <f>GETPIVOTDATA("Proportion",'GP Pivots'!$A$128,"Question",Questions!$C35,"Group",I$1031,"Topic ",Questions!$D35)</f>
        <v>0.76540968191692882</v>
      </c>
      <c r="J1035" s="126">
        <f>GETPIVOTDATA("Proportion",'GP Pivots'!$A$128,"Question",Questions!$C35,"Group",J$1031,"Topic ",Questions!$D35)</f>
        <v>0.7585284373657144</v>
      </c>
      <c r="K1035" s="126">
        <f>GETPIVOTDATA("Proportion",'GP Pivots'!$A$128,"Question",Questions!$C35,"Group",K$1031,"Topic ",Questions!$D35)</f>
        <v>0.7945427124636697</v>
      </c>
      <c r="L1035" s="126">
        <f>GETPIVOTDATA("Proportion",'GP Pivots'!$A$128,"Question",Questions!$C35,"Group",L$1031,"Topic ",Questions!$D35)</f>
        <v>0.81376008064516125</v>
      </c>
      <c r="M1035" s="126">
        <f>GETPIVOTDATA("Proportion",'GP Pivots'!$A$128,"Question",Questions!$C35,"Group",M$1031,"Topic ",Questions!$D35)</f>
        <v>0.8389192353926741</v>
      </c>
      <c r="N1035" s="126">
        <f>GETPIVOTDATA("Proportion",'GP Pivots'!$A$128,"Question",Questions!$C35,"Group",N$1031,"Topic ",Questions!$D35)</f>
        <v>0.88476284234534464</v>
      </c>
      <c r="O1035" s="126">
        <f>GETPIVOTDATA("Proportion",'GP Pivots'!$A$128,"Question",Questions!$C35,"Group",O$1031,"Topic ",Questions!$D35)</f>
        <v>0.90050720184967248</v>
      </c>
      <c r="P1035" s="126">
        <f>GETPIVOTDATA("Proportion",'GP Pivots'!$A$128,"Question",Questions!$C35,"Group",P$1031,"Topic ",Questions!$D35)</f>
        <v>0.88245516474350061</v>
      </c>
      <c r="Q1035" s="127"/>
    </row>
    <row r="1036" spans="1:20" ht="29.25" customHeight="1" x14ac:dyDescent="0.25">
      <c r="B1036" s="185" t="str">
        <f>Questions!D36</f>
        <v>Rating of nurse Listening to you</v>
      </c>
      <c r="C1036" s="185"/>
      <c r="D1036" s="185"/>
      <c r="E1036" s="185"/>
      <c r="F1036" s="185"/>
      <c r="G1036" s="185"/>
      <c r="H1036" s="97" t="str">
        <f>Questions!L36</f>
        <v>Very good &amp; Good</v>
      </c>
      <c r="I1036" s="125">
        <f>GETPIVOTDATA("Proportion",'GP Pivots'!$A$128,"Question",Questions!$C36,"Group",I$1031,"Topic ",Questions!$D36)</f>
        <v>0.8849740932642487</v>
      </c>
      <c r="J1036" s="126">
        <f>GETPIVOTDATA("Proportion",'GP Pivots'!$A$128,"Question",Questions!$C36,"Group",J$1031,"Topic ",Questions!$D36)</f>
        <v>0.89057746181883901</v>
      </c>
      <c r="K1036" s="126">
        <f>GETPIVOTDATA("Proportion",'GP Pivots'!$A$128,"Question",Questions!$C36,"Group",K$1031,"Topic ",Questions!$D36)</f>
        <v>0.90329037506422327</v>
      </c>
      <c r="L1036" s="126">
        <f>GETPIVOTDATA("Proportion",'GP Pivots'!$A$128,"Question",Questions!$C36,"Group",L$1031,"Topic ",Questions!$D36)</f>
        <v>0.90764478999459863</v>
      </c>
      <c r="M1036" s="126">
        <f>GETPIVOTDATA("Proportion",'GP Pivots'!$A$128,"Question",Questions!$C36,"Group",M$1031,"Topic ",Questions!$D36)</f>
        <v>0.91423772609819121</v>
      </c>
      <c r="N1036" s="126">
        <f>GETPIVOTDATA("Proportion",'GP Pivots'!$A$128,"Question",Questions!$C36,"Group",N$1031,"Topic ",Questions!$D36)</f>
        <v>0.93974772445999744</v>
      </c>
      <c r="O1036" s="126">
        <f>GETPIVOTDATA("Proportion",'GP Pivots'!$A$128,"Question",Questions!$C36,"Group",O$1031,"Topic ",Questions!$D36)</f>
        <v>0.95539314777380402</v>
      </c>
      <c r="P1036" s="126">
        <f>GETPIVOTDATA("Proportion",'GP Pivots'!$A$128,"Question",Questions!$C36,"Group",P$1031,"Topic ",Questions!$D36)</f>
        <v>0.95269519310919704</v>
      </c>
      <c r="Q1036" s="127"/>
    </row>
    <row r="1037" spans="1:20" ht="29.25" customHeight="1" x14ac:dyDescent="0.25">
      <c r="B1037" s="185" t="str">
        <f>Questions!D37</f>
        <v>Rating of nurse involving you in decisions about your care</v>
      </c>
      <c r="C1037" s="185"/>
      <c r="D1037" s="185"/>
      <c r="E1037" s="185"/>
      <c r="F1037" s="185"/>
      <c r="G1037" s="185"/>
      <c r="H1037" s="97" t="str">
        <f>Questions!L37</f>
        <v>Very good &amp; Good</v>
      </c>
      <c r="I1037" s="125">
        <f>GETPIVOTDATA("Proportion",'GP Pivots'!$A$128,"Question",Questions!$C37,"Group",I$1031,"Topic ",Questions!$D37)</f>
        <v>0.84085451685021118</v>
      </c>
      <c r="J1037" s="126">
        <f>GETPIVOTDATA("Proportion",'GP Pivots'!$A$128,"Question",Questions!$C37,"Group",J$1031,"Topic ",Questions!$D37)</f>
        <v>0.83436328972454143</v>
      </c>
      <c r="K1037" s="126">
        <f>GETPIVOTDATA("Proportion",'GP Pivots'!$A$128,"Question",Questions!$C37,"Group",K$1031,"Topic ",Questions!$D37)</f>
        <v>0.84272962041437216</v>
      </c>
      <c r="L1037" s="126">
        <f>GETPIVOTDATA("Proportion",'GP Pivots'!$A$128,"Question",Questions!$C37,"Group",L$1031,"Topic ",Questions!$D37)</f>
        <v>0.84343001261034045</v>
      </c>
      <c r="M1037" s="126">
        <f>GETPIVOTDATA("Proportion",'GP Pivots'!$A$128,"Question",Questions!$C37,"Group",M$1031,"Topic ",Questions!$D37)</f>
        <v>0.85268659506247391</v>
      </c>
      <c r="N1037" s="126">
        <f>GETPIVOTDATA("Proportion",'GP Pivots'!$A$128,"Question",Questions!$C37,"Group",N$1031,"Topic ",Questions!$D37)</f>
        <v>0.89342081684976637</v>
      </c>
      <c r="O1037" s="126">
        <f>GETPIVOTDATA("Proportion",'GP Pivots'!$A$128,"Question",Questions!$C37,"Group",O$1031,"Topic ",Questions!$D37)</f>
        <v>0.91258145602268259</v>
      </c>
      <c r="P1037" s="126">
        <f>GETPIVOTDATA("Proportion",'GP Pivots'!$A$128,"Question",Questions!$C37,"Group",P$1031,"Topic ",Questions!$D37)</f>
        <v>0.90118927635557344</v>
      </c>
      <c r="Q1037" s="127"/>
    </row>
    <row r="1038" spans="1:20" x14ac:dyDescent="0.25">
      <c r="H1038" s="75"/>
      <c r="I1038" s="131">
        <f t="shared" ref="I1038:P1038" si="3">VLOOKUP($D$1040,$B$1032:$P$1037,I1039,0)</f>
        <v>0.76452119309262168</v>
      </c>
      <c r="J1038" s="131">
        <f t="shared" si="3"/>
        <v>0.79408212560386471</v>
      </c>
      <c r="K1038" s="131">
        <f t="shared" si="3"/>
        <v>0.78731191541276946</v>
      </c>
      <c r="L1038" s="131">
        <f t="shared" si="3"/>
        <v>0.75721027792343998</v>
      </c>
      <c r="M1038" s="131">
        <f t="shared" si="3"/>
        <v>0.72314049586776863</v>
      </c>
      <c r="N1038" s="131">
        <f t="shared" si="3"/>
        <v>0.67679140795435477</v>
      </c>
      <c r="O1038" s="131">
        <f t="shared" si="3"/>
        <v>0.62709090909090914</v>
      </c>
      <c r="P1038" s="131">
        <f t="shared" si="3"/>
        <v>0.64079822616407978</v>
      </c>
    </row>
    <row r="1039" spans="1:20" s="75" customFormat="1" x14ac:dyDescent="0.25">
      <c r="B1039" s="187" t="s">
        <v>281</v>
      </c>
      <c r="C1039" s="187"/>
      <c r="I1039" s="77">
        <v>8</v>
      </c>
      <c r="J1039" s="77">
        <v>9</v>
      </c>
      <c r="K1039" s="77">
        <v>10</v>
      </c>
      <c r="L1039" s="77">
        <v>11</v>
      </c>
      <c r="M1039" s="77">
        <v>12</v>
      </c>
      <c r="N1039" s="77">
        <v>13</v>
      </c>
      <c r="O1039" s="77">
        <v>14</v>
      </c>
      <c r="P1039" s="77">
        <v>15</v>
      </c>
    </row>
    <row r="1040" spans="1:20" s="75" customFormat="1" x14ac:dyDescent="0.25">
      <c r="B1040" s="187"/>
      <c r="C1040" s="187"/>
      <c r="D1040" s="188" t="s">
        <v>64</v>
      </c>
      <c r="E1040" s="188"/>
      <c r="F1040" s="188"/>
      <c r="G1040" s="188"/>
      <c r="H1040" s="188"/>
      <c r="I1040" s="188"/>
      <c r="J1040" s="188"/>
      <c r="K1040" s="188"/>
      <c r="L1040" s="188"/>
      <c r="N1040" s="77" t="str">
        <f>VLOOKUP(D1040,B1032:H1037,7,0)</f>
        <v>Yes</v>
      </c>
    </row>
    <row r="1041" s="75" customFormat="1" x14ac:dyDescent="0.25"/>
    <row r="1042" s="75" customFormat="1" x14ac:dyDescent="0.25"/>
    <row r="1043" s="75" customFormat="1" x14ac:dyDescent="0.25"/>
    <row r="1044" s="75" customFormat="1" x14ac:dyDescent="0.25"/>
    <row r="1045" s="75" customFormat="1" x14ac:dyDescent="0.25"/>
    <row r="1046" s="75" customFormat="1" x14ac:dyDescent="0.25"/>
    <row r="1047" s="75" customFormat="1" x14ac:dyDescent="0.25"/>
    <row r="1048" s="75" customFormat="1" x14ac:dyDescent="0.25"/>
    <row r="1049" s="75" customFormat="1" x14ac:dyDescent="0.25"/>
    <row r="1050" s="75" customFormat="1" x14ac:dyDescent="0.25"/>
    <row r="1051" s="75" customFormat="1" x14ac:dyDescent="0.25"/>
    <row r="1052" s="75" customFormat="1" x14ac:dyDescent="0.25"/>
    <row r="1053" s="75" customFormat="1" x14ac:dyDescent="0.25"/>
    <row r="1054" s="75" customFormat="1" x14ac:dyDescent="0.25"/>
    <row r="1055" s="75" customFormat="1" x14ac:dyDescent="0.25"/>
    <row r="1056" s="75" customFormat="1" x14ac:dyDescent="0.25"/>
    <row r="1057" spans="2:17" s="75" customFormat="1" x14ac:dyDescent="0.25"/>
    <row r="1058" spans="2:17" s="75" customFormat="1" x14ac:dyDescent="0.25"/>
    <row r="1059" spans="2:17" s="75" customFormat="1" x14ac:dyDescent="0.25"/>
    <row r="1060" spans="2:17" s="75" customFormat="1" x14ac:dyDescent="0.25"/>
    <row r="1062" spans="2:17" x14ac:dyDescent="0.25">
      <c r="B1062" s="91" t="s">
        <v>138</v>
      </c>
    </row>
    <row r="1063" spans="2:17" ht="75" x14ac:dyDescent="0.25">
      <c r="B1063" s="186" t="s">
        <v>0</v>
      </c>
      <c r="C1063" s="186"/>
      <c r="D1063" s="186"/>
      <c r="E1063" s="186"/>
      <c r="F1063" s="186"/>
      <c r="G1063" s="186"/>
      <c r="H1063" s="97" t="s">
        <v>280</v>
      </c>
      <c r="I1063" s="99" t="s">
        <v>41</v>
      </c>
      <c r="J1063" s="99" t="s">
        <v>43</v>
      </c>
      <c r="K1063" s="99" t="s">
        <v>44</v>
      </c>
      <c r="L1063" s="99" t="s">
        <v>42</v>
      </c>
      <c r="M1063" s="99" t="s">
        <v>45</v>
      </c>
      <c r="P1063" s="93" t="s">
        <v>201</v>
      </c>
      <c r="Q1063" s="75"/>
    </row>
    <row r="1064" spans="2:17" x14ac:dyDescent="0.25">
      <c r="B1064" s="185" t="str">
        <f>Questions!D32</f>
        <v>Did you help put your written care plan together?</v>
      </c>
      <c r="C1064" s="185"/>
      <c r="D1064" s="185"/>
      <c r="E1064" s="185"/>
      <c r="F1064" s="185"/>
      <c r="G1064" s="185"/>
      <c r="H1064" s="97" t="str">
        <f>Questions!L32</f>
        <v>Yes</v>
      </c>
      <c r="I1064" s="125">
        <f>GETPIVOTDATA("Proportion",'GP Pivots'!$A$155,"Question",Questions!$C32,"Group",I$1063,"Topic ",Questions!$D32)</f>
        <v>0.6849096705632306</v>
      </c>
      <c r="J1064" s="126">
        <f>GETPIVOTDATA("Proportion",'GP Pivots'!$A$155,"Question",Questions!$C32,"Group",J$1063,"Topic ",Questions!$D32)</f>
        <v>0.78943560057887119</v>
      </c>
      <c r="K1064" s="126">
        <f>GETPIVOTDATA("Proportion",'GP Pivots'!$A$155,"Question",Questions!$C32,"Group",K$1063,"Topic ",Questions!$D32)</f>
        <v>0.76808721506442024</v>
      </c>
      <c r="L1064" s="126">
        <f>GETPIVOTDATA("Proportion",'GP Pivots'!$A$155,"Question",Questions!$C32,"Group",L$1063,"Topic ",Questions!$D32)</f>
        <v>0.77131782945736438</v>
      </c>
      <c r="M1064" s="126">
        <f>GETPIVOTDATA("Proportion",'GP Pivots'!$A$155,"Question",Questions!$C32,"Group",M$1063,"Topic ",Questions!$D32)</f>
        <v>0.81573033707865172</v>
      </c>
      <c r="P1064" s="94"/>
      <c r="Q1064" s="76" t="str">
        <f>"= control group"</f>
        <v>= control group</v>
      </c>
    </row>
    <row r="1065" spans="2:17" ht="27.75" customHeight="1" x14ac:dyDescent="0.25">
      <c r="B1065" s="185" t="str">
        <f>Questions!D33</f>
        <v>Does your GP, nurse or other health professional review your written care plan with you regularly?</v>
      </c>
      <c r="C1065" s="185"/>
      <c r="D1065" s="185"/>
      <c r="E1065" s="185"/>
      <c r="F1065" s="185"/>
      <c r="G1065" s="185"/>
      <c r="H1065" s="97" t="str">
        <f>Questions!L33</f>
        <v>Yes</v>
      </c>
      <c r="I1065" s="125">
        <f>GETPIVOTDATA("Proportion",'GP Pivots'!$A$155,"Question",Questions!$C33,"Group",I$1063,"Topic ",Questions!$D33)</f>
        <v>0.71562840537595351</v>
      </c>
      <c r="J1065" s="126">
        <f>GETPIVOTDATA("Proportion",'GP Pivots'!$A$155,"Question",Questions!$C33,"Group",J$1063,"Topic ",Questions!$D33)</f>
        <v>0.68023748939779471</v>
      </c>
      <c r="K1065" s="126">
        <f>GETPIVOTDATA("Proportion",'GP Pivots'!$A$155,"Question",Questions!$C33,"Group",K$1063,"Topic ",Questions!$D33)</f>
        <v>0.68518518518518523</v>
      </c>
      <c r="L1065" s="126">
        <f>GETPIVOTDATA("Proportion",'GP Pivots'!$A$155,"Question",Questions!$C33,"Group",L$1063,"Topic ",Questions!$D33)</f>
        <v>0.72925764192139741</v>
      </c>
      <c r="M1065" s="126">
        <f>GETPIVOTDATA("Proportion",'GP Pivots'!$A$155,"Question",Questions!$C33,"Group",M$1063,"Topic ",Questions!$D33)</f>
        <v>0.68398268398268403</v>
      </c>
      <c r="N1065" s="75"/>
      <c r="P1065" s="95"/>
      <c r="Q1065" s="48" t="str">
        <f xml:space="preserve"> "= statistically different to control group"</f>
        <v>= statistically different to control group</v>
      </c>
    </row>
    <row r="1066" spans="2:17" ht="29.25" customHeight="1" x14ac:dyDescent="0.25">
      <c r="B1066" s="185" t="str">
        <f>Questions!D34</f>
        <v>Rating of GP Listening to you</v>
      </c>
      <c r="C1066" s="185"/>
      <c r="D1066" s="185"/>
      <c r="E1066" s="185"/>
      <c r="F1066" s="185"/>
      <c r="G1066" s="185"/>
      <c r="H1066" s="97" t="str">
        <f>Questions!L34</f>
        <v>Very good &amp; Good</v>
      </c>
      <c r="I1066" s="125">
        <f>GETPIVOTDATA("Proportion",'GP Pivots'!$A$155,"Question",Questions!$C34,"Group",I$1063,"Topic ",Questions!$D34)</f>
        <v>0.90307217963173769</v>
      </c>
      <c r="J1066" s="126">
        <f>GETPIVOTDATA("Proportion",'GP Pivots'!$A$155,"Question",Questions!$C34,"Group",J$1063,"Topic ",Questions!$D34)</f>
        <v>0.84874237958738741</v>
      </c>
      <c r="K1066" s="126">
        <f>GETPIVOTDATA("Proportion",'GP Pivots'!$A$155,"Question",Questions!$C34,"Group",K$1063,"Topic ",Questions!$D34)</f>
        <v>0.89680699250802709</v>
      </c>
      <c r="L1066" s="126">
        <f>GETPIVOTDATA("Proportion",'GP Pivots'!$A$155,"Question",Questions!$C34,"Group",L$1063,"Topic ",Questions!$D34)</f>
        <v>0.85110695353913313</v>
      </c>
      <c r="M1066" s="126">
        <f>GETPIVOTDATA("Proportion",'GP Pivots'!$A$155,"Question",Questions!$C34,"Group",M$1063,"Topic ",Questions!$D34)</f>
        <v>0.87926721007182629</v>
      </c>
      <c r="N1066" s="75"/>
      <c r="P1066" s="96"/>
      <c r="Q1066" s="48" t="str">
        <f>"= not statistically different to control group"</f>
        <v>= not statistically different to control group</v>
      </c>
    </row>
    <row r="1067" spans="2:17" ht="29.25" customHeight="1" x14ac:dyDescent="0.25">
      <c r="B1067" s="185" t="str">
        <f>Questions!D35</f>
        <v>Rating of GP involving you in decisions about your care</v>
      </c>
      <c r="C1067" s="185"/>
      <c r="D1067" s="185"/>
      <c r="E1067" s="185"/>
      <c r="F1067" s="185"/>
      <c r="G1067" s="185"/>
      <c r="H1067" s="97" t="str">
        <f>Questions!L35</f>
        <v>Very good &amp; Good</v>
      </c>
      <c r="I1067" s="125">
        <f>GETPIVOTDATA("Proportion",'GP Pivots'!$A$155,"Question",Questions!$C35,"Group",I$1063,"Topic ",Questions!$D35)</f>
        <v>0.84389692644919079</v>
      </c>
      <c r="J1067" s="126">
        <f>GETPIVOTDATA("Proportion",'GP Pivots'!$A$155,"Question",Questions!$C35,"Group",J$1063,"Topic ",Questions!$D35)</f>
        <v>0.7669756005296009</v>
      </c>
      <c r="K1067" s="126">
        <f>GETPIVOTDATA("Proportion",'GP Pivots'!$A$155,"Question",Questions!$C35,"Group",K$1063,"Topic ",Questions!$D35)</f>
        <v>0.8275698720985315</v>
      </c>
      <c r="L1067" s="126">
        <f>GETPIVOTDATA("Proportion",'GP Pivots'!$A$155,"Question",Questions!$C35,"Group",L$1063,"Topic ",Questions!$D35)</f>
        <v>0.77598804383925601</v>
      </c>
      <c r="M1067" s="126">
        <f>GETPIVOTDATA("Proportion",'GP Pivots'!$A$155,"Question",Questions!$C35,"Group",M$1063,"Topic ",Questions!$D35)</f>
        <v>0.81850029193427309</v>
      </c>
      <c r="N1067" s="75"/>
    </row>
    <row r="1068" spans="2:17" ht="29.25" customHeight="1" x14ac:dyDescent="0.25">
      <c r="B1068" s="185" t="str">
        <f>Questions!D36</f>
        <v>Rating of nurse Listening to you</v>
      </c>
      <c r="C1068" s="185"/>
      <c r="D1068" s="185"/>
      <c r="E1068" s="185"/>
      <c r="F1068" s="185"/>
      <c r="G1068" s="185"/>
      <c r="H1068" s="97" t="str">
        <f>Questions!L36</f>
        <v>Very good &amp; Good</v>
      </c>
      <c r="I1068" s="125">
        <f>GETPIVOTDATA("Proportion",'GP Pivots'!$A$155,"Question",Questions!$C36,"Group",I$1063,"Topic ",Questions!$D36)</f>
        <v>0.92640470454443435</v>
      </c>
      <c r="J1068" s="126">
        <f>GETPIVOTDATA("Proportion",'GP Pivots'!$A$155,"Question",Questions!$C36,"Group",J$1063,"Topic ",Questions!$D36)</f>
        <v>0.86238256815086678</v>
      </c>
      <c r="K1068" s="126">
        <f>GETPIVOTDATA("Proportion",'GP Pivots'!$A$155,"Question",Questions!$C36,"Group",K$1063,"Topic ",Questions!$D36)</f>
        <v>0.91254268385913051</v>
      </c>
      <c r="L1068" s="126">
        <f>GETPIVOTDATA("Proportion",'GP Pivots'!$A$155,"Question",Questions!$C36,"Group",L$1063,"Topic ",Questions!$D36)</f>
        <v>0.88053985044683569</v>
      </c>
      <c r="M1068" s="126">
        <f>GETPIVOTDATA("Proportion",'GP Pivots'!$A$155,"Question",Questions!$C36,"Group",M$1063,"Topic ",Questions!$D36)</f>
        <v>0.8924219776237714</v>
      </c>
      <c r="N1068" s="75"/>
    </row>
    <row r="1069" spans="2:17" ht="29.25" customHeight="1" x14ac:dyDescent="0.25">
      <c r="B1069" s="185" t="str">
        <f>Questions!D37</f>
        <v>Rating of nurse involving you in decisions about your care</v>
      </c>
      <c r="C1069" s="185"/>
      <c r="D1069" s="185"/>
      <c r="E1069" s="185"/>
      <c r="F1069" s="185"/>
      <c r="G1069" s="185"/>
      <c r="H1069" s="97" t="str">
        <f>Questions!L37</f>
        <v>Very good &amp; Good</v>
      </c>
      <c r="I1069" s="125">
        <f>GETPIVOTDATA("Proportion",'GP Pivots'!$A$155,"Question",Questions!$C37,"Group",I$1063,"Topic ",Questions!$D37)</f>
        <v>0.87202416003499506</v>
      </c>
      <c r="J1069" s="126">
        <f>GETPIVOTDATA("Proportion",'GP Pivots'!$A$155,"Question",Questions!$C37,"Group",J$1063,"Topic ",Questions!$D37)</f>
        <v>0.79837605165329684</v>
      </c>
      <c r="K1069" s="126">
        <f>GETPIVOTDATA("Proportion",'GP Pivots'!$A$155,"Question",Questions!$C37,"Group",K$1063,"Topic ",Questions!$D37)</f>
        <v>0.85885736408384494</v>
      </c>
      <c r="L1069" s="126">
        <f>GETPIVOTDATA("Proportion",'GP Pivots'!$A$155,"Question",Questions!$C37,"Group",L$1063,"Topic ",Questions!$D37)</f>
        <v>0.81005364593681706</v>
      </c>
      <c r="M1069" s="126">
        <f>GETPIVOTDATA("Proportion",'GP Pivots'!$A$155,"Question",Questions!$C37,"Group",M$1063,"Topic ",Questions!$D37)</f>
        <v>0.84458019605057533</v>
      </c>
      <c r="N1069" s="75"/>
    </row>
    <row r="1070" spans="2:17" x14ac:dyDescent="0.25">
      <c r="H1070" s="75"/>
      <c r="I1070" s="131">
        <f>VLOOKUP($D$1072,$B$1064:$M$1069,I1071,0)</f>
        <v>0.6849096705632306</v>
      </c>
      <c r="J1070" s="131">
        <f>VLOOKUP($D$1072,$B$1064:$M$1069,J1071,0)</f>
        <v>0.78943560057887119</v>
      </c>
      <c r="K1070" s="131">
        <f>VLOOKUP($D$1072,$B$1064:$M$1069,K1071,0)</f>
        <v>0.76808721506442024</v>
      </c>
      <c r="L1070" s="131">
        <f>VLOOKUP($D$1072,$B$1064:$M$1069,L1071,0)</f>
        <v>0.77131782945736438</v>
      </c>
      <c r="M1070" s="131">
        <f>VLOOKUP($D$1072,$B$1064:$M$1069,M1071,0)</f>
        <v>0.81573033707865172</v>
      </c>
    </row>
    <row r="1071" spans="2:17" s="75" customFormat="1" x14ac:dyDescent="0.25">
      <c r="B1071" s="187" t="s">
        <v>281</v>
      </c>
      <c r="C1071" s="187"/>
      <c r="I1071" s="77">
        <v>8</v>
      </c>
      <c r="J1071" s="77">
        <v>9</v>
      </c>
      <c r="K1071" s="77">
        <v>10</v>
      </c>
      <c r="L1071" s="77">
        <v>11</v>
      </c>
      <c r="M1071" s="77">
        <v>12</v>
      </c>
    </row>
    <row r="1072" spans="2:17" s="75" customFormat="1" x14ac:dyDescent="0.25">
      <c r="B1072" s="187"/>
      <c r="C1072" s="187"/>
      <c r="D1072" s="188" t="s">
        <v>64</v>
      </c>
      <c r="E1072" s="188"/>
      <c r="F1072" s="188"/>
      <c r="G1072" s="188"/>
      <c r="H1072" s="188"/>
      <c r="I1072" s="188"/>
      <c r="J1072" s="188"/>
      <c r="K1072" s="188"/>
      <c r="L1072" s="188"/>
      <c r="N1072" s="77" t="str">
        <f>VLOOKUP(D1072,B1064:H1069,7,0)</f>
        <v>Yes</v>
      </c>
    </row>
    <row r="1073" s="75" customFormat="1" x14ac:dyDescent="0.25"/>
    <row r="1074" s="75" customFormat="1" x14ac:dyDescent="0.25"/>
    <row r="1075" s="75" customFormat="1" x14ac:dyDescent="0.25"/>
    <row r="1076" s="75" customFormat="1" x14ac:dyDescent="0.25"/>
    <row r="1077" s="75" customFormat="1" x14ac:dyDescent="0.25"/>
    <row r="1078" s="75" customFormat="1" x14ac:dyDescent="0.25"/>
    <row r="1079" s="75" customFormat="1" x14ac:dyDescent="0.25"/>
    <row r="1080" s="75" customFormat="1" x14ac:dyDescent="0.25"/>
    <row r="1081" s="75" customFormat="1" x14ac:dyDescent="0.25"/>
    <row r="1082" s="75" customFormat="1" x14ac:dyDescent="0.25"/>
    <row r="1083" s="75" customFormat="1" x14ac:dyDescent="0.25"/>
    <row r="1084" s="75" customFormat="1" x14ac:dyDescent="0.25"/>
    <row r="1085" s="75" customFormat="1" x14ac:dyDescent="0.25"/>
    <row r="1086" s="75" customFormat="1" x14ac:dyDescent="0.25"/>
    <row r="1087" s="75" customFormat="1" x14ac:dyDescent="0.25"/>
    <row r="1088" s="75" customFormat="1" x14ac:dyDescent="0.25"/>
    <row r="1089" spans="2:16" s="75" customFormat="1" x14ac:dyDescent="0.25"/>
    <row r="1090" spans="2:16" s="75" customFormat="1" x14ac:dyDescent="0.25"/>
    <row r="1091" spans="2:16" s="75" customFormat="1" x14ac:dyDescent="0.25"/>
    <row r="1093" spans="2:16" x14ac:dyDescent="0.25">
      <c r="B1093" s="91" t="s">
        <v>109</v>
      </c>
    </row>
    <row r="1094" spans="2:16" ht="45" x14ac:dyDescent="0.25">
      <c r="B1094" s="186" t="s">
        <v>0</v>
      </c>
      <c r="C1094" s="186"/>
      <c r="D1094" s="186"/>
      <c r="E1094" s="186"/>
      <c r="F1094" s="186"/>
      <c r="G1094" s="186"/>
      <c r="H1094" s="97" t="s">
        <v>280</v>
      </c>
      <c r="I1094" s="97" t="s">
        <v>49</v>
      </c>
      <c r="J1094" s="97" t="s">
        <v>51</v>
      </c>
      <c r="K1094" s="97" t="s">
        <v>50</v>
      </c>
      <c r="L1094" s="97" t="s">
        <v>52</v>
      </c>
      <c r="O1094" s="93" t="s">
        <v>201</v>
      </c>
      <c r="P1094" s="75"/>
    </row>
    <row r="1095" spans="2:16" x14ac:dyDescent="0.25">
      <c r="B1095" s="185" t="str">
        <f>Questions!D32</f>
        <v>Did you help put your written care plan together?</v>
      </c>
      <c r="C1095" s="185"/>
      <c r="D1095" s="185"/>
      <c r="E1095" s="185"/>
      <c r="F1095" s="185"/>
      <c r="G1095" s="185"/>
      <c r="H1095" s="97" t="str">
        <f>Questions!L32</f>
        <v>Yes</v>
      </c>
      <c r="I1095" s="125">
        <f>GETPIVOTDATA("Proportion",'GP Pivots'!$A$181,"Question",Questions!$C32,"Group",I$1094,"Topic ",Questions!$D32)</f>
        <v>0.6915454622777919</v>
      </c>
      <c r="J1095" s="126">
        <f>GETPIVOTDATA("Proportion",'GP Pivots'!$A$181,"Question",Questions!$C32,"Group",J$1094,"Topic ",Questions!$D32)</f>
        <v>0.76754385964912286</v>
      </c>
      <c r="K1095" s="126">
        <f>GETPIVOTDATA("Proportion",'GP Pivots'!$A$181,"Question",Questions!$C32,"Group",K$1094,"Topic ",Questions!$D32)</f>
        <v>0.79600000000000004</v>
      </c>
      <c r="L1095" s="126">
        <f>GETPIVOTDATA("Proportion",'GP Pivots'!$A$181,"Question",Questions!$C32,"Group",L$1094,"Topic ",Questions!$D32)</f>
        <v>0.75820895522388054</v>
      </c>
      <c r="O1095" s="94"/>
      <c r="P1095" s="76" t="str">
        <f>"= control group"</f>
        <v>= control group</v>
      </c>
    </row>
    <row r="1096" spans="2:16" ht="29.25" customHeight="1" x14ac:dyDescent="0.25">
      <c r="B1096" s="185" t="str">
        <f>Questions!D33</f>
        <v>Does your GP, nurse or other health professional review your written care plan with you regularly?</v>
      </c>
      <c r="C1096" s="185"/>
      <c r="D1096" s="185"/>
      <c r="E1096" s="185"/>
      <c r="F1096" s="185"/>
      <c r="G1096" s="185"/>
      <c r="H1096" s="97" t="str">
        <f>Questions!L33</f>
        <v>Yes</v>
      </c>
      <c r="I1096" s="125">
        <f>GETPIVOTDATA("Proportion",'GP Pivots'!$A$181,"Question",Questions!$C33,"Group",I$1094,"Topic ",Questions!$D33)</f>
        <v>0.71613545816733071</v>
      </c>
      <c r="J1096" s="126">
        <f>GETPIVOTDATA("Proportion",'GP Pivots'!$A$181,"Question",Questions!$C33,"Group",J$1094,"Topic ",Questions!$D33)</f>
        <v>0.63366336633663367</v>
      </c>
      <c r="K1096" s="126">
        <f>GETPIVOTDATA("Proportion",'GP Pivots'!$A$181,"Question",Questions!$C33,"Group",K$1094,"Topic ",Questions!$D33)</f>
        <v>0.71491228070175439</v>
      </c>
      <c r="L1096" s="126">
        <f>GETPIVOTDATA("Proportion",'GP Pivots'!$A$181,"Question",Questions!$C33,"Group",L$1094,"Topic ",Questions!$D33)</f>
        <v>0.74827586206896557</v>
      </c>
      <c r="M1096" s="75"/>
      <c r="O1096" s="95"/>
      <c r="P1096" s="48" t="str">
        <f xml:space="preserve"> "= statistically different to control group"</f>
        <v>= statistically different to control group</v>
      </c>
    </row>
    <row r="1097" spans="2:16" ht="31.5" customHeight="1" x14ac:dyDescent="0.25">
      <c r="B1097" s="185" t="str">
        <f>Questions!D34</f>
        <v>Rating of GP Listening to you</v>
      </c>
      <c r="C1097" s="185"/>
      <c r="D1097" s="185"/>
      <c r="E1097" s="185"/>
      <c r="F1097" s="185"/>
      <c r="G1097" s="185"/>
      <c r="H1097" s="97" t="str">
        <f>Questions!L34</f>
        <v>Very good &amp; Good</v>
      </c>
      <c r="I1097" s="125">
        <f>GETPIVOTDATA("Proportion",'GP Pivots'!$A$181,"Question",Questions!$C34,"Group",I$1094,"Topic ",Questions!$D34)</f>
        <v>0.89993621810246216</v>
      </c>
      <c r="J1097" s="126">
        <f>GETPIVOTDATA("Proportion",'GP Pivots'!$A$181,"Question",Questions!$C34,"Group",J$1094,"Topic ",Questions!$D34)</f>
        <v>0.85266535044422509</v>
      </c>
      <c r="K1097" s="126">
        <f>GETPIVOTDATA("Proportion",'GP Pivots'!$A$181,"Question",Questions!$C34,"Group",K$1094,"Topic ",Questions!$D34)</f>
        <v>0.85518878589192859</v>
      </c>
      <c r="L1097" s="126">
        <f>GETPIVOTDATA("Proportion",'GP Pivots'!$A$181,"Question",Questions!$C34,"Group",L$1094,"Topic ",Questions!$D34)</f>
        <v>0.88037264450561081</v>
      </c>
      <c r="M1097" s="75"/>
      <c r="O1097" s="96"/>
      <c r="P1097" s="48" t="str">
        <f>"= not statistically different to control group"</f>
        <v>= not statistically different to control group</v>
      </c>
    </row>
    <row r="1098" spans="2:16" ht="31.5" customHeight="1" x14ac:dyDescent="0.25">
      <c r="B1098" s="185" t="str">
        <f>Questions!D35</f>
        <v>Rating of GP involving you in decisions about your care</v>
      </c>
      <c r="C1098" s="185"/>
      <c r="D1098" s="185"/>
      <c r="E1098" s="185"/>
      <c r="F1098" s="185"/>
      <c r="G1098" s="185"/>
      <c r="H1098" s="97" t="str">
        <f>Questions!L35</f>
        <v>Very good &amp; Good</v>
      </c>
      <c r="I1098" s="125">
        <f>GETPIVOTDATA("Proportion",'GP Pivots'!$A$181,"Question",Questions!$C35,"Group",I$1094,"Topic ",Questions!$D35)</f>
        <v>0.83777343402178572</v>
      </c>
      <c r="J1098" s="126">
        <f>GETPIVOTDATA("Proportion",'GP Pivots'!$A$181,"Question",Questions!$C35,"Group",J$1094,"Topic ",Questions!$D35)</f>
        <v>0.78787878787878785</v>
      </c>
      <c r="K1098" s="126">
        <f>GETPIVOTDATA("Proportion",'GP Pivots'!$A$181,"Question",Questions!$C35,"Group",K$1094,"Topic ",Questions!$D35)</f>
        <v>0.78380323935212959</v>
      </c>
      <c r="L1098" s="126">
        <f>GETPIVOTDATA("Proportion",'GP Pivots'!$A$181,"Question",Questions!$C35,"Group",L$1094,"Topic ",Questions!$D35)</f>
        <v>0.83369995600527935</v>
      </c>
      <c r="M1098" s="75"/>
    </row>
    <row r="1099" spans="2:16" ht="31.5" customHeight="1" x14ac:dyDescent="0.25">
      <c r="B1099" s="185" t="str">
        <f>Questions!D36</f>
        <v>Rating of nurse Listening to you</v>
      </c>
      <c r="C1099" s="185"/>
      <c r="D1099" s="185"/>
      <c r="E1099" s="185"/>
      <c r="F1099" s="185"/>
      <c r="G1099" s="185"/>
      <c r="H1099" s="97" t="str">
        <f>Questions!L36</f>
        <v>Very good &amp; Good</v>
      </c>
      <c r="I1099" s="125">
        <f>GETPIVOTDATA("Proportion",'GP Pivots'!$A$181,"Question",Questions!$C36,"Group",I$1094,"Topic ",Questions!$D36)</f>
        <v>0.92255532390913597</v>
      </c>
      <c r="J1099" s="126">
        <f>GETPIVOTDATA("Proportion",'GP Pivots'!$A$181,"Question",Questions!$C36,"Group",J$1094,"Topic ",Questions!$D36)</f>
        <v>0.88990825688073394</v>
      </c>
      <c r="K1099" s="126">
        <f>GETPIVOTDATA("Proportion",'GP Pivots'!$A$181,"Question",Questions!$C36,"Group",K$1094,"Topic ",Questions!$D36)</f>
        <v>0.88577154308617234</v>
      </c>
      <c r="L1099" s="126">
        <f>GETPIVOTDATA("Proportion",'GP Pivots'!$A$181,"Question",Questions!$C36,"Group",L$1094,"Topic ",Questions!$D36)</f>
        <v>0.89855072463768115</v>
      </c>
      <c r="M1099" s="75"/>
    </row>
    <row r="1100" spans="2:16" ht="31.5" customHeight="1" x14ac:dyDescent="0.25">
      <c r="B1100" s="185" t="str">
        <f>Questions!D37</f>
        <v>Rating of nurse involving you in decisions about your care</v>
      </c>
      <c r="C1100" s="185"/>
      <c r="D1100" s="185"/>
      <c r="E1100" s="185"/>
      <c r="F1100" s="185"/>
      <c r="G1100" s="185"/>
      <c r="H1100" s="97" t="str">
        <f>Questions!L37</f>
        <v>Very good &amp; Good</v>
      </c>
      <c r="I1100" s="125">
        <f>GETPIVOTDATA("Proportion",'GP Pivots'!$A$181,"Question",Questions!$C37,"Group",I$1094,"Topic ",Questions!$D37)</f>
        <v>0.86643451204862776</v>
      </c>
      <c r="J1100" s="126">
        <f>GETPIVOTDATA("Proportion",'GP Pivots'!$A$181,"Question",Questions!$C37,"Group",J$1094,"Topic ",Questions!$D37)</f>
        <v>0.82303789913458669</v>
      </c>
      <c r="K1100" s="126">
        <f>GETPIVOTDATA("Proportion",'GP Pivots'!$A$181,"Question",Questions!$C37,"Group",K$1094,"Topic ",Questions!$D37)</f>
        <v>0.81189734460762497</v>
      </c>
      <c r="L1100" s="126">
        <f>GETPIVOTDATA("Proportion",'GP Pivots'!$A$181,"Question",Questions!$C37,"Group",L$1094,"Topic ",Questions!$D37)</f>
        <v>0.85908193484698914</v>
      </c>
      <c r="M1100" s="75"/>
    </row>
    <row r="1101" spans="2:16" x14ac:dyDescent="0.25">
      <c r="H1101" s="75"/>
      <c r="I1101" s="131">
        <f>VLOOKUP($D$1103,$B$1095:$L$1100,I1102,0)</f>
        <v>0.6915454622777919</v>
      </c>
      <c r="J1101" s="131">
        <f>VLOOKUP($D$1103,$B$1095:$L$1100,J1102,0)</f>
        <v>0.76754385964912286</v>
      </c>
      <c r="K1101" s="131">
        <f>VLOOKUP($D$1103,$B$1095:$L$1100,K1102,0)</f>
        <v>0.79600000000000004</v>
      </c>
      <c r="L1101" s="131">
        <f>VLOOKUP($D$1103,$B$1095:$L$1100,L1102,0)</f>
        <v>0.75820895522388054</v>
      </c>
    </row>
    <row r="1102" spans="2:16" s="75" customFormat="1" x14ac:dyDescent="0.25">
      <c r="B1102" s="187" t="s">
        <v>281</v>
      </c>
      <c r="C1102" s="187"/>
      <c r="I1102" s="77">
        <v>8</v>
      </c>
      <c r="J1102" s="77">
        <v>9</v>
      </c>
      <c r="K1102" s="77">
        <v>10</v>
      </c>
      <c r="L1102" s="77">
        <v>11</v>
      </c>
    </row>
    <row r="1103" spans="2:16" s="75" customFormat="1" x14ac:dyDescent="0.25">
      <c r="B1103" s="187"/>
      <c r="C1103" s="187"/>
      <c r="D1103" s="188" t="s">
        <v>64</v>
      </c>
      <c r="E1103" s="188"/>
      <c r="F1103" s="188"/>
      <c r="G1103" s="188"/>
      <c r="H1103" s="188"/>
      <c r="I1103" s="188"/>
      <c r="J1103" s="188"/>
      <c r="K1103" s="188"/>
      <c r="L1103" s="188"/>
      <c r="N1103" s="77" t="str">
        <f>VLOOKUP(D1103,B1095:H1100,7,0)</f>
        <v>Yes</v>
      </c>
    </row>
    <row r="1104" spans="2:16" s="75" customFormat="1" x14ac:dyDescent="0.25"/>
    <row r="1105" s="75" customFormat="1" x14ac:dyDescent="0.25"/>
    <row r="1106" s="75" customFormat="1" x14ac:dyDescent="0.25"/>
    <row r="1107" s="75" customFormat="1" x14ac:dyDescent="0.25"/>
    <row r="1108" s="75" customFormat="1" x14ac:dyDescent="0.25"/>
    <row r="1109" s="75" customFormat="1" x14ac:dyDescent="0.25"/>
    <row r="1110" s="75" customFormat="1" x14ac:dyDescent="0.25"/>
    <row r="1111" s="75" customFormat="1" x14ac:dyDescent="0.25"/>
    <row r="1112" s="75" customFormat="1" x14ac:dyDescent="0.25"/>
    <row r="1113" s="75" customFormat="1" x14ac:dyDescent="0.25"/>
    <row r="1114" s="75" customFormat="1" x14ac:dyDescent="0.25"/>
    <row r="1115" s="75" customFormat="1" x14ac:dyDescent="0.25"/>
    <row r="1116" s="75" customFormat="1" x14ac:dyDescent="0.25"/>
    <row r="1117" s="75" customFormat="1" x14ac:dyDescent="0.25"/>
    <row r="1118" s="75" customFormat="1" x14ac:dyDescent="0.25"/>
    <row r="1119" s="75" customFormat="1" x14ac:dyDescent="0.25"/>
    <row r="1120" s="75" customFormat="1" x14ac:dyDescent="0.25"/>
    <row r="1121" spans="1:20" s="75" customFormat="1" x14ac:dyDescent="0.25"/>
    <row r="1122" spans="1:20" s="75" customFormat="1" x14ac:dyDescent="0.25"/>
    <row r="1124" spans="1:20" x14ac:dyDescent="0.25">
      <c r="A1124" s="104"/>
    </row>
    <row r="1125" spans="1:20" ht="28.5" x14ac:dyDescent="0.45">
      <c r="B1125" s="111" t="s">
        <v>211</v>
      </c>
    </row>
    <row r="1127" spans="1:20" ht="18.75" x14ac:dyDescent="0.3">
      <c r="B1127" s="90" t="s">
        <v>200</v>
      </c>
    </row>
    <row r="1129" spans="1:20" x14ac:dyDescent="0.25">
      <c r="B1129" s="91" t="s">
        <v>29</v>
      </c>
    </row>
    <row r="1130" spans="1:20" ht="30" x14ac:dyDescent="0.25">
      <c r="B1130" s="186" t="s">
        <v>0</v>
      </c>
      <c r="C1130" s="186"/>
      <c r="D1130" s="186"/>
      <c r="E1130" s="186"/>
      <c r="F1130" s="186"/>
      <c r="G1130" s="186"/>
      <c r="H1130" s="97" t="s">
        <v>280</v>
      </c>
      <c r="I1130" s="112" t="s">
        <v>30</v>
      </c>
      <c r="J1130" s="112" t="s">
        <v>31</v>
      </c>
      <c r="K1130" s="112" t="s">
        <v>32</v>
      </c>
      <c r="L1130" s="112" t="s">
        <v>33</v>
      </c>
      <c r="M1130" s="112" t="s">
        <v>34</v>
      </c>
      <c r="N1130" s="112" t="s">
        <v>35</v>
      </c>
      <c r="O1130" s="112" t="s">
        <v>36</v>
      </c>
      <c r="P1130" s="112" t="s">
        <v>37</v>
      </c>
      <c r="Q1130" s="130"/>
      <c r="S1130" s="93" t="s">
        <v>201</v>
      </c>
      <c r="T1130" s="75"/>
    </row>
    <row r="1131" spans="1:20" ht="30" customHeight="1" x14ac:dyDescent="0.25">
      <c r="B1131" s="185" t="str">
        <f>Questions!D38</f>
        <v>Did the person or people you saw listen carefully to you?</v>
      </c>
      <c r="C1131" s="185"/>
      <c r="D1131" s="185"/>
      <c r="E1131" s="185"/>
      <c r="F1131" s="185"/>
      <c r="G1131" s="185"/>
      <c r="H1131" s="97" t="str">
        <f>Questions!L38</f>
        <v>Yes, definitely</v>
      </c>
      <c r="I1131" s="125">
        <f>GETPIVOTDATA("TopBox",'Mental Health Pivots'!$A$4,"Question",Questions!$C38,"Topic",Questions!$D38,"Category",I$1130)</f>
        <v>0.56792452830188678</v>
      </c>
      <c r="J1131" s="126">
        <f>GETPIVOTDATA("TopBox",'Mental Health Pivots'!$A$4,"Question",Questions!$C38,"Topic",Questions!$D38,"Category",J$1130)</f>
        <v>0.60756075607560756</v>
      </c>
      <c r="K1131" s="126">
        <f>GETPIVOTDATA("TopBox",'Mental Health Pivots'!$A$4,"Question",Questions!$C38,"Topic",Questions!$D38,"Category",K$1130)</f>
        <v>0.6347305389221557</v>
      </c>
      <c r="L1131" s="126">
        <f>GETPIVOTDATA("TopBox",'Mental Health Pivots'!$A$4,"Question",Questions!$C38,"Topic",Questions!$D38,"Category",L$1130)</f>
        <v>0.64231738035264485</v>
      </c>
      <c r="M1131" s="126">
        <f>GETPIVOTDATA("TopBox",'Mental Health Pivots'!$A$4,"Question",Questions!$C38,"Topic",Questions!$D38,"Category",M$1130)</f>
        <v>0.67397521448999043</v>
      </c>
      <c r="N1131" s="126">
        <f>GETPIVOTDATA("TopBox",'Mental Health Pivots'!$A$4,"Question",Questions!$C38,"Topic",Questions!$D38,"Category",N$1130)</f>
        <v>0.77809469480889903</v>
      </c>
      <c r="O1131" s="126">
        <f>GETPIVOTDATA("TopBox",'Mental Health Pivots'!$A$4,"Question",Questions!$C38,"Topic",Questions!$D38,"Category",O$1130)</f>
        <v>0.81210034431874079</v>
      </c>
      <c r="P1131" s="126">
        <f>GETPIVOTDATA("TopBox",'Mental Health Pivots'!$A$4,"Question",Questions!$C38,"Topic",Questions!$D38,"Category",P$1130)</f>
        <v>0.79035250463821893</v>
      </c>
      <c r="Q1131" s="127"/>
      <c r="S1131" s="94"/>
      <c r="T1131" s="76" t="str">
        <f>"= control group"</f>
        <v>= control group</v>
      </c>
    </row>
    <row r="1132" spans="1:20" ht="30" customHeight="1" x14ac:dyDescent="0.25">
      <c r="B1132" s="185" t="str">
        <f>Questions!D39</f>
        <v>Were you given enough time to discuss your needs and treatment?</v>
      </c>
      <c r="C1132" s="185"/>
      <c r="D1132" s="185"/>
      <c r="E1132" s="185"/>
      <c r="F1132" s="185"/>
      <c r="G1132" s="185"/>
      <c r="H1132" s="97" t="str">
        <f>Questions!L39</f>
        <v>Yes, definitely</v>
      </c>
      <c r="I1132" s="125">
        <f>GETPIVOTDATA("TopBox",'Mental Health Pivots'!$A$4,"Question",Questions!$C39,"Topic",Questions!$D39,"Category",I$1130)</f>
        <v>0.47701149425287354</v>
      </c>
      <c r="J1132" s="126">
        <f>GETPIVOTDATA("TopBox",'Mental Health Pivots'!$A$4,"Question",Questions!$C39,"Topic",Questions!$D39,"Category",J$1130)</f>
        <v>0.54</v>
      </c>
      <c r="K1132" s="126">
        <f>GETPIVOTDATA("TopBox",'Mental Health Pivots'!$A$4,"Question",Questions!$C39,"Topic",Questions!$D39,"Category",K$1130)</f>
        <v>0.55596107055961075</v>
      </c>
      <c r="L1132" s="126">
        <f>GETPIVOTDATA("TopBox",'Mental Health Pivots'!$A$4,"Question",Questions!$C39,"Topic",Questions!$D39,"Category",L$1130)</f>
        <v>0.5558397271952259</v>
      </c>
      <c r="M1132" s="126">
        <f>GETPIVOTDATA("TopBox",'Mental Health Pivots'!$A$4,"Question",Questions!$C39,"Topic",Questions!$D39,"Category",M$1130)</f>
        <v>0.60416666666666663</v>
      </c>
      <c r="N1132" s="126">
        <f>GETPIVOTDATA("TopBox",'Mental Health Pivots'!$A$4,"Question",Questions!$C39,"Topic",Questions!$D39,"Category",N$1130)</f>
        <v>0.69941860465116279</v>
      </c>
      <c r="O1132" s="126">
        <f>GETPIVOTDATA("TopBox",'Mental Health Pivots'!$A$4,"Question",Questions!$C39,"Topic",Questions!$D39,"Category",O$1130)</f>
        <v>0.73478701825557813</v>
      </c>
      <c r="P1132" s="126">
        <f>GETPIVOTDATA("TopBox",'Mental Health Pivots'!$A$4,"Question",Questions!$C39,"Topic",Questions!$D39,"Category",P$1130)</f>
        <v>0.72430355427473581</v>
      </c>
      <c r="Q1132" s="127"/>
      <c r="S1132" s="95"/>
      <c r="T1132" s="48" t="str">
        <f xml:space="preserve"> "= statistically different to control group"</f>
        <v>= statistically different to control group</v>
      </c>
    </row>
    <row r="1133" spans="1:20" ht="30" customHeight="1" x14ac:dyDescent="0.25">
      <c r="B1133" s="185" t="str">
        <f>Questions!D40</f>
        <v>Have you agreed with someone from NHS mental health services what care you will receive?</v>
      </c>
      <c r="C1133" s="185"/>
      <c r="D1133" s="185"/>
      <c r="E1133" s="185"/>
      <c r="F1133" s="185"/>
      <c r="G1133" s="185"/>
      <c r="H1133" s="97" t="str">
        <f>Questions!L40</f>
        <v>Yes, definitely</v>
      </c>
      <c r="I1133" s="125">
        <f>GETPIVOTDATA("TopBox",'Mental Health Pivots'!$A$4,"Question",Questions!$C40,"Topic",Questions!$D40,"Category",I$1130)</f>
        <v>0.3724007561436673</v>
      </c>
      <c r="J1133" s="126">
        <f>GETPIVOTDATA("TopBox",'Mental Health Pivots'!$A$4,"Question",Questions!$C40,"Topic",Questions!$D40,"Category",J$1130)</f>
        <v>0.40970350404312667</v>
      </c>
      <c r="K1133" s="126">
        <f>GETPIVOTDATA("TopBox",'Mental Health Pivots'!$A$4,"Question",Questions!$C40,"Topic",Questions!$D40,"Category",K$1130)</f>
        <v>0.43592814371257482</v>
      </c>
      <c r="L1133" s="126">
        <f>GETPIVOTDATA("TopBox",'Mental Health Pivots'!$A$4,"Question",Questions!$C40,"Topic",Questions!$D40,"Category",L$1130)</f>
        <v>0.43102006688963213</v>
      </c>
      <c r="M1133" s="126">
        <f>GETPIVOTDATA("TopBox",'Mental Health Pivots'!$A$4,"Question",Questions!$C40,"Topic",Questions!$D40,"Category",M$1130)</f>
        <v>0.45653206650831352</v>
      </c>
      <c r="N1133" s="126">
        <f>GETPIVOTDATA("TopBox",'Mental Health Pivots'!$A$4,"Question",Questions!$C40,"Topic",Questions!$D40,"Category",N$1130)</f>
        <v>0.4610130904951622</v>
      </c>
      <c r="O1133" s="126">
        <f>GETPIVOTDATA("TopBox",'Mental Health Pivots'!$A$4,"Question",Questions!$C40,"Topic",Questions!$D40,"Category",O$1130)</f>
        <v>0.39100346020761245</v>
      </c>
      <c r="P1133" s="126">
        <f>GETPIVOTDATA("TopBox",'Mental Health Pivots'!$A$4,"Question",Questions!$C40,"Topic",Questions!$D40,"Category",P$1130)</f>
        <v>0.35352622061482819</v>
      </c>
      <c r="Q1133" s="127"/>
      <c r="S1133" s="96"/>
      <c r="T1133" s="48" t="str">
        <f>"= not statistically different to control group"</f>
        <v>= not statistically different to control group</v>
      </c>
    </row>
    <row r="1134" spans="1:20" ht="46.5" customHeight="1" x14ac:dyDescent="0.25">
      <c r="B1134" s="185" t="str">
        <f>Questions!D41</f>
        <v>Were you involved as much as you wanted to be in agreeing what care you will receive?</v>
      </c>
      <c r="C1134" s="185"/>
      <c r="D1134" s="185"/>
      <c r="E1134" s="185"/>
      <c r="F1134" s="185"/>
      <c r="G1134" s="185"/>
      <c r="H1134" s="97" t="str">
        <f>Questions!L41</f>
        <v>Yes, definitely</v>
      </c>
      <c r="I1134" s="125">
        <f>GETPIVOTDATA("TopBox",'Mental Health Pivots'!$A$4,"Question",Questions!$C41,"Topic",Questions!$D41,"Category",I$1130)</f>
        <v>0.45979899497487436</v>
      </c>
      <c r="J1134" s="126">
        <f>GETPIVOTDATA("TopBox",'Mental Health Pivots'!$A$4,"Question",Questions!$C41,"Topic",Questions!$D41,"Category",J$1130)</f>
        <v>0.49140893470790376</v>
      </c>
      <c r="K1134" s="126">
        <f>GETPIVOTDATA("TopBox",'Mental Health Pivots'!$A$4,"Question",Questions!$C41,"Topic",Questions!$D41,"Category",K$1130)</f>
        <v>0.52326468344774979</v>
      </c>
      <c r="L1134" s="126">
        <f>GETPIVOTDATA("TopBox",'Mental Health Pivots'!$A$4,"Question",Questions!$C41,"Topic",Questions!$D41,"Category",L$1130)</f>
        <v>0.52450980392156865</v>
      </c>
      <c r="M1134" s="126">
        <f>GETPIVOTDATA("TopBox",'Mental Health Pivots'!$A$4,"Question",Questions!$C41,"Topic",Questions!$D41,"Category",M$1130)</f>
        <v>0.56191661481020538</v>
      </c>
      <c r="N1134" s="126">
        <f>GETPIVOTDATA("TopBox",'Mental Health Pivots'!$A$4,"Question",Questions!$C41,"Topic",Questions!$D41,"Category",N$1130)</f>
        <v>0.61387631975867274</v>
      </c>
      <c r="O1134" s="126">
        <f>GETPIVOTDATA("TopBox",'Mental Health Pivots'!$A$4,"Question",Questions!$C41,"Topic",Questions!$D41,"Category",O$1130)</f>
        <v>0.63717472118959106</v>
      </c>
      <c r="P1134" s="126">
        <f>GETPIVOTDATA("TopBox",'Mental Health Pivots'!$A$4,"Question",Questions!$C41,"Topic",Questions!$D41,"Category",P$1130)</f>
        <v>0.60907759882869694</v>
      </c>
      <c r="Q1134" s="127"/>
    </row>
    <row r="1135" spans="1:20" ht="53.25" customHeight="1" x14ac:dyDescent="0.25">
      <c r="B1135" s="185" t="str">
        <f>Questions!D42</f>
        <v>In the last 12 months have you had a formal meeting with someone from NHS mental health service to discuss how your care is working?</v>
      </c>
      <c r="C1135" s="185"/>
      <c r="D1135" s="185"/>
      <c r="E1135" s="185"/>
      <c r="F1135" s="185"/>
      <c r="G1135" s="185"/>
      <c r="H1135" s="97" t="str">
        <f>Questions!L42</f>
        <v>Yes</v>
      </c>
      <c r="I1135" s="125">
        <f>GETPIVOTDATA("TopBox",'Mental Health Pivots'!$A$4,"Question",Questions!$C42,"Topic",Questions!$D42,"Category",I$1130)</f>
        <v>0.67766497461928932</v>
      </c>
      <c r="J1135" s="126">
        <f>GETPIVOTDATA("TopBox",'Mental Health Pivots'!$A$4,"Question",Questions!$C42,"Topic",Questions!$D42,"Category",J$1130)</f>
        <v>0.69042316258351888</v>
      </c>
      <c r="K1135" s="126">
        <f>GETPIVOTDATA("TopBox",'Mental Health Pivots'!$A$4,"Question",Questions!$C42,"Topic",Questions!$D42,"Category",K$1130)</f>
        <v>0.70232896652110621</v>
      </c>
      <c r="L1135" s="126">
        <f>GETPIVOTDATA("TopBox",'Mental Health Pivots'!$A$4,"Question",Questions!$C42,"Topic",Questions!$D42,"Category",L$1130)</f>
        <v>0.71223377909856367</v>
      </c>
      <c r="M1135" s="126">
        <f>GETPIVOTDATA("TopBox",'Mental Health Pivots'!$A$4,"Question",Questions!$C42,"Topic",Questions!$D42,"Category",M$1130)</f>
        <v>0.74702212138400459</v>
      </c>
      <c r="N1135" s="126">
        <f>GETPIVOTDATA("TopBox",'Mental Health Pivots'!$A$4,"Question",Questions!$C42,"Topic",Questions!$D42,"Category",N$1130)</f>
        <v>0.7816091954022989</v>
      </c>
      <c r="O1135" s="126">
        <f>GETPIVOTDATA("TopBox",'Mental Health Pivots'!$A$4,"Question",Questions!$C42,"Topic",Questions!$D42,"Category",O$1130)</f>
        <v>0.72161422708618328</v>
      </c>
      <c r="P1135" s="126">
        <f>GETPIVOTDATA("TopBox",'Mental Health Pivots'!$A$4,"Question",Questions!$C42,"Topic",Questions!$D42,"Category",P$1130)</f>
        <v>0.70370370370370372</v>
      </c>
      <c r="Q1135" s="127"/>
    </row>
    <row r="1136" spans="1:20" ht="32.25" customHeight="1" x14ac:dyDescent="0.25">
      <c r="B1136" s="185" t="str">
        <f>Questions!D43</f>
        <v>Were you involved as much as you wanted to be in discussing how your care is working?</v>
      </c>
      <c r="C1136" s="185"/>
      <c r="D1136" s="185"/>
      <c r="E1136" s="185"/>
      <c r="F1136" s="185"/>
      <c r="G1136" s="185"/>
      <c r="H1136" s="97" t="str">
        <f>Questions!L43</f>
        <v>Yes, definitely</v>
      </c>
      <c r="I1136" s="125">
        <f>GETPIVOTDATA("TopBox",'Mental Health Pivots'!$A$4,"Question",Questions!$C43,"Topic",Questions!$D43,"Category",I$1130)</f>
        <v>0.49683544303797467</v>
      </c>
      <c r="J1136" s="126">
        <f>GETPIVOTDATA("TopBox",'Mental Health Pivots'!$A$4,"Question",Questions!$C43,"Topic",Questions!$D43,"Category",J$1130)</f>
        <v>0.54532163742690054</v>
      </c>
      <c r="K1136" s="126">
        <f>GETPIVOTDATA("TopBox",'Mental Health Pivots'!$A$4,"Question",Questions!$C43,"Topic",Questions!$D43,"Category",K$1130)</f>
        <v>0.57749077490774903</v>
      </c>
      <c r="L1136" s="126">
        <f>GETPIVOTDATA("TopBox",'Mental Health Pivots'!$A$4,"Question",Questions!$C43,"Topic",Questions!$D43,"Category",L$1130)</f>
        <v>0.58737244897959184</v>
      </c>
      <c r="M1136" s="126">
        <f>GETPIVOTDATA("TopBox",'Mental Health Pivots'!$A$4,"Question",Questions!$C43,"Topic",Questions!$D43,"Category",M$1130)</f>
        <v>0.59985984583041341</v>
      </c>
      <c r="N1136" s="126">
        <f>GETPIVOTDATA("TopBox",'Mental Health Pivots'!$A$4,"Question",Questions!$C43,"Topic",Questions!$D43,"Category",N$1130)</f>
        <v>0.6714859437751004</v>
      </c>
      <c r="O1136" s="126">
        <f>GETPIVOTDATA("TopBox",'Mental Health Pivots'!$A$4,"Question",Questions!$C43,"Topic",Questions!$D43,"Category",O$1130)</f>
        <v>0.67257318952234202</v>
      </c>
      <c r="P1136" s="126">
        <f>GETPIVOTDATA("TopBox",'Mental Health Pivots'!$A$4,"Question",Questions!$C43,"Topic",Questions!$D43,"Category",P$1130)</f>
        <v>0.6350931677018633</v>
      </c>
      <c r="Q1136" s="127"/>
    </row>
    <row r="1137" spans="2:17" s="75" customFormat="1" ht="32.25" customHeight="1" x14ac:dyDescent="0.25">
      <c r="B1137" s="185" t="str">
        <f>Questions!D44</f>
        <v>Did you feel that decisions were made together by you and the person you saw during this discussion?</v>
      </c>
      <c r="C1137" s="185"/>
      <c r="D1137" s="185"/>
      <c r="E1137" s="185"/>
      <c r="F1137" s="185"/>
      <c r="G1137" s="185"/>
      <c r="H1137" s="97" t="str">
        <f>Questions!L44</f>
        <v>Yes, definitely</v>
      </c>
      <c r="I1137" s="125">
        <f>GETPIVOTDATA("TopBox",'Mental Health Pivots'!$A$4,"Question",Questions!$C44,"Topic",Questions!$D44,"Category",I$1130)</f>
        <v>0.55414012738853502</v>
      </c>
      <c r="J1137" s="126">
        <f>GETPIVOTDATA("TopBox",'Mental Health Pivots'!$A$4,"Question",Questions!$C44,"Topic",Questions!$D44,"Category",J$1130)</f>
        <v>0.5276967930029155</v>
      </c>
      <c r="K1137" s="126">
        <f>GETPIVOTDATA("TopBox",'Mental Health Pivots'!$A$4,"Question",Questions!$C44,"Topic",Questions!$D44,"Category",K$1130)</f>
        <v>0.58118081180811809</v>
      </c>
      <c r="L1137" s="126">
        <f>GETPIVOTDATA("TopBox",'Mental Health Pivots'!$A$4,"Question",Questions!$C44,"Topic",Questions!$D44,"Category",L$1130)</f>
        <v>0.59820857325655785</v>
      </c>
      <c r="M1137" s="126">
        <f>GETPIVOTDATA("TopBox",'Mental Health Pivots'!$A$4,"Question",Questions!$C44,"Topic",Questions!$D44,"Category",M$1130)</f>
        <v>0.58589385474860334</v>
      </c>
      <c r="N1137" s="126">
        <f>GETPIVOTDATA("TopBox",'Mental Health Pivots'!$A$4,"Question",Questions!$C44,"Topic",Questions!$D44,"Category",N$1130)</f>
        <v>0.65105008077544424</v>
      </c>
      <c r="O1137" s="126">
        <f>GETPIVOTDATA("TopBox",'Mental Health Pivots'!$A$4,"Question",Questions!$C44,"Topic",Questions!$D44,"Category",O$1130)</f>
        <v>0.66922486569455109</v>
      </c>
      <c r="P1137" s="126">
        <f>GETPIVOTDATA("TopBox",'Mental Health Pivots'!$A$4,"Question",Questions!$C44,"Topic",Questions!$D44,"Category",P$1130)</f>
        <v>0.6463022508038585</v>
      </c>
      <c r="Q1137" s="127"/>
    </row>
    <row r="1138" spans="2:17" s="75" customFormat="1" ht="32.25" customHeight="1" x14ac:dyDescent="0.25">
      <c r="B1138" s="185" t="str">
        <f>Questions!D45</f>
        <v>Were you involved as much as you wanted to be in decisions about which medicines you receive?</v>
      </c>
      <c r="C1138" s="185"/>
      <c r="D1138" s="185"/>
      <c r="E1138" s="185"/>
      <c r="F1138" s="185"/>
      <c r="G1138" s="185"/>
      <c r="H1138" s="97" t="str">
        <f>Questions!L45</f>
        <v>Yes, definitely</v>
      </c>
      <c r="I1138" s="125">
        <f>GETPIVOTDATA("TopBox",'Mental Health Pivots'!$A$4,"Question",Questions!$C45,"Topic",Questions!$D45,"Category",I$1130)</f>
        <v>0.39895013123359579</v>
      </c>
      <c r="J1138" s="126">
        <f>GETPIVOTDATA("TopBox",'Mental Health Pivots'!$A$4,"Question",Questions!$C45,"Topic",Questions!$D45,"Category",J$1130)</f>
        <v>0.4934782608695652</v>
      </c>
      <c r="K1138" s="126">
        <f>GETPIVOTDATA("TopBox",'Mental Health Pivots'!$A$4,"Question",Questions!$C45,"Topic",Questions!$D45,"Category",K$1130)</f>
        <v>0.52037169406719086</v>
      </c>
      <c r="L1138" s="126">
        <f>GETPIVOTDATA("TopBox",'Mental Health Pivots'!$A$4,"Question",Questions!$C45,"Topic",Questions!$D45,"Category",L$1130)</f>
        <v>0.49080059671805071</v>
      </c>
      <c r="M1138" s="126">
        <f>GETPIVOTDATA("TopBox",'Mental Health Pivots'!$A$4,"Question",Questions!$C45,"Topic",Questions!$D45,"Category",M$1130)</f>
        <v>0.48992515831894068</v>
      </c>
      <c r="N1138" s="126">
        <f>GETPIVOTDATA("TopBox",'Mental Health Pivots'!$A$4,"Question",Questions!$C45,"Topic",Questions!$D45,"Category",N$1130)</f>
        <v>0.53649360421369452</v>
      </c>
      <c r="O1138" s="126">
        <f>GETPIVOTDATA("TopBox",'Mental Health Pivots'!$A$4,"Question",Questions!$C45,"Topic",Questions!$D45,"Category",O$1130)</f>
        <v>0.533625730994152</v>
      </c>
      <c r="P1138" s="126">
        <f>GETPIVOTDATA("TopBox",'Mental Health Pivots'!$A$4,"Question",Questions!$C45,"Topic",Questions!$D45,"Category",P$1130)</f>
        <v>0.48888888888888887</v>
      </c>
      <c r="Q1138" s="127"/>
    </row>
    <row r="1139" spans="2:17" s="75" customFormat="1" ht="45" customHeight="1" x14ac:dyDescent="0.25">
      <c r="B1139" s="185" t="str">
        <f>Questions!D46</f>
        <v>The last time you had a new medicine prescribed for your mental health needs, were you given information about it in a way that you were able to understand?</v>
      </c>
      <c r="C1139" s="185"/>
      <c r="D1139" s="185"/>
      <c r="E1139" s="185"/>
      <c r="F1139" s="185"/>
      <c r="G1139" s="185"/>
      <c r="H1139" s="97" t="str">
        <f>Questions!L46</f>
        <v>Yes, definitely</v>
      </c>
      <c r="I1139" s="125">
        <f>GETPIVOTDATA("TopBox",'Mental Health Pivots'!$A$4,"Question",Questions!$C46,"Topic",Questions!$D46,"Category",I$1130)</f>
        <v>0.52549019607843139</v>
      </c>
      <c r="J1139" s="126">
        <f>GETPIVOTDATA("TopBox",'Mental Health Pivots'!$A$4,"Question",Questions!$C46,"Topic",Questions!$D46,"Category",J$1130)</f>
        <v>0.5507518796992481</v>
      </c>
      <c r="K1139" s="126">
        <f>GETPIVOTDATA("TopBox",'Mental Health Pivots'!$A$4,"Question",Questions!$C46,"Topic",Questions!$D46,"Category",K$1130)</f>
        <v>0.53526970954356845</v>
      </c>
      <c r="L1139" s="126">
        <f>GETPIVOTDATA("TopBox",'Mental Health Pivots'!$A$4,"Question",Questions!$C46,"Topic",Questions!$D46,"Category",L$1130)</f>
        <v>0.49292929292929294</v>
      </c>
      <c r="M1139" s="126">
        <f>GETPIVOTDATA("TopBox",'Mental Health Pivots'!$A$4,"Question",Questions!$C46,"Topic",Questions!$D46,"Category",M$1130)</f>
        <v>0.49821215733015495</v>
      </c>
      <c r="N1139" s="126">
        <f>GETPIVOTDATA("TopBox",'Mental Health Pivots'!$A$4,"Question",Questions!$C46,"Topic",Questions!$D46,"Category",N$1130)</f>
        <v>0.55987055016181231</v>
      </c>
      <c r="O1139" s="126">
        <f>GETPIVOTDATA("TopBox",'Mental Health Pivots'!$A$4,"Question",Questions!$C46,"Topic",Questions!$D46,"Category",O$1130)</f>
        <v>0.56118143459915615</v>
      </c>
      <c r="P1139" s="126">
        <f>GETPIVOTDATA("TopBox",'Mental Health Pivots'!$A$4,"Question",Questions!$C46,"Topic",Questions!$D46,"Category",P$1130)</f>
        <v>0.484593837535014</v>
      </c>
      <c r="Q1139" s="127"/>
    </row>
    <row r="1140" spans="2:17" s="75" customFormat="1" ht="32.25" customHeight="1" x14ac:dyDescent="0.25">
      <c r="B1140" s="185" t="str">
        <f>Questions!D47</f>
        <v>Were you involved as much as you wanted to be in deciding what treatments or therapies to use?</v>
      </c>
      <c r="C1140" s="185"/>
      <c r="D1140" s="185"/>
      <c r="E1140" s="185"/>
      <c r="F1140" s="185"/>
      <c r="G1140" s="185"/>
      <c r="H1140" s="97" t="str">
        <f>Questions!L47</f>
        <v>Yes, definitely</v>
      </c>
      <c r="I1140" s="125">
        <f>GETPIVOTDATA("TopBox",'Mental Health Pivots'!$A$4,"Question",Questions!$C47,"Topic",Questions!$D47,"Category",I$1130)</f>
        <v>0.39245283018867927</v>
      </c>
      <c r="J1140" s="126">
        <f>GETPIVOTDATA("TopBox",'Mental Health Pivots'!$A$4,"Question",Questions!$C47,"Topic",Questions!$D47,"Category",J$1130)</f>
        <v>0.45818181818181819</v>
      </c>
      <c r="K1140" s="126">
        <f>GETPIVOTDATA("TopBox",'Mental Health Pivots'!$A$4,"Question",Questions!$C47,"Topic",Questions!$D47,"Category",K$1130)</f>
        <v>0.54417413572343154</v>
      </c>
      <c r="L1140" s="126">
        <f>GETPIVOTDATA("TopBox",'Mental Health Pivots'!$A$4,"Question",Questions!$C47,"Topic",Questions!$D47,"Category",L$1130)</f>
        <v>0.53593429158110883</v>
      </c>
      <c r="M1140" s="126">
        <f>GETPIVOTDATA("TopBox",'Mental Health Pivots'!$A$4,"Question",Questions!$C47,"Topic",Questions!$D47,"Category",M$1130)</f>
        <v>0.59852216748768472</v>
      </c>
      <c r="N1140" s="126">
        <f>GETPIVOTDATA("TopBox",'Mental Health Pivots'!$A$4,"Question",Questions!$C47,"Topic",Questions!$D47,"Category",N$1130)</f>
        <v>0.59645669291338588</v>
      </c>
      <c r="O1140" s="126">
        <f>GETPIVOTDATA("TopBox",'Mental Health Pivots'!$A$4,"Question",Questions!$C47,"Topic",Questions!$D47,"Category",O$1130)</f>
        <v>0.62907268170426067</v>
      </c>
      <c r="P1140" s="126">
        <f>GETPIVOTDATA("TopBox",'Mental Health Pivots'!$A$4,"Question",Questions!$C47,"Topic",Questions!$D47,"Category",P$1130)</f>
        <v>0.6</v>
      </c>
      <c r="Q1140" s="127"/>
    </row>
    <row r="1141" spans="2:17" s="75" customFormat="1" ht="45" customHeight="1" x14ac:dyDescent="0.25">
      <c r="B1141" s="185" t="str">
        <f>Questions!D48</f>
        <v>Have NHS mental health services involved a member of your family or someone else close to you as much as you would like?</v>
      </c>
      <c r="C1141" s="185"/>
      <c r="D1141" s="185"/>
      <c r="E1141" s="185"/>
      <c r="F1141" s="185"/>
      <c r="G1141" s="185"/>
      <c r="H1141" s="97" t="str">
        <f>Questions!L48</f>
        <v>Yes, definitely</v>
      </c>
      <c r="I1141" s="125">
        <f>GETPIVOTDATA("TopBox",'Mental Health Pivots'!$A$4,"Question",Questions!$C48,"Topic",Questions!$D48,"Category",I$1130)</f>
        <v>0.44356955380577429</v>
      </c>
      <c r="J1141" s="126">
        <f>GETPIVOTDATA("TopBox",'Mental Health Pivots'!$A$4,"Question",Questions!$C48,"Topic",Questions!$D48,"Category",J$1130)</f>
        <v>0.47790055248618785</v>
      </c>
      <c r="K1141" s="126">
        <f>GETPIVOTDATA("TopBox",'Mental Health Pivots'!$A$4,"Question",Questions!$C48,"Topic",Questions!$D48,"Category",K$1130)</f>
        <v>0.40704500978473579</v>
      </c>
      <c r="L1141" s="126">
        <f>GETPIVOTDATA("TopBox",'Mental Health Pivots'!$A$4,"Question",Questions!$C48,"Topic",Questions!$D48,"Category",L$1130)</f>
        <v>0.41283734500364699</v>
      </c>
      <c r="M1141" s="126">
        <f>GETPIVOTDATA("TopBox",'Mental Health Pivots'!$A$4,"Question",Questions!$C48,"Topic",Questions!$D48,"Category",M$1130)</f>
        <v>0.48883572567783096</v>
      </c>
      <c r="N1141" s="126">
        <f>GETPIVOTDATA("TopBox",'Mental Health Pivots'!$A$4,"Question",Questions!$C48,"Topic",Questions!$D48,"Category",N$1130)</f>
        <v>0.63471074380165293</v>
      </c>
      <c r="O1141" s="126">
        <f>GETPIVOTDATA("TopBox",'Mental Health Pivots'!$A$4,"Question",Questions!$C48,"Topic",Questions!$D48,"Category",O$1130)</f>
        <v>0.6950585175552666</v>
      </c>
      <c r="P1141" s="126">
        <f>GETPIVOTDATA("TopBox",'Mental Health Pivots'!$A$4,"Question",Questions!$C48,"Topic",Questions!$D48,"Category",P$1130)</f>
        <v>0.73162583518930957</v>
      </c>
      <c r="Q1141" s="127"/>
    </row>
    <row r="1142" spans="2:17" x14ac:dyDescent="0.25">
      <c r="H1142" s="75"/>
      <c r="I1142" s="131">
        <f t="shared" ref="I1142:P1142" si="4">VLOOKUP($D$1144,$B$1131:$P$1141,I1143,0)</f>
        <v>0.47701149425287354</v>
      </c>
      <c r="J1142" s="131">
        <f t="shared" si="4"/>
        <v>0.54</v>
      </c>
      <c r="K1142" s="131">
        <f t="shared" si="4"/>
        <v>0.55596107055961075</v>
      </c>
      <c r="L1142" s="131">
        <f t="shared" si="4"/>
        <v>0.5558397271952259</v>
      </c>
      <c r="M1142" s="131">
        <f t="shared" si="4"/>
        <v>0.60416666666666663</v>
      </c>
      <c r="N1142" s="131">
        <f t="shared" si="4"/>
        <v>0.69941860465116279</v>
      </c>
      <c r="O1142" s="131">
        <f t="shared" si="4"/>
        <v>0.73478701825557813</v>
      </c>
      <c r="P1142" s="131">
        <f t="shared" si="4"/>
        <v>0.72430355427473581</v>
      </c>
    </row>
    <row r="1143" spans="2:17" s="75" customFormat="1" x14ac:dyDescent="0.25">
      <c r="B1143" s="187" t="s">
        <v>281</v>
      </c>
      <c r="C1143" s="187"/>
      <c r="I1143" s="77">
        <v>8</v>
      </c>
      <c r="J1143" s="77">
        <v>9</v>
      </c>
      <c r="K1143" s="77">
        <v>10</v>
      </c>
      <c r="L1143" s="77">
        <v>11</v>
      </c>
      <c r="M1143" s="77">
        <v>12</v>
      </c>
      <c r="N1143" s="77">
        <v>13</v>
      </c>
      <c r="O1143" s="77">
        <v>14</v>
      </c>
      <c r="P1143" s="77">
        <v>15</v>
      </c>
    </row>
    <row r="1144" spans="2:17" s="75" customFormat="1" x14ac:dyDescent="0.25">
      <c r="B1144" s="187"/>
      <c r="C1144" s="187"/>
      <c r="D1144" s="183" t="s">
        <v>216</v>
      </c>
      <c r="E1144" s="183"/>
      <c r="F1144" s="183"/>
      <c r="G1144" s="183"/>
      <c r="H1144" s="183"/>
      <c r="I1144" s="183"/>
      <c r="J1144" s="183"/>
      <c r="K1144" s="183"/>
      <c r="L1144" s="183"/>
      <c r="M1144" s="183"/>
      <c r="N1144" s="183"/>
      <c r="P1144" s="77" t="str">
        <f>VLOOKUP(D1144,B1131:H1141,7,0)</f>
        <v>Yes, definitely</v>
      </c>
    </row>
    <row r="1145" spans="2:17" s="75" customFormat="1" x14ac:dyDescent="0.25"/>
    <row r="1146" spans="2:17" s="75" customFormat="1" x14ac:dyDescent="0.25"/>
    <row r="1147" spans="2:17" s="75" customFormat="1" x14ac:dyDescent="0.25"/>
    <row r="1148" spans="2:17" s="75" customFormat="1" x14ac:dyDescent="0.25"/>
    <row r="1149" spans="2:17" s="75" customFormat="1" x14ac:dyDescent="0.25"/>
    <row r="1150" spans="2:17" s="75" customFormat="1" x14ac:dyDescent="0.25"/>
    <row r="1151" spans="2:17" s="75" customFormat="1" x14ac:dyDescent="0.25"/>
    <row r="1152" spans="2:17" s="75" customFormat="1" x14ac:dyDescent="0.25"/>
    <row r="1153" spans="2:17" s="75" customFormat="1" x14ac:dyDescent="0.25"/>
    <row r="1154" spans="2:17" s="75" customFormat="1" x14ac:dyDescent="0.25"/>
    <row r="1155" spans="2:17" s="75" customFormat="1" x14ac:dyDescent="0.25"/>
    <row r="1156" spans="2:17" s="75" customFormat="1" x14ac:dyDescent="0.25"/>
    <row r="1157" spans="2:17" s="75" customFormat="1" x14ac:dyDescent="0.25"/>
    <row r="1158" spans="2:17" s="75" customFormat="1" x14ac:dyDescent="0.25"/>
    <row r="1159" spans="2:17" s="75" customFormat="1" x14ac:dyDescent="0.25"/>
    <row r="1160" spans="2:17" s="75" customFormat="1" x14ac:dyDescent="0.25"/>
    <row r="1161" spans="2:17" s="75" customFormat="1" x14ac:dyDescent="0.25"/>
    <row r="1162" spans="2:17" s="75" customFormat="1" x14ac:dyDescent="0.25"/>
    <row r="1163" spans="2:17" s="75" customFormat="1" x14ac:dyDescent="0.25"/>
    <row r="1164" spans="2:17" s="75" customFormat="1" x14ac:dyDescent="0.25"/>
    <row r="1165" spans="2:17" s="75" customFormat="1" x14ac:dyDescent="0.25"/>
    <row r="1166" spans="2:17" x14ac:dyDescent="0.25">
      <c r="B1166" s="91" t="s">
        <v>138</v>
      </c>
      <c r="C1166" s="75"/>
      <c r="D1166" s="75"/>
      <c r="E1166" s="75"/>
      <c r="F1166" s="75"/>
      <c r="G1166" s="75"/>
    </row>
    <row r="1167" spans="2:17" ht="60" x14ac:dyDescent="0.25">
      <c r="B1167" s="186" t="s">
        <v>0</v>
      </c>
      <c r="C1167" s="186"/>
      <c r="D1167" s="186"/>
      <c r="E1167" s="186"/>
      <c r="F1167" s="186"/>
      <c r="G1167" s="186"/>
      <c r="H1167" s="97" t="s">
        <v>280</v>
      </c>
      <c r="I1167" s="113" t="s">
        <v>41</v>
      </c>
      <c r="J1167" s="113" t="s">
        <v>85</v>
      </c>
      <c r="K1167" s="113" t="s">
        <v>86</v>
      </c>
      <c r="L1167" s="113" t="s">
        <v>84</v>
      </c>
      <c r="M1167" s="113" t="s">
        <v>87</v>
      </c>
      <c r="P1167" s="93" t="s">
        <v>201</v>
      </c>
      <c r="Q1167" s="75"/>
    </row>
    <row r="1168" spans="2:17" ht="30" x14ac:dyDescent="0.25">
      <c r="B1168" s="185" t="str">
        <f>Questions!D38</f>
        <v>Did the person or people you saw listen carefully to you?</v>
      </c>
      <c r="C1168" s="185"/>
      <c r="D1168" s="185"/>
      <c r="E1168" s="185"/>
      <c r="F1168" s="185"/>
      <c r="G1168" s="185"/>
      <c r="H1168" s="97" t="str">
        <f>Questions!L38</f>
        <v>Yes, definitely</v>
      </c>
      <c r="I1168" s="125">
        <f>GETPIVOTDATA("TopBox",'Mental Health Pivots'!$A$45,"Question",Questions!$C38,"Topic",Questions!$D38,"Category",I$1167)</f>
        <v>0.7033597377765638</v>
      </c>
      <c r="J1168" s="126">
        <f>GETPIVOTDATA("TopBox",'Mental Health Pivots'!$A$45,"Question",Questions!$C38,"Topic",Questions!$D38,"Category",J$1167)</f>
        <v>0.68200000000000005</v>
      </c>
      <c r="K1168" s="126">
        <f>GETPIVOTDATA("TopBox",'Mental Health Pivots'!$A$45,"Question",Questions!$C38,"Topic",Questions!$D38,"Category",K$1167)</f>
        <v>0.71934604904632149</v>
      </c>
      <c r="L1168" s="126">
        <f>GETPIVOTDATA("TopBox",'Mental Health Pivots'!$A$45,"Question",Questions!$C38,"Topic",Questions!$D38,"Category",L$1167)</f>
        <v>0.625</v>
      </c>
      <c r="M1168" s="126">
        <f>GETPIVOTDATA("TopBox",'Mental Health Pivots'!$A$45,"Question",Questions!$C38,"Topic",Questions!$D38,"Category",M$1167)</f>
        <v>0.7142857142857143</v>
      </c>
      <c r="P1168" s="94"/>
      <c r="Q1168" s="76" t="str">
        <f>"= control group"</f>
        <v>= control group</v>
      </c>
    </row>
    <row r="1169" spans="2:17" ht="29.25" customHeight="1" x14ac:dyDescent="0.25">
      <c r="B1169" s="185" t="str">
        <f>Questions!D39</f>
        <v>Were you given enough time to discuss your needs and treatment?</v>
      </c>
      <c r="C1169" s="185"/>
      <c r="D1169" s="185"/>
      <c r="E1169" s="185"/>
      <c r="F1169" s="185"/>
      <c r="G1169" s="185"/>
      <c r="H1169" s="97" t="str">
        <f>Questions!L39</f>
        <v>Yes, definitely</v>
      </c>
      <c r="I1169" s="125">
        <f>GETPIVOTDATA("TopBox",'Mental Health Pivots'!$A$45,"Question",Questions!$C39,"Topic",Questions!$D39,"Category",I$1167)</f>
        <v>0.62262225109028491</v>
      </c>
      <c r="J1169" s="126">
        <f>GETPIVOTDATA("TopBox",'Mental Health Pivots'!$A$45,"Question",Questions!$C39,"Topic",Questions!$D39,"Category",J$1167)</f>
        <v>0.63286004056795131</v>
      </c>
      <c r="K1169" s="126">
        <f>GETPIVOTDATA("TopBox",'Mental Health Pivots'!$A$45,"Question",Questions!$C39,"Topic",Questions!$D39,"Category",K$1167)</f>
        <v>0.67590027700831024</v>
      </c>
      <c r="L1169" s="126">
        <f>GETPIVOTDATA("TopBox",'Mental Health Pivots'!$A$45,"Question",Questions!$C39,"Topic",Questions!$D39,"Category",L$1167)</f>
        <v>0.5246636771300448</v>
      </c>
      <c r="M1169" s="126">
        <f>GETPIVOTDATA("TopBox",'Mental Health Pivots'!$A$45,"Question",Questions!$C39,"Topic",Questions!$D39,"Category",M$1167)</f>
        <v>0.62903225806451613</v>
      </c>
      <c r="N1169" s="75"/>
      <c r="P1169" s="95"/>
      <c r="Q1169" s="48" t="str">
        <f xml:space="preserve"> "= statistically different to control group"</f>
        <v>= statistically different to control group</v>
      </c>
    </row>
    <row r="1170" spans="2:17" ht="29.25" customHeight="1" x14ac:dyDescent="0.25">
      <c r="B1170" s="185" t="str">
        <f>Questions!D40</f>
        <v>Have you agreed with someone from NHS mental health services what care you will receive?</v>
      </c>
      <c r="C1170" s="185"/>
      <c r="D1170" s="185"/>
      <c r="E1170" s="185"/>
      <c r="F1170" s="185"/>
      <c r="G1170" s="185"/>
      <c r="H1170" s="97" t="str">
        <f>Questions!L40</f>
        <v>Yes, definitely</v>
      </c>
      <c r="I1170" s="125">
        <f>GETPIVOTDATA("TopBox",'Mental Health Pivots'!$A$45,"Question",Questions!$C40,"Topic",Questions!$D40,"Category",I$1167)</f>
        <v>0.42140074295551327</v>
      </c>
      <c r="J1170" s="126">
        <f>GETPIVOTDATA("TopBox",'Mental Health Pivots'!$A$45,"Question",Questions!$C40,"Topic",Questions!$D40,"Category",J$1167)</f>
        <v>0.39720558882235529</v>
      </c>
      <c r="K1170" s="126">
        <f>GETPIVOTDATA("TopBox",'Mental Health Pivots'!$A$45,"Question",Questions!$C40,"Topic",Questions!$D40,"Category",K$1167)</f>
        <v>0.55464480874316935</v>
      </c>
      <c r="L1170" s="126">
        <f>GETPIVOTDATA("TopBox",'Mental Health Pivots'!$A$45,"Question",Questions!$C40,"Topic",Questions!$D40,"Category",L$1167)</f>
        <v>0.43722943722943725</v>
      </c>
      <c r="M1170" s="126">
        <f>GETPIVOTDATA("TopBox",'Mental Health Pivots'!$A$45,"Question",Questions!$C40,"Topic",Questions!$D40,"Category",M$1167)</f>
        <v>0.34375</v>
      </c>
      <c r="N1170" s="75"/>
      <c r="P1170" s="96"/>
      <c r="Q1170" s="48" t="str">
        <f>"= not statistically different to control group"</f>
        <v>= not statistically different to control group</v>
      </c>
    </row>
    <row r="1171" spans="2:17" ht="42" customHeight="1" x14ac:dyDescent="0.25">
      <c r="B1171" s="185" t="str">
        <f>Questions!D41</f>
        <v>Were you involved as much as you wanted to be in agreeing what care you will receive?</v>
      </c>
      <c r="C1171" s="185"/>
      <c r="D1171" s="185"/>
      <c r="E1171" s="185"/>
      <c r="F1171" s="185"/>
      <c r="G1171" s="185"/>
      <c r="H1171" s="97" t="str">
        <f>Questions!L41</f>
        <v>Yes, definitely</v>
      </c>
      <c r="I1171" s="125">
        <f>GETPIVOTDATA("TopBox",'Mental Health Pivots'!$A$45,"Question",Questions!$C41,"Topic",Questions!$D41,"Category",I$1167)</f>
        <v>0.56278273627582831</v>
      </c>
      <c r="J1171" s="126">
        <f>GETPIVOTDATA("TopBox",'Mental Health Pivots'!$A$45,"Question",Questions!$C41,"Topic",Questions!$D41,"Category",J$1167)</f>
        <v>0.52112676056338025</v>
      </c>
      <c r="K1171" s="126">
        <f>GETPIVOTDATA("TopBox",'Mental Health Pivots'!$A$45,"Question",Questions!$C41,"Topic",Questions!$D41,"Category",K$1167)</f>
        <v>0.61458333333333337</v>
      </c>
      <c r="L1171" s="126">
        <f>GETPIVOTDATA("TopBox",'Mental Health Pivots'!$A$45,"Question",Questions!$C41,"Topic",Questions!$D41,"Category",L$1167)</f>
        <v>0.48108108108108111</v>
      </c>
      <c r="M1171" s="126">
        <f>GETPIVOTDATA("TopBox",'Mental Health Pivots'!$A$45,"Question",Questions!$C41,"Topic",Questions!$D41,"Category",M$1167)</f>
        <v>0.53846153846153844</v>
      </c>
      <c r="N1171" s="75"/>
    </row>
    <row r="1172" spans="2:17" ht="46.5" customHeight="1" x14ac:dyDescent="0.25">
      <c r="B1172" s="185" t="str">
        <f>Questions!D42</f>
        <v>In the last 12 months have you had a formal meeting with someone from NHS mental health service to discuss how your care is working?</v>
      </c>
      <c r="C1172" s="185"/>
      <c r="D1172" s="185"/>
      <c r="E1172" s="185"/>
      <c r="F1172" s="185"/>
      <c r="G1172" s="185"/>
      <c r="H1172" s="97" t="str">
        <f>Questions!L42</f>
        <v>Yes</v>
      </c>
      <c r="I1172" s="125">
        <f>GETPIVOTDATA("TopBox",'Mental Health Pivots'!$A$45,"Question",Questions!$C42,"Topic",Questions!$D42,"Category",I$1167)</f>
        <v>0.72299294973845807</v>
      </c>
      <c r="J1172" s="126">
        <f>GETPIVOTDATA("TopBox",'Mental Health Pivots'!$A$45,"Question",Questions!$C42,"Topic",Questions!$D42,"Category",J$1167)</f>
        <v>0.70270270270270274</v>
      </c>
      <c r="K1172" s="126">
        <f>GETPIVOTDATA("TopBox",'Mental Health Pivots'!$A$45,"Question",Questions!$C42,"Topic",Questions!$D42,"Category",K$1167)</f>
        <v>0.81227436823104693</v>
      </c>
      <c r="L1172" s="126">
        <f>GETPIVOTDATA("TopBox",'Mental Health Pivots'!$A$45,"Question",Questions!$C42,"Topic",Questions!$D42,"Category",L$1167)</f>
        <v>0.73936170212765961</v>
      </c>
      <c r="M1172" s="126">
        <f>GETPIVOTDATA("TopBox",'Mental Health Pivots'!$A$45,"Question",Questions!$C42,"Topic",Questions!$D42,"Category",M$1167)</f>
        <v>0.65909090909090906</v>
      </c>
      <c r="N1172" s="75"/>
    </row>
    <row r="1173" spans="2:17" ht="31.5" customHeight="1" x14ac:dyDescent="0.25">
      <c r="B1173" s="185" t="str">
        <f>Questions!D43</f>
        <v>Were you involved as much as you wanted to be in discussing how your care is working?</v>
      </c>
      <c r="C1173" s="185"/>
      <c r="D1173" s="185"/>
      <c r="E1173" s="185"/>
      <c r="F1173" s="185"/>
      <c r="G1173" s="185"/>
      <c r="H1173" s="97" t="str">
        <f>Questions!L43</f>
        <v>Yes, definitely</v>
      </c>
      <c r="I1173" s="125">
        <f>GETPIVOTDATA("TopBox",'Mental Health Pivots'!$A$45,"Question",Questions!$C43,"Topic",Questions!$D43,"Category",I$1167)</f>
        <v>0.61358574610244987</v>
      </c>
      <c r="J1173" s="126">
        <f>GETPIVOTDATA("TopBox",'Mental Health Pivots'!$A$45,"Question",Questions!$C43,"Topic",Questions!$D43,"Category",J$1167)</f>
        <v>0.56151419558359617</v>
      </c>
      <c r="K1173" s="126">
        <f>GETPIVOTDATA("TopBox",'Mental Health Pivots'!$A$45,"Question",Questions!$C43,"Topic",Questions!$D43,"Category",K$1167)</f>
        <v>0.67765567765567769</v>
      </c>
      <c r="L1173" s="126">
        <f>GETPIVOTDATA("TopBox",'Mental Health Pivots'!$A$45,"Question",Questions!$C43,"Topic",Questions!$D43,"Category",L$1167)</f>
        <v>0.58823529411764708</v>
      </c>
      <c r="M1173" s="126">
        <f>GETPIVOTDATA("TopBox",'Mental Health Pivots'!$A$45,"Question",Questions!$C43,"Topic",Questions!$D43,"Category",M$1167)</f>
        <v>0.66666666666666663</v>
      </c>
      <c r="N1173" s="75"/>
    </row>
    <row r="1174" spans="2:17" ht="32.25" customHeight="1" x14ac:dyDescent="0.25">
      <c r="B1174" s="185" t="str">
        <f>Questions!D44</f>
        <v>Did you feel that decisions were made together by you and the person you saw during this discussion?</v>
      </c>
      <c r="C1174" s="185"/>
      <c r="D1174" s="185"/>
      <c r="E1174" s="185"/>
      <c r="F1174" s="185"/>
      <c r="G1174" s="185"/>
      <c r="H1174" s="97" t="str">
        <f>Questions!L44</f>
        <v>Yes, definitely</v>
      </c>
      <c r="I1174" s="125">
        <f>GETPIVOTDATA("TopBox",'Mental Health Pivots'!$A$45,"Question",Questions!$C44,"Topic",Questions!$D44,"Category",I$1167)</f>
        <v>0.60976290097629005</v>
      </c>
      <c r="J1174" s="126">
        <f>GETPIVOTDATA("TopBox",'Mental Health Pivots'!$A$45,"Question",Questions!$C44,"Topic",Questions!$D44,"Category",J$1167)</f>
        <v>0.6253968253968254</v>
      </c>
      <c r="K1174" s="126">
        <f>GETPIVOTDATA("TopBox",'Mental Health Pivots'!$A$45,"Question",Questions!$C44,"Topic",Questions!$D44,"Category",K$1167)</f>
        <v>0.68401486988847582</v>
      </c>
      <c r="L1174" s="126">
        <f>GETPIVOTDATA("TopBox",'Mental Health Pivots'!$A$45,"Question",Questions!$C44,"Topic",Questions!$D44,"Category",L$1167)</f>
        <v>0.54838709677419351</v>
      </c>
      <c r="M1174" s="126">
        <f>GETPIVOTDATA("TopBox",'Mental Health Pivots'!$A$45,"Question",Questions!$C44,"Topic",Questions!$D44,"Category",M$1167)</f>
        <v>0.58333333333333337</v>
      </c>
      <c r="N1174" s="75"/>
    </row>
    <row r="1175" spans="2:17" s="75" customFormat="1" ht="32.25" customHeight="1" x14ac:dyDescent="0.25">
      <c r="B1175" s="185" t="str">
        <f>Questions!D45</f>
        <v>Were you involved as much as you wanted to be in decisions about which medicines you receive?</v>
      </c>
      <c r="C1175" s="185"/>
      <c r="D1175" s="185"/>
      <c r="E1175" s="185"/>
      <c r="F1175" s="185"/>
      <c r="G1175" s="185"/>
      <c r="H1175" s="97" t="str">
        <f>Questions!L45</f>
        <v>Yes, definitely</v>
      </c>
      <c r="I1175" s="125">
        <f>GETPIVOTDATA("TopBox",'Mental Health Pivots'!$A$45,"Question",Questions!$C45,"Topic",Questions!$D45,"Category",I$1167)</f>
        <v>0.50105932203389836</v>
      </c>
      <c r="J1175" s="126">
        <f>GETPIVOTDATA("TopBox",'Mental Health Pivots'!$A$45,"Question",Questions!$C45,"Topic",Questions!$D45,"Category",J$1167)</f>
        <v>0.52806122448979587</v>
      </c>
      <c r="K1175" s="126">
        <f>GETPIVOTDATA("TopBox",'Mental Health Pivots'!$A$45,"Question",Questions!$C45,"Topic",Questions!$D45,"Category",K$1167)</f>
        <v>0.60750853242320824</v>
      </c>
      <c r="L1175" s="126">
        <f>GETPIVOTDATA("TopBox",'Mental Health Pivots'!$A$45,"Question",Questions!$C45,"Topic",Questions!$D45,"Category",L$1167)</f>
        <v>0.45026178010471202</v>
      </c>
      <c r="M1175" s="126">
        <f>GETPIVOTDATA("TopBox",'Mental Health Pivots'!$A$45,"Question",Questions!$C45,"Topic",Questions!$D45,"Category",M$1167)</f>
        <v>0.46666666666666667</v>
      </c>
    </row>
    <row r="1176" spans="2:17" s="75" customFormat="1" ht="44.25" customHeight="1" x14ac:dyDescent="0.25">
      <c r="B1176" s="185" t="str">
        <f>Questions!D46</f>
        <v>The last time you had a new medicine prescribed for your mental health needs, were you given information about it in a way that you were able to understand?</v>
      </c>
      <c r="C1176" s="185"/>
      <c r="D1176" s="185"/>
      <c r="E1176" s="185"/>
      <c r="F1176" s="185"/>
      <c r="G1176" s="185"/>
      <c r="H1176" s="97" t="str">
        <f>Questions!L46</f>
        <v>Yes, definitely</v>
      </c>
      <c r="I1176" s="125">
        <f>GETPIVOTDATA("TopBox",'Mental Health Pivots'!$A$45,"Question",Questions!$C46,"Topic",Questions!$D46,"Category",I$1167)</f>
        <v>0.52399451553930532</v>
      </c>
      <c r="J1176" s="126">
        <f>GETPIVOTDATA("TopBox",'Mental Health Pivots'!$A$45,"Question",Questions!$C46,"Topic",Questions!$D46,"Category",J$1167)</f>
        <v>0.51891891891891895</v>
      </c>
      <c r="K1176" s="126">
        <f>GETPIVOTDATA("TopBox",'Mental Health Pivots'!$A$45,"Question",Questions!$C46,"Topic",Questions!$D46,"Category",K$1167)</f>
        <v>0.64084507042253525</v>
      </c>
      <c r="L1176" s="126">
        <f>GETPIVOTDATA("TopBox",'Mental Health Pivots'!$A$45,"Question",Questions!$C46,"Topic",Questions!$D46,"Category",L$1167)</f>
        <v>0.5145631067961165</v>
      </c>
      <c r="M1176" s="126">
        <f>GETPIVOTDATA("TopBox",'Mental Health Pivots'!$A$45,"Question",Questions!$C46,"Topic",Questions!$D46,"Category",M$1167)</f>
        <v>0.4</v>
      </c>
    </row>
    <row r="1177" spans="2:17" s="75" customFormat="1" ht="32.25" customHeight="1" x14ac:dyDescent="0.25">
      <c r="B1177" s="185" t="str">
        <f>Questions!D47</f>
        <v>Were you involved as much as you wanted to be in deciding what treatments or therapies to use?</v>
      </c>
      <c r="C1177" s="185"/>
      <c r="D1177" s="185"/>
      <c r="E1177" s="185"/>
      <c r="F1177" s="185"/>
      <c r="G1177" s="185"/>
      <c r="H1177" s="97" t="str">
        <f>Questions!L47</f>
        <v>Yes, definitely</v>
      </c>
      <c r="I1177" s="125">
        <f>GETPIVOTDATA("TopBox",'Mental Health Pivots'!$A$45,"Question",Questions!$C47,"Topic",Questions!$D47,"Category",I$1167)</f>
        <v>0.54818812644564374</v>
      </c>
      <c r="J1177" s="126">
        <f>GETPIVOTDATA("TopBox",'Mental Health Pivots'!$A$45,"Question",Questions!$C47,"Topic",Questions!$D47,"Category",J$1167)</f>
        <v>0.52564102564102566</v>
      </c>
      <c r="K1177" s="126">
        <f>GETPIVOTDATA("TopBox",'Mental Health Pivots'!$A$45,"Question",Questions!$C47,"Topic",Questions!$D47,"Category",K$1167)</f>
        <v>0.61417322834645671</v>
      </c>
      <c r="L1177" s="126">
        <f>GETPIVOTDATA("TopBox",'Mental Health Pivots'!$A$45,"Question",Questions!$C47,"Topic",Questions!$D47,"Category",L$1167)</f>
        <v>0.50495049504950495</v>
      </c>
      <c r="M1177" s="126">
        <f>GETPIVOTDATA("TopBox",'Mental Health Pivots'!$A$45,"Question",Questions!$C47,"Topic",Questions!$D47,"Category",M$1167)</f>
        <v>0.39130434782608697</v>
      </c>
    </row>
    <row r="1178" spans="2:17" s="75" customFormat="1" ht="42.75" customHeight="1" x14ac:dyDescent="0.25">
      <c r="B1178" s="185" t="str">
        <f>Questions!D48</f>
        <v>Have NHS mental health services involved a member of your family or someone else close to you as much as you would like?</v>
      </c>
      <c r="C1178" s="185"/>
      <c r="D1178" s="185"/>
      <c r="E1178" s="185"/>
      <c r="F1178" s="185"/>
      <c r="G1178" s="185"/>
      <c r="H1178" s="97" t="str">
        <f>Questions!L48</f>
        <v>Yes, definitely</v>
      </c>
      <c r="I1178" s="125">
        <f>GETPIVOTDATA("TopBox",'Mental Health Pivots'!$A$45,"Question",Questions!$C48,"Topic",Questions!$D48,"Category",I$1167)</f>
        <v>0.55550992470910332</v>
      </c>
      <c r="J1178" s="126">
        <f>GETPIVOTDATA("TopBox",'Mental Health Pivots'!$A$45,"Question",Questions!$C48,"Topic",Questions!$D48,"Category",J$1167)</f>
        <v>0.47282608695652173</v>
      </c>
      <c r="K1178" s="126">
        <f>GETPIVOTDATA("TopBox",'Mental Health Pivots'!$A$45,"Question",Questions!$C48,"Topic",Questions!$D48,"Category",K$1167)</f>
        <v>0.53138075313807531</v>
      </c>
      <c r="L1178" s="126">
        <f>GETPIVOTDATA("TopBox",'Mental Health Pivots'!$A$45,"Question",Questions!$C48,"Topic",Questions!$D48,"Category",L$1167)</f>
        <v>0.41891891891891891</v>
      </c>
      <c r="M1178" s="126">
        <f>GETPIVOTDATA("TopBox",'Mental Health Pivots'!$A$45,"Question",Questions!$C48,"Topic",Questions!$D48,"Category",M$1167)</f>
        <v>0.47499999999999998</v>
      </c>
    </row>
    <row r="1179" spans="2:17" x14ac:dyDescent="0.25">
      <c r="H1179" s="75"/>
      <c r="I1179" s="131">
        <f>VLOOKUP($D$1181,$B$1168:$M$1178,I1180,0)</f>
        <v>0.56278273627582831</v>
      </c>
      <c r="J1179" s="131">
        <f>VLOOKUP($D$1181,$B$1168:$M$1178,J1180,0)</f>
        <v>0.52112676056338025</v>
      </c>
      <c r="K1179" s="131">
        <f>VLOOKUP($D$1181,$B$1168:$M$1178,K1180,0)</f>
        <v>0.61458333333333337</v>
      </c>
      <c r="L1179" s="131">
        <f>VLOOKUP($D$1181,$B$1168:$M$1178,L1180,0)</f>
        <v>0.48108108108108111</v>
      </c>
      <c r="M1179" s="131">
        <f>VLOOKUP($D$1181,$B$1168:$M$1178,M1180,0)</f>
        <v>0.53846153846153844</v>
      </c>
    </row>
    <row r="1180" spans="2:17" s="75" customFormat="1" x14ac:dyDescent="0.25">
      <c r="B1180" s="187" t="s">
        <v>281</v>
      </c>
      <c r="C1180" s="187"/>
      <c r="I1180" s="77">
        <v>8</v>
      </c>
      <c r="J1180" s="77">
        <v>9</v>
      </c>
      <c r="K1180" s="77">
        <v>10</v>
      </c>
      <c r="L1180" s="77">
        <v>11</v>
      </c>
      <c r="M1180" s="77">
        <v>12</v>
      </c>
    </row>
    <row r="1181" spans="2:17" s="75" customFormat="1" x14ac:dyDescent="0.25">
      <c r="B1181" s="187"/>
      <c r="C1181" s="187"/>
      <c r="D1181" s="183" t="s">
        <v>217</v>
      </c>
      <c r="E1181" s="183"/>
      <c r="F1181" s="183"/>
      <c r="G1181" s="183"/>
      <c r="H1181" s="183"/>
      <c r="I1181" s="183"/>
      <c r="J1181" s="183"/>
      <c r="K1181" s="183"/>
      <c r="L1181" s="183"/>
      <c r="M1181" s="183"/>
      <c r="N1181" s="183"/>
      <c r="P1181" s="77" t="str">
        <f>VLOOKUP(D1181,B1168:H1178,7,0)</f>
        <v>Yes, definitely</v>
      </c>
    </row>
    <row r="1182" spans="2:17" s="75" customFormat="1" x14ac:dyDescent="0.25"/>
    <row r="1183" spans="2:17" s="75" customFormat="1" x14ac:dyDescent="0.25"/>
    <row r="1184" spans="2:17" s="75" customFormat="1" x14ac:dyDescent="0.25"/>
    <row r="1185" s="75" customFormat="1" x14ac:dyDescent="0.25"/>
    <row r="1186" s="75" customFormat="1" x14ac:dyDescent="0.25"/>
    <row r="1187" s="75" customFormat="1" x14ac:dyDescent="0.25"/>
    <row r="1188" s="75" customFormat="1" x14ac:dyDescent="0.25"/>
    <row r="1189" s="75" customFormat="1" x14ac:dyDescent="0.25"/>
    <row r="1190" s="75" customFormat="1" x14ac:dyDescent="0.25"/>
    <row r="1191" s="75" customFormat="1" x14ac:dyDescent="0.25"/>
    <row r="1192" s="75" customFormat="1" x14ac:dyDescent="0.25"/>
    <row r="1193" s="75" customFormat="1" x14ac:dyDescent="0.25"/>
    <row r="1194" s="75" customFormat="1" x14ac:dyDescent="0.25"/>
    <row r="1195" s="75" customFormat="1" x14ac:dyDescent="0.25"/>
    <row r="1196" s="75" customFormat="1" x14ac:dyDescent="0.25"/>
    <row r="1197" s="75" customFormat="1" x14ac:dyDescent="0.25"/>
    <row r="1198" s="75" customFormat="1" x14ac:dyDescent="0.25"/>
    <row r="1199" s="75" customFormat="1" x14ac:dyDescent="0.25"/>
    <row r="1200" s="75" customFormat="1" x14ac:dyDescent="0.25"/>
    <row r="1201" spans="2:16" s="75" customFormat="1" x14ac:dyDescent="0.25"/>
    <row r="1202" spans="2:16" s="75" customFormat="1" x14ac:dyDescent="0.25"/>
    <row r="1203" spans="2:16" x14ac:dyDescent="0.25">
      <c r="B1203" s="91" t="s">
        <v>109</v>
      </c>
    </row>
    <row r="1204" spans="2:16" ht="45" x14ac:dyDescent="0.25">
      <c r="B1204" s="186" t="s">
        <v>0</v>
      </c>
      <c r="C1204" s="186"/>
      <c r="D1204" s="186"/>
      <c r="E1204" s="186"/>
      <c r="F1204" s="186"/>
      <c r="G1204" s="186"/>
      <c r="H1204" s="97" t="s">
        <v>280</v>
      </c>
      <c r="I1204" s="113" t="s">
        <v>139</v>
      </c>
      <c r="J1204" s="113" t="s">
        <v>51</v>
      </c>
      <c r="K1204" s="113" t="s">
        <v>140</v>
      </c>
      <c r="L1204" s="113" t="s">
        <v>52</v>
      </c>
      <c r="O1204" s="93" t="s">
        <v>201</v>
      </c>
      <c r="P1204" s="75"/>
    </row>
    <row r="1205" spans="2:16" ht="30" x14ac:dyDescent="0.25">
      <c r="B1205" s="185" t="str">
        <f>Questions!D38</f>
        <v>Did the person or people you saw listen carefully to you?</v>
      </c>
      <c r="C1205" s="185"/>
      <c r="D1205" s="185"/>
      <c r="E1205" s="185"/>
      <c r="F1205" s="185"/>
      <c r="G1205" s="185"/>
      <c r="H1205" s="97" t="str">
        <f>Questions!L38</f>
        <v>Yes, definitely</v>
      </c>
      <c r="I1205" s="125">
        <f>GETPIVOTDATA("TopBox",'Mental Health Pivots'!$A$83,"Question",Questions!$C38,"Topic",Questions!$D38,"Category",I$1204)</f>
        <v>0.71097166761741781</v>
      </c>
      <c r="J1205" s="126">
        <f>GETPIVOTDATA("TopBox",'Mental Health Pivots'!$A$83,"Question",Questions!$C38,"Topic",Questions!$D38,"Category",J$1204)</f>
        <v>0.5822222222222222</v>
      </c>
      <c r="K1205" s="126">
        <f>GETPIVOTDATA("TopBox",'Mental Health Pivots'!$A$83,"Question",Questions!$C38,"Topic",Questions!$D38,"Category",K$1204)</f>
        <v>0.59566787003610111</v>
      </c>
      <c r="L1205" s="126">
        <f>GETPIVOTDATA("TopBox",'Mental Health Pivots'!$A$83,"Question",Questions!$C38,"Topic",Questions!$D38,"Category",L$1204)</f>
        <v>0.60810810810810811</v>
      </c>
      <c r="O1205" s="94"/>
      <c r="P1205" s="76" t="str">
        <f>"= control group"</f>
        <v>= control group</v>
      </c>
    </row>
    <row r="1206" spans="2:16" ht="30.75" customHeight="1" x14ac:dyDescent="0.25">
      <c r="B1206" s="185" t="str">
        <f>Questions!D39</f>
        <v>Were you given enough time to discuss your needs and treatment?</v>
      </c>
      <c r="C1206" s="185"/>
      <c r="D1206" s="185"/>
      <c r="E1206" s="185"/>
      <c r="F1206" s="185"/>
      <c r="G1206" s="185"/>
      <c r="H1206" s="97" t="str">
        <f>Questions!L39</f>
        <v>Yes, definitely</v>
      </c>
      <c r="I1206" s="125">
        <f>GETPIVOTDATA("TopBox",'Mental Health Pivots'!$A$83,"Question",Questions!$C39,"Topic",Questions!$D39,"Category",I$1204)</f>
        <v>0.63304617171619393</v>
      </c>
      <c r="J1206" s="126">
        <f>GETPIVOTDATA("TopBox",'Mental Health Pivots'!$A$83,"Question",Questions!$C39,"Topic",Questions!$D39,"Category",J$1204)</f>
        <v>0.49777777777777776</v>
      </c>
      <c r="K1206" s="126">
        <f>GETPIVOTDATA("TopBox",'Mental Health Pivots'!$A$83,"Question",Questions!$C39,"Topic",Questions!$D39,"Category",K$1204)</f>
        <v>0.4889705882352941</v>
      </c>
      <c r="L1206" s="126">
        <f>GETPIVOTDATA("TopBox",'Mental Health Pivots'!$A$83,"Question",Questions!$C39,"Topic",Questions!$D39,"Category",L$1204)</f>
        <v>0.5547945205479452</v>
      </c>
      <c r="M1206" s="75"/>
      <c r="O1206" s="95"/>
      <c r="P1206" s="48" t="str">
        <f xml:space="preserve"> "= statistically different to control group"</f>
        <v>= statistically different to control group</v>
      </c>
    </row>
    <row r="1207" spans="2:16" ht="30.75" customHeight="1" x14ac:dyDescent="0.25">
      <c r="B1207" s="185" t="str">
        <f>Questions!D40</f>
        <v>Have you agreed with someone from NHS mental health services what care you will receive?</v>
      </c>
      <c r="C1207" s="185"/>
      <c r="D1207" s="185"/>
      <c r="E1207" s="185"/>
      <c r="F1207" s="185"/>
      <c r="G1207" s="185"/>
      <c r="H1207" s="97" t="str">
        <f>Questions!L40</f>
        <v>Yes, definitely</v>
      </c>
      <c r="I1207" s="125">
        <f>GETPIVOTDATA("TopBox",'Mental Health Pivots'!$A$83,"Question",Questions!$C40,"Topic",Questions!$D40,"Category",I$1204)</f>
        <v>0.4272890484739677</v>
      </c>
      <c r="J1207" s="126">
        <f>GETPIVOTDATA("TopBox",'Mental Health Pivots'!$A$83,"Question",Questions!$C40,"Topic",Questions!$D40,"Category",J$1204)</f>
        <v>0.36480686695278969</v>
      </c>
      <c r="K1207" s="126">
        <f>GETPIVOTDATA("TopBox",'Mental Health Pivots'!$A$83,"Question",Questions!$C40,"Topic",Questions!$D40,"Category",K$1204)</f>
        <v>0.4157706093189964</v>
      </c>
      <c r="L1207" s="126">
        <f>GETPIVOTDATA("TopBox",'Mental Health Pivots'!$A$83,"Question",Questions!$C40,"Topic",Questions!$D40,"Category",L$1204)</f>
        <v>0.4370860927152318</v>
      </c>
      <c r="M1207" s="75"/>
      <c r="O1207" s="96"/>
      <c r="P1207" s="48" t="str">
        <f>"= not statistically different to control group"</f>
        <v>= not statistically different to control group</v>
      </c>
    </row>
    <row r="1208" spans="2:16" ht="46.5" customHeight="1" x14ac:dyDescent="0.25">
      <c r="B1208" s="185" t="str">
        <f>Questions!D41</f>
        <v>Were you involved as much as you wanted to be in agreeing what care you will receive?</v>
      </c>
      <c r="C1208" s="185"/>
      <c r="D1208" s="185"/>
      <c r="E1208" s="185"/>
      <c r="F1208" s="185"/>
      <c r="G1208" s="185"/>
      <c r="H1208" s="97" t="str">
        <f>Questions!L41</f>
        <v>Yes, definitely</v>
      </c>
      <c r="I1208" s="125">
        <f>GETPIVOTDATA("TopBox",'Mental Health Pivots'!$A$83,"Question",Questions!$C41,"Topic",Questions!$D41,"Category",I$1204)</f>
        <v>0.5668442415017757</v>
      </c>
      <c r="J1208" s="126">
        <f>GETPIVOTDATA("TopBox",'Mental Health Pivots'!$A$83,"Question",Questions!$C41,"Topic",Questions!$D41,"Category",J$1204)</f>
        <v>0.46153846153846156</v>
      </c>
      <c r="K1208" s="126">
        <f>GETPIVOTDATA("TopBox",'Mental Health Pivots'!$A$83,"Question",Questions!$C41,"Topic",Questions!$D41,"Category",K$1204)</f>
        <v>0.52132701421800953</v>
      </c>
      <c r="L1208" s="126">
        <f>GETPIVOTDATA("TopBox",'Mental Health Pivots'!$A$83,"Question",Questions!$C41,"Topic",Questions!$D41,"Category",L$1204)</f>
        <v>0.50420168067226889</v>
      </c>
      <c r="M1208" s="75"/>
    </row>
    <row r="1209" spans="2:16" ht="30.75" customHeight="1" x14ac:dyDescent="0.25">
      <c r="B1209" s="185" t="str">
        <f>Questions!D42</f>
        <v>In the last 12 months have you had a formal meeting with someone from NHS mental health service to discuss how your care is working?</v>
      </c>
      <c r="C1209" s="185"/>
      <c r="D1209" s="185"/>
      <c r="E1209" s="185"/>
      <c r="F1209" s="185"/>
      <c r="G1209" s="185"/>
      <c r="H1209" s="97" t="str">
        <f>Questions!L42</f>
        <v>Yes</v>
      </c>
      <c r="I1209" s="125">
        <f>GETPIVOTDATA("TopBox",'Mental Health Pivots'!$A$83,"Question",Questions!$C42,"Topic",Questions!$D42,"Category",I$1204)</f>
        <v>0.73</v>
      </c>
      <c r="J1209" s="126">
        <f>GETPIVOTDATA("TopBox",'Mental Health Pivots'!$A$83,"Question",Questions!$C42,"Topic",Questions!$D42,"Category",J$1204)</f>
        <v>0.65775401069518713</v>
      </c>
      <c r="K1209" s="126">
        <f>GETPIVOTDATA("TopBox",'Mental Health Pivots'!$A$83,"Question",Questions!$C42,"Topic",Questions!$D42,"Category",K$1204)</f>
        <v>0.67441860465116277</v>
      </c>
      <c r="L1209" s="126">
        <f>GETPIVOTDATA("TopBox",'Mental Health Pivots'!$A$83,"Question",Questions!$C42,"Topic",Questions!$D42,"Category",L$1204)</f>
        <v>0.69918699186991873</v>
      </c>
      <c r="M1209" s="75"/>
    </row>
    <row r="1210" spans="2:16" ht="30.75" customHeight="1" x14ac:dyDescent="0.25">
      <c r="B1210" s="185" t="str">
        <f>Questions!D43</f>
        <v>Were you involved as much as you wanted to be in discussing how your care is working?</v>
      </c>
      <c r="C1210" s="185"/>
      <c r="D1210" s="185"/>
      <c r="E1210" s="185"/>
      <c r="F1210" s="185"/>
      <c r="G1210" s="185"/>
      <c r="H1210" s="97" t="str">
        <f>Questions!L43</f>
        <v>Yes, definitely</v>
      </c>
      <c r="I1210" s="125">
        <f>GETPIVOTDATA("TopBox",'Mental Health Pivots'!$A$83,"Question",Questions!$C43,"Topic",Questions!$D43,"Category",I$1204)</f>
        <v>0.62103601664514274</v>
      </c>
      <c r="J1210" s="126">
        <f>GETPIVOTDATA("TopBox",'Mental Health Pivots'!$A$83,"Question",Questions!$C43,"Topic",Questions!$D43,"Category",J$1204)</f>
        <v>0.51824817518248179</v>
      </c>
      <c r="K1210" s="126">
        <f>GETPIVOTDATA("TopBox",'Mental Health Pivots'!$A$83,"Question",Questions!$C43,"Topic",Questions!$D43,"Category",K$1204)</f>
        <v>0.52380952380952384</v>
      </c>
      <c r="L1210" s="126">
        <f>GETPIVOTDATA("TopBox",'Mental Health Pivots'!$A$83,"Question",Questions!$C43,"Topic",Questions!$D43,"Category",L$1204)</f>
        <v>0.53608247422680411</v>
      </c>
      <c r="M1210" s="75"/>
    </row>
    <row r="1211" spans="2:16" ht="33" customHeight="1" x14ac:dyDescent="0.25">
      <c r="B1211" s="185" t="str">
        <f>Questions!D44</f>
        <v>Did you feel that decisions were made together by you and the person you saw during this discussion?</v>
      </c>
      <c r="C1211" s="185"/>
      <c r="D1211" s="185"/>
      <c r="E1211" s="185"/>
      <c r="F1211" s="185"/>
      <c r="G1211" s="185"/>
      <c r="H1211" s="97" t="str">
        <f>Questions!L44</f>
        <v>Yes, definitely</v>
      </c>
      <c r="I1211" s="125">
        <f>GETPIVOTDATA("TopBox",'Mental Health Pivots'!$A$83,"Question",Questions!$C44,"Topic",Questions!$D44,"Category",I$1204)</f>
        <v>0.61778673190387101</v>
      </c>
      <c r="J1211" s="126">
        <f>GETPIVOTDATA("TopBox",'Mental Health Pivots'!$A$83,"Question",Questions!$C44,"Topic",Questions!$D44,"Category",J$1204)</f>
        <v>0.52985074626865669</v>
      </c>
      <c r="K1211" s="126">
        <f>GETPIVOTDATA("TopBox",'Mental Health Pivots'!$A$83,"Question",Questions!$C44,"Topic",Questions!$D44,"Category",K$1204)</f>
        <v>0.56287425149700598</v>
      </c>
      <c r="L1211" s="126">
        <f>GETPIVOTDATA("TopBox",'Mental Health Pivots'!$A$83,"Question",Questions!$C44,"Topic",Questions!$D44,"Category",L$1204)</f>
        <v>0.56000000000000005</v>
      </c>
      <c r="M1211" s="75"/>
    </row>
    <row r="1212" spans="2:16" ht="33" customHeight="1" x14ac:dyDescent="0.25">
      <c r="B1212" s="185" t="str">
        <f>Questions!D45</f>
        <v>Were you involved as much as you wanted to be in decisions about which medicines you receive?</v>
      </c>
      <c r="C1212" s="185"/>
      <c r="D1212" s="185"/>
      <c r="E1212" s="185"/>
      <c r="F1212" s="185"/>
      <c r="G1212" s="185"/>
      <c r="H1212" s="97" t="str">
        <f>Questions!L45</f>
        <v>Yes, definitely</v>
      </c>
      <c r="I1212" s="125">
        <f>GETPIVOTDATA("TopBox",'Mental Health Pivots'!$A$83,"Question",Questions!$C45,"Topic",Questions!$D45,"Category",I$1204)</f>
        <v>0.50693506812323552</v>
      </c>
      <c r="J1212" s="126">
        <f>GETPIVOTDATA("TopBox",'Mental Health Pivots'!$A$83,"Question",Questions!$C45,"Topic",Questions!$D45,"Category",J$1204)</f>
        <v>0.46907216494845361</v>
      </c>
      <c r="K1212" s="126">
        <f>GETPIVOTDATA("TopBox",'Mental Health Pivots'!$A$83,"Question",Questions!$C45,"Topic",Questions!$D45,"Category",K$1204)</f>
        <v>0.48888888888888887</v>
      </c>
      <c r="L1212" s="126">
        <f>GETPIVOTDATA("TopBox",'Mental Health Pivots'!$A$83,"Question",Questions!$C45,"Topic",Questions!$D45,"Category",L$1204)</f>
        <v>0.42016806722689076</v>
      </c>
      <c r="M1212" s="75"/>
    </row>
    <row r="1213" spans="2:16" ht="47.25" customHeight="1" x14ac:dyDescent="0.25">
      <c r="B1213" s="185" t="str">
        <f>Questions!D46</f>
        <v>The last time you had a new medicine prescribed for your mental health needs, were you given information about it in a way that you were able to understand?</v>
      </c>
      <c r="C1213" s="185"/>
      <c r="D1213" s="185"/>
      <c r="E1213" s="185"/>
      <c r="F1213" s="185"/>
      <c r="G1213" s="185"/>
      <c r="H1213" s="97" t="str">
        <f>Questions!L46</f>
        <v>Yes, definitely</v>
      </c>
      <c r="I1213" s="125">
        <f>GETPIVOTDATA("TopBox",'Mental Health Pivots'!$A$83,"Question",Questions!$C46,"Topic",Questions!$D46,"Category",I$1204)</f>
        <v>0.52677279305354563</v>
      </c>
      <c r="J1213" s="126">
        <f>GETPIVOTDATA("TopBox",'Mental Health Pivots'!$A$83,"Question",Questions!$C46,"Topic",Questions!$D46,"Category",J$1204)</f>
        <v>0.57798165137614677</v>
      </c>
      <c r="K1213" s="126">
        <f>GETPIVOTDATA("TopBox",'Mental Health Pivots'!$A$83,"Question",Questions!$C46,"Topic",Questions!$D46,"Category",K$1204)</f>
        <v>0.54887218045112784</v>
      </c>
      <c r="L1213" s="126">
        <f>GETPIVOTDATA("TopBox",'Mental Health Pivots'!$A$83,"Question",Questions!$C46,"Topic",Questions!$D46,"Category",L$1204)</f>
        <v>0.532258064516129</v>
      </c>
      <c r="M1213" s="75"/>
    </row>
    <row r="1214" spans="2:16" ht="33" customHeight="1" x14ac:dyDescent="0.25">
      <c r="B1214" s="185" t="str">
        <f>Questions!D47</f>
        <v>Were you involved as much as you wanted to be in deciding what treatments or therapies to use?</v>
      </c>
      <c r="C1214" s="185"/>
      <c r="D1214" s="185"/>
      <c r="E1214" s="185"/>
      <c r="F1214" s="185"/>
      <c r="G1214" s="185"/>
      <c r="H1214" s="97" t="str">
        <f>Questions!L47</f>
        <v>Yes, definitely</v>
      </c>
      <c r="I1214" s="125">
        <f>GETPIVOTDATA("TopBox",'Mental Health Pivots'!$A$83,"Question",Questions!$C47,"Topic",Questions!$D47,"Category",I$1204)</f>
        <v>0.55336395568765195</v>
      </c>
      <c r="J1214" s="126">
        <f>GETPIVOTDATA("TopBox",'Mental Health Pivots'!$A$83,"Question",Questions!$C47,"Topic",Questions!$D47,"Category",J$1204)</f>
        <v>0.40707964601769914</v>
      </c>
      <c r="K1214" s="126">
        <f>GETPIVOTDATA("TopBox",'Mental Health Pivots'!$A$83,"Question",Questions!$C47,"Topic",Questions!$D47,"Category",K$1204)</f>
        <v>0.52554744525547448</v>
      </c>
      <c r="L1214" s="126">
        <f>GETPIVOTDATA("TopBox",'Mental Health Pivots'!$A$83,"Question",Questions!$C47,"Topic",Questions!$D47,"Category",L$1204)</f>
        <v>0.53731343283582089</v>
      </c>
      <c r="M1214" s="75"/>
    </row>
    <row r="1215" spans="2:16" ht="45" customHeight="1" x14ac:dyDescent="0.25">
      <c r="B1215" s="185" t="str">
        <f>Questions!D48</f>
        <v>Have NHS mental health services involved a member of your family or someone else close to you as much as you would like?</v>
      </c>
      <c r="C1215" s="185"/>
      <c r="D1215" s="185"/>
      <c r="E1215" s="185"/>
      <c r="F1215" s="185"/>
      <c r="G1215" s="185"/>
      <c r="H1215" s="97" t="str">
        <f>Questions!L48</f>
        <v>Yes, definitely</v>
      </c>
      <c r="I1215" s="125">
        <f>GETPIVOTDATA("TopBox",'Mental Health Pivots'!$A$83,"Question",Questions!$C48,"Topic",Questions!$D48,"Category",I$1204)</f>
        <v>0.56204075973935952</v>
      </c>
      <c r="J1215" s="126">
        <f>GETPIVOTDATA("TopBox",'Mental Health Pivots'!$A$83,"Question",Questions!$C48,"Topic",Questions!$D48,"Category",J$1204)</f>
        <v>0.38211382113821141</v>
      </c>
      <c r="K1215" s="126">
        <f>GETPIVOTDATA("TopBox",'Mental Health Pivots'!$A$83,"Question",Questions!$C48,"Topic",Questions!$D48,"Category",K$1204)</f>
        <v>0.39007092198581561</v>
      </c>
      <c r="L1215" s="126">
        <f>GETPIVOTDATA("TopBox",'Mental Health Pivots'!$A$83,"Question",Questions!$C48,"Topic",Questions!$D48,"Category",L$1204)</f>
        <v>0.39361702127659576</v>
      </c>
      <c r="M1215" s="75"/>
    </row>
    <row r="1216" spans="2:16" x14ac:dyDescent="0.25">
      <c r="H1216" s="75"/>
      <c r="I1216" s="131">
        <f>VLOOKUP($D$1218,$B$1205:$L$1215,I1217,0)</f>
        <v>0.61778673190387101</v>
      </c>
      <c r="J1216" s="131">
        <f>VLOOKUP($D$1218,$B$1205:$L$1215,J1217,0)</f>
        <v>0.52985074626865669</v>
      </c>
      <c r="K1216" s="131">
        <f>VLOOKUP($D$1218,$B$1205:$L$1215,K1217,0)</f>
        <v>0.56287425149700598</v>
      </c>
      <c r="L1216" s="131">
        <f>VLOOKUP($D$1218,$B$1205:$L$1215,L1217,0)</f>
        <v>0.56000000000000005</v>
      </c>
    </row>
    <row r="1217" spans="2:16" x14ac:dyDescent="0.25">
      <c r="B1217" s="187" t="s">
        <v>281</v>
      </c>
      <c r="C1217" s="187"/>
      <c r="H1217" s="75"/>
      <c r="I1217" s="77">
        <v>8</v>
      </c>
      <c r="J1217" s="77">
        <v>9</v>
      </c>
      <c r="K1217" s="77">
        <v>10</v>
      </c>
      <c r="L1217" s="77">
        <v>11</v>
      </c>
    </row>
    <row r="1218" spans="2:16" x14ac:dyDescent="0.25">
      <c r="B1218" s="187"/>
      <c r="C1218" s="187"/>
      <c r="D1218" s="183" t="s">
        <v>219</v>
      </c>
      <c r="E1218" s="183"/>
      <c r="F1218" s="183"/>
      <c r="G1218" s="183"/>
      <c r="H1218" s="183"/>
      <c r="I1218" s="183"/>
      <c r="J1218" s="183"/>
      <c r="K1218" s="183"/>
      <c r="L1218" s="183"/>
      <c r="M1218" s="183"/>
      <c r="N1218" s="183"/>
      <c r="P1218" s="77" t="str">
        <f>VLOOKUP(D1218,B1205:H1215,7,0)</f>
        <v>Yes, definitely</v>
      </c>
    </row>
  </sheetData>
  <mergeCells count="197">
    <mergeCell ref="B1217:C1218"/>
    <mergeCell ref="B478:C479"/>
    <mergeCell ref="B585:C586"/>
    <mergeCell ref="B615:C616"/>
    <mergeCell ref="B646:C647"/>
    <mergeCell ref="B773:C774"/>
    <mergeCell ref="B805:C806"/>
    <mergeCell ref="B836:C837"/>
    <mergeCell ref="B1039:C1040"/>
    <mergeCell ref="B1071:C1072"/>
    <mergeCell ref="B610:G610"/>
    <mergeCell ref="B611:G611"/>
    <mergeCell ref="B612:G612"/>
    <mergeCell ref="B613:G613"/>
    <mergeCell ref="B641:G641"/>
    <mergeCell ref="B642:G642"/>
    <mergeCell ref="B503:I503"/>
    <mergeCell ref="B580:G580"/>
    <mergeCell ref="B581:G581"/>
    <mergeCell ref="B582:G582"/>
    <mergeCell ref="B583:G583"/>
    <mergeCell ref="B579:G579"/>
    <mergeCell ref="B609:G609"/>
    <mergeCell ref="B640:G640"/>
    <mergeCell ref="B104:G104"/>
    <mergeCell ref="B133:G133"/>
    <mergeCell ref="B134:G134"/>
    <mergeCell ref="B135:G135"/>
    <mergeCell ref="B136:G136"/>
    <mergeCell ref="B137:G137"/>
    <mergeCell ref="B4:F4"/>
    <mergeCell ref="B99:G99"/>
    <mergeCell ref="B100:G100"/>
    <mergeCell ref="B101:G101"/>
    <mergeCell ref="B102:G102"/>
    <mergeCell ref="B103:G103"/>
    <mergeCell ref="D108:M108"/>
    <mergeCell ref="B98:G98"/>
    <mergeCell ref="B107:C108"/>
    <mergeCell ref="B132:G132"/>
    <mergeCell ref="B170:G170"/>
    <mergeCell ref="B196:F196"/>
    <mergeCell ref="B386:G386"/>
    <mergeCell ref="B387:G387"/>
    <mergeCell ref="B388:G388"/>
    <mergeCell ref="B389:G389"/>
    <mergeCell ref="B138:G138"/>
    <mergeCell ref="B165:G165"/>
    <mergeCell ref="B166:G166"/>
    <mergeCell ref="B167:G167"/>
    <mergeCell ref="B168:G168"/>
    <mergeCell ref="B169:G169"/>
    <mergeCell ref="D141:M141"/>
    <mergeCell ref="D173:M173"/>
    <mergeCell ref="B164:G164"/>
    <mergeCell ref="B385:G385"/>
    <mergeCell ref="B140:C141"/>
    <mergeCell ref="B172:C173"/>
    <mergeCell ref="B396:G396"/>
    <mergeCell ref="B397:G397"/>
    <mergeCell ref="B398:G398"/>
    <mergeCell ref="B425:G425"/>
    <mergeCell ref="B426:G426"/>
    <mergeCell ref="B390:G390"/>
    <mergeCell ref="B391:G391"/>
    <mergeCell ref="B392:G392"/>
    <mergeCell ref="B393:G393"/>
    <mergeCell ref="B394:G394"/>
    <mergeCell ref="B395:G395"/>
    <mergeCell ref="D401:K401"/>
    <mergeCell ref="B424:G424"/>
    <mergeCell ref="B400:C401"/>
    <mergeCell ref="B433:G433"/>
    <mergeCell ref="B434:G434"/>
    <mergeCell ref="B435:G435"/>
    <mergeCell ref="B436:G436"/>
    <mergeCell ref="B437:G437"/>
    <mergeCell ref="B464:G464"/>
    <mergeCell ref="B427:G427"/>
    <mergeCell ref="B428:G428"/>
    <mergeCell ref="B429:G429"/>
    <mergeCell ref="B430:G430"/>
    <mergeCell ref="B431:G431"/>
    <mergeCell ref="B432:G432"/>
    <mergeCell ref="D440:K440"/>
    <mergeCell ref="B463:G463"/>
    <mergeCell ref="B439:C440"/>
    <mergeCell ref="B471:G471"/>
    <mergeCell ref="B472:G472"/>
    <mergeCell ref="B473:G473"/>
    <mergeCell ref="B474:G474"/>
    <mergeCell ref="B475:G475"/>
    <mergeCell ref="B476:G476"/>
    <mergeCell ref="B465:G465"/>
    <mergeCell ref="B466:G466"/>
    <mergeCell ref="B467:G467"/>
    <mergeCell ref="B468:G468"/>
    <mergeCell ref="B469:G469"/>
    <mergeCell ref="B470:G470"/>
    <mergeCell ref="B769:G769"/>
    <mergeCell ref="B770:G770"/>
    <mergeCell ref="B771:G771"/>
    <mergeCell ref="B798:G798"/>
    <mergeCell ref="B799:G799"/>
    <mergeCell ref="B643:G643"/>
    <mergeCell ref="B644:G644"/>
    <mergeCell ref="B670:F670"/>
    <mergeCell ref="B766:G766"/>
    <mergeCell ref="B767:G767"/>
    <mergeCell ref="B768:G768"/>
    <mergeCell ref="B765:G765"/>
    <mergeCell ref="B797:G797"/>
    <mergeCell ref="B831:G831"/>
    <mergeCell ref="B832:G832"/>
    <mergeCell ref="B833:G833"/>
    <mergeCell ref="B834:G834"/>
    <mergeCell ref="B860:F860"/>
    <mergeCell ref="B1032:G1032"/>
    <mergeCell ref="B800:G800"/>
    <mergeCell ref="B801:G801"/>
    <mergeCell ref="B802:G802"/>
    <mergeCell ref="B803:G803"/>
    <mergeCell ref="B829:G829"/>
    <mergeCell ref="B830:G830"/>
    <mergeCell ref="D806:M806"/>
    <mergeCell ref="D837:M837"/>
    <mergeCell ref="B828:G828"/>
    <mergeCell ref="B1031:G1031"/>
    <mergeCell ref="B1065:G1065"/>
    <mergeCell ref="B1066:G1066"/>
    <mergeCell ref="B1067:G1067"/>
    <mergeCell ref="B1068:G1068"/>
    <mergeCell ref="B1069:G1069"/>
    <mergeCell ref="B1095:G1095"/>
    <mergeCell ref="B1033:G1033"/>
    <mergeCell ref="B1034:G1034"/>
    <mergeCell ref="B1035:G1035"/>
    <mergeCell ref="B1036:G1036"/>
    <mergeCell ref="B1037:G1037"/>
    <mergeCell ref="B1064:G1064"/>
    <mergeCell ref="D1040:L1040"/>
    <mergeCell ref="D1072:L1072"/>
    <mergeCell ref="B1063:G1063"/>
    <mergeCell ref="B1094:G1094"/>
    <mergeCell ref="B1096:G1096"/>
    <mergeCell ref="B1097:G1097"/>
    <mergeCell ref="B1098:G1098"/>
    <mergeCell ref="B1099:G1099"/>
    <mergeCell ref="B1100:G1100"/>
    <mergeCell ref="B1131:G1131"/>
    <mergeCell ref="B1137:G1137"/>
    <mergeCell ref="B1138:G1138"/>
    <mergeCell ref="B1139:G1139"/>
    <mergeCell ref="D1103:L1103"/>
    <mergeCell ref="B1130:G1130"/>
    <mergeCell ref="B1102:C1103"/>
    <mergeCell ref="B1136:G1136"/>
    <mergeCell ref="B1178:G1178"/>
    <mergeCell ref="B1204:G1204"/>
    <mergeCell ref="B1180:C1181"/>
    <mergeCell ref="D1181:N1181"/>
    <mergeCell ref="B1173:G1173"/>
    <mergeCell ref="D1144:N1144"/>
    <mergeCell ref="B1132:G1132"/>
    <mergeCell ref="B1133:G1133"/>
    <mergeCell ref="B1134:G1134"/>
    <mergeCell ref="B1135:G1135"/>
    <mergeCell ref="B1168:G1168"/>
    <mergeCell ref="B1169:G1169"/>
    <mergeCell ref="B1140:G1140"/>
    <mergeCell ref="B1141:G1141"/>
    <mergeCell ref="B1167:G1167"/>
    <mergeCell ref="B1143:C1144"/>
    <mergeCell ref="D1218:N1218"/>
    <mergeCell ref="D479:K479"/>
    <mergeCell ref="D586:L586"/>
    <mergeCell ref="D616:L616"/>
    <mergeCell ref="D647:L647"/>
    <mergeCell ref="D774:M774"/>
    <mergeCell ref="B1211:G1211"/>
    <mergeCell ref="B1212:G1212"/>
    <mergeCell ref="B1213:G1213"/>
    <mergeCell ref="B1214:G1214"/>
    <mergeCell ref="B1215:G1215"/>
    <mergeCell ref="B1205:G1205"/>
    <mergeCell ref="B1206:G1206"/>
    <mergeCell ref="B1207:G1207"/>
    <mergeCell ref="B1208:G1208"/>
    <mergeCell ref="B1209:G1209"/>
    <mergeCell ref="B1210:G1210"/>
    <mergeCell ref="B1170:G1170"/>
    <mergeCell ref="B1171:G1171"/>
    <mergeCell ref="B1172:G1172"/>
    <mergeCell ref="B1174:G1174"/>
    <mergeCell ref="B1175:G1175"/>
    <mergeCell ref="B1176:G1176"/>
    <mergeCell ref="B1177:G1177"/>
  </mergeCells>
  <dataValidations count="6">
    <dataValidation type="list" allowBlank="1" showInputMessage="1" showErrorMessage="1" sqref="D141:M141 D173:M173">
      <formula1>$D$2:$D$8</formula1>
    </dataValidation>
    <dataValidation type="list" allowBlank="1" showInputMessage="1" showErrorMessage="1" sqref="D440 D479">
      <formula1>$D$10:$D$22</formula1>
    </dataValidation>
    <dataValidation type="list" allowBlank="1" showInputMessage="1" showErrorMessage="1" sqref="D616:L616 D647:L647">
      <formula1>$D$23:$D$26</formula1>
    </dataValidation>
    <dataValidation type="list" allowBlank="1" showInputMessage="1" showErrorMessage="1" sqref="D806:M806 D837:M837">
      <formula1>$D$27:$D$32</formula1>
    </dataValidation>
    <dataValidation type="list" allowBlank="1" showInputMessage="1" showErrorMessage="1" sqref="D1072:L1072 D1103:L1103">
      <formula1>$D$33:$D$39</formula1>
    </dataValidation>
    <dataValidation type="list" allowBlank="1" showInputMessage="1" showErrorMessage="1" sqref="D1181:N1181 D1218:N1218">
      <formula1>$D$40:$D$50</formula1>
    </dataValidation>
  </dataValidations>
  <hyperlinks>
    <hyperlink ref="C1" location="'Question Dashboard'!A4" display="Inpatient"/>
    <hyperlink ref="E1" location="'Question Dashboard'!A196" display="Maternity"/>
    <hyperlink ref="I1" location="'Question Dashboard'!A503" display="CPES"/>
    <hyperlink ref="C2" location="'Question Dashboard'!A95" display="Demographics"/>
    <hyperlink ref="E2" location="'Question Dashboard'!A382" display="Demographics"/>
    <hyperlink ref="I2" location="'Question Dashboard'!A576" display="Demographics"/>
    <hyperlink ref="K1" location="'Question Dashboard'!A670" display="A&amp;E"/>
    <hyperlink ref="K2" location="'Question Dashboard'!A760" display="Demographics"/>
    <hyperlink ref="M2" location="'Question Dashboard'!A1028" display="Demographics"/>
    <hyperlink ref="M1" location="'Question Dashboard'!A860" display="GP"/>
    <hyperlink ref="G1" location="'Question Dashboard'!A1125" display="Mental Health"/>
    <hyperlink ref="G2" location="'Question Dashboard'!A1127" display="Demographic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1" id="{E06DD0FB-5326-4CA3-BA2E-43B86BAADB1C}">
            <xm:f>'Inpatient Pivots'!E68=1</xm:f>
            <x14:dxf>
              <fill>
                <patternFill>
                  <bgColor rgb="FFFF0000"/>
                </patternFill>
              </fill>
            </x14:dxf>
          </x14:cfRule>
          <xm:sqref>J99:Q104</xm:sqref>
        </x14:conditionalFormatting>
        <x14:conditionalFormatting xmlns:xm="http://schemas.microsoft.com/office/excel/2006/main">
          <x14:cfRule type="expression" priority="20" id="{F88A58FB-4C53-45E4-8F4E-FF25ADA48FD2}">
            <xm:f>'Inpatient Pivots'!E96=1</xm:f>
            <x14:dxf>
              <fill>
                <patternFill>
                  <bgColor rgb="FFFF0000"/>
                </patternFill>
              </fill>
            </x14:dxf>
          </x14:cfRule>
          <xm:sqref>J133:M138</xm:sqref>
        </x14:conditionalFormatting>
        <x14:conditionalFormatting xmlns:xm="http://schemas.microsoft.com/office/excel/2006/main">
          <x14:cfRule type="expression" priority="19" id="{B208BB74-8365-4057-B0D0-DB9EEAA0F2D3}">
            <xm:f>'Inpatient Pivots'!$E$123=1</xm:f>
            <x14:dxf>
              <fill>
                <patternFill>
                  <bgColor rgb="FFFF0000"/>
                </patternFill>
              </fill>
            </x14:dxf>
          </x14:cfRule>
          <xm:sqref>J166:L170 K165:L170</xm:sqref>
        </x14:conditionalFormatting>
        <x14:conditionalFormatting xmlns:xm="http://schemas.microsoft.com/office/excel/2006/main">
          <x14:cfRule type="expression" priority="18" id="{97A41C30-A0EC-46FC-AA44-ED7206B9718C}">
            <xm:f>'Inpatient Pivots'!E123=1</xm:f>
            <x14:dxf>
              <fill>
                <patternFill>
                  <bgColor rgb="FFFF0000"/>
                </patternFill>
              </fill>
            </x14:dxf>
          </x14:cfRule>
          <xm:sqref>J165:L170</xm:sqref>
        </x14:conditionalFormatting>
        <x14:conditionalFormatting xmlns:xm="http://schemas.microsoft.com/office/excel/2006/main">
          <x14:cfRule type="expression" priority="16" id="{CD53AB66-FA70-4163-8EB8-588A80DF77D9}">
            <xm:f>'Maternity Pivots'!E123=1</xm:f>
            <x14:dxf>
              <fill>
                <patternFill>
                  <bgColor rgb="FFFF0000"/>
                </patternFill>
              </fill>
            </x14:dxf>
          </x14:cfRule>
          <xm:sqref>J386:L398 J425:M437</xm:sqref>
        </x14:conditionalFormatting>
        <x14:conditionalFormatting xmlns:xm="http://schemas.microsoft.com/office/excel/2006/main">
          <x14:cfRule type="expression" priority="14" id="{39B3C3A1-D980-441A-8E2E-D25C5BCEB8A0}">
            <xm:f>'Maternity Pivots'!E202=1</xm:f>
            <x14:dxf>
              <fill>
                <patternFill>
                  <bgColor rgb="FFFF0000"/>
                </patternFill>
              </fill>
            </x14:dxf>
          </x14:cfRule>
          <xm:sqref>J464:L476</xm:sqref>
        </x14:conditionalFormatting>
        <x14:conditionalFormatting xmlns:xm="http://schemas.microsoft.com/office/excel/2006/main">
          <x14:cfRule type="expression" priority="13" id="{82100E63-956B-4A6C-BBBC-69C1C2F4CC21}">
            <xm:f>'CPES Pivots'!E52=1</xm:f>
            <x14:dxf>
              <fill>
                <patternFill>
                  <bgColor rgb="FFFF0000"/>
                </patternFill>
              </fill>
            </x14:dxf>
          </x14:cfRule>
          <xm:sqref>J580:Q583</xm:sqref>
        </x14:conditionalFormatting>
        <x14:conditionalFormatting xmlns:xm="http://schemas.microsoft.com/office/excel/2006/main">
          <x14:cfRule type="expression" priority="12" id="{88C606EF-B9C0-4AC1-B5D6-628AB55AFCF9}">
            <xm:f>'CPES Pivots'!E74=1</xm:f>
            <x14:dxf>
              <fill>
                <patternFill>
                  <bgColor rgb="FFFF0000"/>
                </patternFill>
              </fill>
            </x14:dxf>
          </x14:cfRule>
          <xm:sqref>J610:M613</xm:sqref>
        </x14:conditionalFormatting>
        <x14:conditionalFormatting xmlns:xm="http://schemas.microsoft.com/office/excel/2006/main">
          <x14:cfRule type="expression" priority="11" id="{F325AC5C-50A3-4D8E-B5C3-BB85DBEDA46B}">
            <xm:f>'CPES Pivots'!E98=1</xm:f>
            <x14:dxf>
              <fill>
                <patternFill>
                  <bgColor rgb="FFFF0000"/>
                </patternFill>
              </fill>
            </x14:dxf>
          </x14:cfRule>
          <xm:sqref>J641:L644</xm:sqref>
        </x14:conditionalFormatting>
        <x14:conditionalFormatting xmlns:xm="http://schemas.microsoft.com/office/excel/2006/main">
          <x14:cfRule type="expression" priority="9" id="{8877F579-0D74-4392-A819-D432EF50D778}">
            <xm:f>'A&amp;E Pivots'!D79=1</xm:f>
            <x14:dxf>
              <fill>
                <patternFill>
                  <bgColor rgb="FFFF0000"/>
                </patternFill>
              </fill>
            </x14:dxf>
          </x14:cfRule>
          <xm:sqref>J766:Q771</xm:sqref>
        </x14:conditionalFormatting>
        <x14:conditionalFormatting xmlns:xm="http://schemas.microsoft.com/office/excel/2006/main">
          <x14:cfRule type="expression" priority="8" id="{AD4A99DE-2CB0-40CE-BDF8-E3680BE08F1A}">
            <xm:f>'A&amp;E Pivots'!D110=1</xm:f>
            <x14:dxf>
              <fill>
                <patternFill>
                  <bgColor rgb="FFFF0000"/>
                </patternFill>
              </fill>
            </x14:dxf>
          </x14:cfRule>
          <xm:sqref>J798:M803 J829:L834</xm:sqref>
        </x14:conditionalFormatting>
        <x14:conditionalFormatting xmlns:xm="http://schemas.microsoft.com/office/excel/2006/main">
          <x14:cfRule type="expression" priority="6" id="{1FB08FA1-ED27-41DA-9AD8-0B5CB176BFEA}">
            <xm:f>'GP Pivots'!D144=1</xm:f>
            <x14:dxf>
              <fill>
                <patternFill>
                  <bgColor rgb="FFFF0000"/>
                </patternFill>
              </fill>
            </x14:dxf>
          </x14:cfRule>
          <xm:sqref>J1032:Q1037</xm:sqref>
        </x14:conditionalFormatting>
        <x14:conditionalFormatting xmlns:xm="http://schemas.microsoft.com/office/excel/2006/main">
          <x14:cfRule type="expression" priority="5" id="{92F35F7D-0CB3-44A7-85F5-48CC514A2D0B}">
            <xm:f>'GP Pivots'!D170=1</xm:f>
            <x14:dxf>
              <fill>
                <patternFill>
                  <bgColor rgb="FFFF0000"/>
                </patternFill>
              </fill>
            </x14:dxf>
          </x14:cfRule>
          <xm:sqref>J1064:M1069</xm:sqref>
        </x14:conditionalFormatting>
        <x14:conditionalFormatting xmlns:xm="http://schemas.microsoft.com/office/excel/2006/main">
          <x14:cfRule type="expression" priority="4" id="{F42319AB-DB6C-48E8-A208-F97AB2EE82BC}">
            <xm:f>'GP Pivots'!D196=1</xm:f>
            <x14:dxf>
              <fill>
                <patternFill>
                  <bgColor rgb="FFFF0000"/>
                </patternFill>
              </fill>
            </x14:dxf>
          </x14:cfRule>
          <xm:sqref>J1095:L1100</xm:sqref>
        </x14:conditionalFormatting>
        <x14:conditionalFormatting xmlns:xm="http://schemas.microsoft.com/office/excel/2006/main">
          <x14:cfRule type="expression" priority="3" id="{36E2AE97-99D4-40C1-B0B0-75CEE6CD63DB}">
            <xm:f>'Mental Health Pivots'!D27=1</xm:f>
            <x14:dxf>
              <fill>
                <patternFill>
                  <bgColor rgb="FFFF0000"/>
                </patternFill>
              </fill>
            </x14:dxf>
          </x14:cfRule>
          <xm:sqref>J1131:Q1141</xm:sqref>
        </x14:conditionalFormatting>
        <x14:conditionalFormatting xmlns:xm="http://schemas.microsoft.com/office/excel/2006/main">
          <x14:cfRule type="expression" priority="2" id="{F6B70F66-A646-4D06-A1D1-83852F074CCE}">
            <xm:f>'Mental Health Pivots'!D66=1</xm:f>
            <x14:dxf>
              <fill>
                <patternFill>
                  <bgColor rgb="FFFF0000"/>
                </patternFill>
              </fill>
            </x14:dxf>
          </x14:cfRule>
          <xm:sqref>J1168:M1178 J1205:L1215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Questions!$D$2:$D$7</xm:f>
          </x14:formula1>
          <xm:sqref>D108:M108</xm:sqref>
        </x14:dataValidation>
        <x14:dataValidation type="list" allowBlank="1" showInputMessage="1" showErrorMessage="1">
          <x14:formula1>
            <xm:f>Questions!$D$9:$D$21</xm:f>
          </x14:formula1>
          <xm:sqref>D401</xm:sqref>
        </x14:dataValidation>
        <x14:dataValidation type="list" allowBlank="1" showInputMessage="1" showErrorMessage="1">
          <x14:formula1>
            <xm:f>Questions!$D$22:$D$25</xm:f>
          </x14:formula1>
          <xm:sqref>D586:L586</xm:sqref>
        </x14:dataValidation>
        <x14:dataValidation type="list" allowBlank="1" showInputMessage="1" showErrorMessage="1">
          <x14:formula1>
            <xm:f>Questions!$D$26:$D$31</xm:f>
          </x14:formula1>
          <xm:sqref>D774:M774</xm:sqref>
        </x14:dataValidation>
        <x14:dataValidation type="list" allowBlank="1" showInputMessage="1" showErrorMessage="1">
          <x14:formula1>
            <xm:f>Questions!$D$32:$D$37</xm:f>
          </x14:formula1>
          <xm:sqref>D1040:L1040</xm:sqref>
        </x14:dataValidation>
        <x14:dataValidation type="list" allowBlank="1" showInputMessage="1" showErrorMessage="1">
          <x14:formula1>
            <xm:f>Questions!$D$38:$D$48</xm:f>
          </x14:formula1>
          <xm:sqref>D1144:N1144</xm:sqref>
        </x14:dataValidation>
      </x14:dataValidations>
    </ext>
    <ext xmlns:x14="http://schemas.microsoft.com/office/spreadsheetml/2009/9/main" uri="{05C60535-1F16-4fd2-B633-F4F36F0B64E0}">
      <x14:sparklineGroups xmlns:xm="http://schemas.microsoft.com/office/excel/2006/main">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Dashboard'!I133:M133</xm:f>
              <xm:sqref>N133</xm:sqref>
            </x14:sparkline>
            <x14:sparkline>
              <xm:f>'Question Dashboard'!I134:M134</xm:f>
              <xm:sqref>N134</xm:sqref>
            </x14:sparkline>
            <x14:sparkline>
              <xm:f>'Question Dashboard'!I135:M135</xm:f>
              <xm:sqref>N135</xm:sqref>
            </x14:sparkline>
            <x14:sparkline>
              <xm:f>'Question Dashboard'!I136:M136</xm:f>
              <xm:sqref>N136</xm:sqref>
            </x14:sparkline>
            <x14:sparkline>
              <xm:f>'Question Dashboard'!I137:M137</xm:f>
              <xm:sqref>N137</xm:sqref>
            </x14:sparkline>
            <x14:sparkline>
              <xm:f>'Question Dashboard'!I138:M138</xm:f>
              <xm:sqref>N138</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Dashboard'!I165:L165</xm:f>
              <xm:sqref>M165</xm:sqref>
            </x14:sparkline>
            <x14:sparkline>
              <xm:f>'Question Dashboard'!I166:L166</xm:f>
              <xm:sqref>M166</xm:sqref>
            </x14:sparkline>
            <x14:sparkline>
              <xm:f>'Question Dashboard'!I167:L167</xm:f>
              <xm:sqref>M167</xm:sqref>
            </x14:sparkline>
            <x14:sparkline>
              <xm:f>'Question Dashboard'!I168:L168</xm:f>
              <xm:sqref>M168</xm:sqref>
            </x14:sparkline>
            <x14:sparkline>
              <xm:f>'Question Dashboard'!I169:L169</xm:f>
              <xm:sqref>M169</xm:sqref>
            </x14:sparkline>
            <x14:sparkline>
              <xm:f>'Question Dashboard'!I170:L170</xm:f>
              <xm:sqref>M170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Dashboard'!I386:L386</xm:f>
              <xm:sqref>M386</xm:sqref>
            </x14:sparkline>
            <x14:sparkline>
              <xm:f>'Question Dashboard'!I387:L387</xm:f>
              <xm:sqref>M387</xm:sqref>
            </x14:sparkline>
            <x14:sparkline>
              <xm:f>'Question Dashboard'!I388:L388</xm:f>
              <xm:sqref>M388</xm:sqref>
            </x14:sparkline>
            <x14:sparkline>
              <xm:f>'Question Dashboard'!I389:L389</xm:f>
              <xm:sqref>M389</xm:sqref>
            </x14:sparkline>
            <x14:sparkline>
              <xm:f>'Question Dashboard'!I390:L390</xm:f>
              <xm:sqref>M390</xm:sqref>
            </x14:sparkline>
            <x14:sparkline>
              <xm:f>'Question Dashboard'!I391:L391</xm:f>
              <xm:sqref>M391</xm:sqref>
            </x14:sparkline>
            <x14:sparkline>
              <xm:f>'Question Dashboard'!I392:L392</xm:f>
              <xm:sqref>M392</xm:sqref>
            </x14:sparkline>
            <x14:sparkline>
              <xm:f>'Question Dashboard'!I393:L393</xm:f>
              <xm:sqref>M393</xm:sqref>
            </x14:sparkline>
            <x14:sparkline>
              <xm:f>'Question Dashboard'!I394:L394</xm:f>
              <xm:sqref>M394</xm:sqref>
            </x14:sparkline>
            <x14:sparkline>
              <xm:f>'Question Dashboard'!I395:L395</xm:f>
              <xm:sqref>M395</xm:sqref>
            </x14:sparkline>
            <x14:sparkline>
              <xm:f>'Question Dashboard'!I396:L396</xm:f>
              <xm:sqref>M396</xm:sqref>
            </x14:sparkline>
            <x14:sparkline>
              <xm:f>'Question Dashboard'!I397:L397</xm:f>
              <xm:sqref>M397</xm:sqref>
            </x14:sparkline>
            <x14:sparkline>
              <xm:f>'Question Dashboard'!I398:L398</xm:f>
              <xm:sqref>M398</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Dashboard'!I425:M425</xm:f>
              <xm:sqref>N425</xm:sqref>
            </x14:sparkline>
            <x14:sparkline>
              <xm:f>'Question Dashboard'!I426:M426</xm:f>
              <xm:sqref>N426</xm:sqref>
            </x14:sparkline>
            <x14:sparkline>
              <xm:f>'Question Dashboard'!I427:M427</xm:f>
              <xm:sqref>N427</xm:sqref>
            </x14:sparkline>
            <x14:sparkline>
              <xm:f>'Question Dashboard'!I428:M428</xm:f>
              <xm:sqref>N428</xm:sqref>
            </x14:sparkline>
            <x14:sparkline>
              <xm:f>'Question Dashboard'!I429:M429</xm:f>
              <xm:sqref>N429</xm:sqref>
            </x14:sparkline>
            <x14:sparkline>
              <xm:f>'Question Dashboard'!I430:M430</xm:f>
              <xm:sqref>N430</xm:sqref>
            </x14:sparkline>
            <x14:sparkline>
              <xm:f>'Question Dashboard'!I431:M431</xm:f>
              <xm:sqref>N431</xm:sqref>
            </x14:sparkline>
            <x14:sparkline>
              <xm:f>'Question Dashboard'!I432:M432</xm:f>
              <xm:sqref>N432</xm:sqref>
            </x14:sparkline>
            <x14:sparkline>
              <xm:f>'Question Dashboard'!I433:M433</xm:f>
              <xm:sqref>N433</xm:sqref>
            </x14:sparkline>
            <x14:sparkline>
              <xm:f>'Question Dashboard'!I434:M434</xm:f>
              <xm:sqref>N434</xm:sqref>
            </x14:sparkline>
            <x14:sparkline>
              <xm:f>'Question Dashboard'!I435:M435</xm:f>
              <xm:sqref>N435</xm:sqref>
            </x14:sparkline>
            <x14:sparkline>
              <xm:f>'Question Dashboard'!I436:M436</xm:f>
              <xm:sqref>N436</xm:sqref>
            </x14:sparkline>
            <x14:sparkline>
              <xm:f>'Question Dashboard'!I437:M437</xm:f>
              <xm:sqref>N437</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Dashboard'!I464:L464</xm:f>
              <xm:sqref>M464</xm:sqref>
            </x14:sparkline>
            <x14:sparkline>
              <xm:f>'Question Dashboard'!I465:L465</xm:f>
              <xm:sqref>M465</xm:sqref>
            </x14:sparkline>
            <x14:sparkline>
              <xm:f>'Question Dashboard'!I466:L466</xm:f>
              <xm:sqref>M466</xm:sqref>
            </x14:sparkline>
            <x14:sparkline>
              <xm:f>'Question Dashboard'!I467:L467</xm:f>
              <xm:sqref>M467</xm:sqref>
            </x14:sparkline>
            <x14:sparkline>
              <xm:f>'Question Dashboard'!I468:L468</xm:f>
              <xm:sqref>M468</xm:sqref>
            </x14:sparkline>
            <x14:sparkline>
              <xm:f>'Question Dashboard'!I469:L469</xm:f>
              <xm:sqref>M469</xm:sqref>
            </x14:sparkline>
            <x14:sparkline>
              <xm:f>'Question Dashboard'!I470:L470</xm:f>
              <xm:sqref>M470</xm:sqref>
            </x14:sparkline>
            <x14:sparkline>
              <xm:f>'Question Dashboard'!I471:L471</xm:f>
              <xm:sqref>M471</xm:sqref>
            </x14:sparkline>
            <x14:sparkline>
              <xm:f>'Question Dashboard'!I472:L472</xm:f>
              <xm:sqref>M472</xm:sqref>
            </x14:sparkline>
            <x14:sparkline>
              <xm:f>'Question Dashboard'!I473:L473</xm:f>
              <xm:sqref>M473</xm:sqref>
            </x14:sparkline>
            <x14:sparkline>
              <xm:f>'Question Dashboard'!I474:L474</xm:f>
              <xm:sqref>M474</xm:sqref>
            </x14:sparkline>
            <x14:sparkline>
              <xm:f>'Question Dashboard'!I475:L475</xm:f>
              <xm:sqref>M475</xm:sqref>
            </x14:sparkline>
            <x14:sparkline>
              <xm:f>'Question Dashboard'!I476:L476</xm:f>
              <xm:sqref>M476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Dashboard'!I580:P580</xm:f>
              <xm:sqref>Q580</xm:sqref>
            </x14:sparkline>
            <x14:sparkline>
              <xm:f>'Question Dashboard'!I581:P581</xm:f>
              <xm:sqref>Q581</xm:sqref>
            </x14:sparkline>
            <x14:sparkline>
              <xm:f>'Question Dashboard'!I582:P582</xm:f>
              <xm:sqref>Q582</xm:sqref>
            </x14:sparkline>
            <x14:sparkline>
              <xm:f>'Question Dashboard'!I583:P583</xm:f>
              <xm:sqref>Q583</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Dashboard'!I610:M610</xm:f>
              <xm:sqref>N610</xm:sqref>
            </x14:sparkline>
            <x14:sparkline>
              <xm:f>'Question Dashboard'!I611:M611</xm:f>
              <xm:sqref>N611</xm:sqref>
            </x14:sparkline>
            <x14:sparkline>
              <xm:f>'Question Dashboard'!I612:M612</xm:f>
              <xm:sqref>N612</xm:sqref>
            </x14:sparkline>
            <x14:sparkline>
              <xm:f>'Question Dashboard'!I613:M613</xm:f>
              <xm:sqref>N613</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Dashboard'!I641:L641</xm:f>
              <xm:sqref>M641</xm:sqref>
            </x14:sparkline>
            <x14:sparkline>
              <xm:f>'Question Dashboard'!I642:L642</xm:f>
              <xm:sqref>M642</xm:sqref>
            </x14:sparkline>
            <x14:sparkline>
              <xm:f>'Question Dashboard'!I643:L643</xm:f>
              <xm:sqref>M643</xm:sqref>
            </x14:sparkline>
            <x14:sparkline>
              <xm:f>'Question Dashboard'!I644:L644</xm:f>
              <xm:sqref>M644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Dashboard'!I766:P766</xm:f>
              <xm:sqref>Q766</xm:sqref>
            </x14:sparkline>
            <x14:sparkline>
              <xm:f>'Question Dashboard'!I767:P767</xm:f>
              <xm:sqref>Q767</xm:sqref>
            </x14:sparkline>
            <x14:sparkline>
              <xm:f>'Question Dashboard'!I768:P768</xm:f>
              <xm:sqref>Q768</xm:sqref>
            </x14:sparkline>
            <x14:sparkline>
              <xm:f>'Question Dashboard'!I769:P769</xm:f>
              <xm:sqref>Q769</xm:sqref>
            </x14:sparkline>
            <x14:sparkline>
              <xm:f>'Question Dashboard'!I770:P770</xm:f>
              <xm:sqref>Q770</xm:sqref>
            </x14:sparkline>
            <x14:sparkline>
              <xm:f>'Question Dashboard'!I771:P771</xm:f>
              <xm:sqref>Q771</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Dashboard'!I798:M798</xm:f>
              <xm:sqref>N798</xm:sqref>
            </x14:sparkline>
            <x14:sparkline>
              <xm:f>'Question Dashboard'!I799:M799</xm:f>
              <xm:sqref>N799</xm:sqref>
            </x14:sparkline>
            <x14:sparkline>
              <xm:f>'Question Dashboard'!I800:M800</xm:f>
              <xm:sqref>N800</xm:sqref>
            </x14:sparkline>
            <x14:sparkline>
              <xm:f>'Question Dashboard'!I801:M801</xm:f>
              <xm:sqref>N801</xm:sqref>
            </x14:sparkline>
            <x14:sparkline>
              <xm:f>'Question Dashboard'!I802:M802</xm:f>
              <xm:sqref>N802</xm:sqref>
            </x14:sparkline>
            <x14:sparkline>
              <xm:f>'Question Dashboard'!I803:M803</xm:f>
              <xm:sqref>N803</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Dashboard'!I829:L829</xm:f>
              <xm:sqref>M829</xm:sqref>
            </x14:sparkline>
            <x14:sparkline>
              <xm:f>'Question Dashboard'!I830:L830</xm:f>
              <xm:sqref>M830</xm:sqref>
            </x14:sparkline>
            <x14:sparkline>
              <xm:f>'Question Dashboard'!I831:L831</xm:f>
              <xm:sqref>M831</xm:sqref>
            </x14:sparkline>
            <x14:sparkline>
              <xm:f>'Question Dashboard'!I832:L832</xm:f>
              <xm:sqref>M832</xm:sqref>
            </x14:sparkline>
            <x14:sparkline>
              <xm:f>'Question Dashboard'!I833:L833</xm:f>
              <xm:sqref>M833</xm:sqref>
            </x14:sparkline>
            <x14:sparkline>
              <xm:f>'Question Dashboard'!I834:L834</xm:f>
              <xm:sqref>M834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Dashboard'!I1032:P1032</xm:f>
              <xm:sqref>Q1032</xm:sqref>
            </x14:sparkline>
            <x14:sparkline>
              <xm:f>'Question Dashboard'!I1033:P1033</xm:f>
              <xm:sqref>Q1033</xm:sqref>
            </x14:sparkline>
            <x14:sparkline>
              <xm:f>'Question Dashboard'!I1034:P1034</xm:f>
              <xm:sqref>Q1034</xm:sqref>
            </x14:sparkline>
            <x14:sparkline>
              <xm:f>'Question Dashboard'!I1035:P1035</xm:f>
              <xm:sqref>Q1035</xm:sqref>
            </x14:sparkline>
            <x14:sparkline>
              <xm:f>'Question Dashboard'!I1036:P1036</xm:f>
              <xm:sqref>Q1036</xm:sqref>
            </x14:sparkline>
            <x14:sparkline>
              <xm:f>'Question Dashboard'!I1037:P1037</xm:f>
              <xm:sqref>Q1037</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Dashboard'!I1064:M1064</xm:f>
              <xm:sqref>N1064</xm:sqref>
            </x14:sparkline>
            <x14:sparkline>
              <xm:f>'Question Dashboard'!I1065:M1065</xm:f>
              <xm:sqref>N1065</xm:sqref>
            </x14:sparkline>
            <x14:sparkline>
              <xm:f>'Question Dashboard'!I1066:M1066</xm:f>
              <xm:sqref>N1066</xm:sqref>
            </x14:sparkline>
            <x14:sparkline>
              <xm:f>'Question Dashboard'!I1067:M1067</xm:f>
              <xm:sqref>N1067</xm:sqref>
            </x14:sparkline>
            <x14:sparkline>
              <xm:f>'Question Dashboard'!I1068:M1068</xm:f>
              <xm:sqref>N1068</xm:sqref>
            </x14:sparkline>
            <x14:sparkline>
              <xm:f>'Question Dashboard'!I1069:M1069</xm:f>
              <xm:sqref>N1069</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Dashboard'!I1095:L1095</xm:f>
              <xm:sqref>M1095</xm:sqref>
            </x14:sparkline>
            <x14:sparkline>
              <xm:f>'Question Dashboard'!I1096:L1096</xm:f>
              <xm:sqref>M1096</xm:sqref>
            </x14:sparkline>
            <x14:sparkline>
              <xm:f>'Question Dashboard'!I1097:L1097</xm:f>
              <xm:sqref>M1097</xm:sqref>
            </x14:sparkline>
            <x14:sparkline>
              <xm:f>'Question Dashboard'!I1098:L1098</xm:f>
              <xm:sqref>M1098</xm:sqref>
            </x14:sparkline>
            <x14:sparkline>
              <xm:f>'Question Dashboard'!I1099:L1099</xm:f>
              <xm:sqref>M1099</xm:sqref>
            </x14:sparkline>
            <x14:sparkline>
              <xm:f>'Question Dashboard'!I1100:L1100</xm:f>
              <xm:sqref>M1100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Dashboard'!I1131:P1131</xm:f>
              <xm:sqref>Q1131</xm:sqref>
            </x14:sparkline>
            <x14:sparkline>
              <xm:f>'Question Dashboard'!I1132:P1132</xm:f>
              <xm:sqref>Q1132</xm:sqref>
            </x14:sparkline>
            <x14:sparkline>
              <xm:f>'Question Dashboard'!I1133:P1133</xm:f>
              <xm:sqref>Q1133</xm:sqref>
            </x14:sparkline>
            <x14:sparkline>
              <xm:f>'Question Dashboard'!I1134:P1134</xm:f>
              <xm:sqref>Q1134</xm:sqref>
            </x14:sparkline>
            <x14:sparkline>
              <xm:f>'Question Dashboard'!I1135:P1135</xm:f>
              <xm:sqref>Q1135</xm:sqref>
            </x14:sparkline>
            <x14:sparkline>
              <xm:f>'Question Dashboard'!I1136:P1136</xm:f>
              <xm:sqref>Q1136</xm:sqref>
            </x14:sparkline>
            <x14:sparkline>
              <xm:f>'Question Dashboard'!I1137:P1137</xm:f>
              <xm:sqref>Q1137</xm:sqref>
            </x14:sparkline>
            <x14:sparkline>
              <xm:f>'Question Dashboard'!I1138:P1138</xm:f>
              <xm:sqref>Q1138</xm:sqref>
            </x14:sparkline>
            <x14:sparkline>
              <xm:f>'Question Dashboard'!I1139:P1139</xm:f>
              <xm:sqref>Q1139</xm:sqref>
            </x14:sparkline>
            <x14:sparkline>
              <xm:f>'Question Dashboard'!I1140:P1140</xm:f>
              <xm:sqref>Q1140</xm:sqref>
            </x14:sparkline>
            <x14:sparkline>
              <xm:f>'Question Dashboard'!I1141:P1141</xm:f>
              <xm:sqref>Q1141</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Dashboard'!I1168:M1168</xm:f>
              <xm:sqref>N1168</xm:sqref>
            </x14:sparkline>
            <x14:sparkline>
              <xm:f>'Question Dashboard'!I1169:M1169</xm:f>
              <xm:sqref>N1169</xm:sqref>
            </x14:sparkline>
            <x14:sparkline>
              <xm:f>'Question Dashboard'!I1170:M1170</xm:f>
              <xm:sqref>N1170</xm:sqref>
            </x14:sparkline>
            <x14:sparkline>
              <xm:f>'Question Dashboard'!I1171:M1171</xm:f>
              <xm:sqref>N1171</xm:sqref>
            </x14:sparkline>
            <x14:sparkline>
              <xm:f>'Question Dashboard'!I1172:M1172</xm:f>
              <xm:sqref>N1172</xm:sqref>
            </x14:sparkline>
            <x14:sparkline>
              <xm:f>'Question Dashboard'!I1173:M1173</xm:f>
              <xm:sqref>N1173</xm:sqref>
            </x14:sparkline>
            <x14:sparkline>
              <xm:f>'Question Dashboard'!I1174:M1174</xm:f>
              <xm:sqref>N1174</xm:sqref>
            </x14:sparkline>
            <x14:sparkline>
              <xm:f>'Question Dashboard'!I1175:M1175</xm:f>
              <xm:sqref>N1175</xm:sqref>
            </x14:sparkline>
            <x14:sparkline>
              <xm:f>'Question Dashboard'!I1176:M1176</xm:f>
              <xm:sqref>N1176</xm:sqref>
            </x14:sparkline>
            <x14:sparkline>
              <xm:f>'Question Dashboard'!I1177:M1177</xm:f>
              <xm:sqref>N1177</xm:sqref>
            </x14:sparkline>
            <x14:sparkline>
              <xm:f>'Question Dashboard'!I1178:M1178</xm:f>
              <xm:sqref>N1178</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Dashboard'!I1205:L1205</xm:f>
              <xm:sqref>M1205</xm:sqref>
            </x14:sparkline>
            <x14:sparkline>
              <xm:f>'Question Dashboard'!I1206:L1206</xm:f>
              <xm:sqref>M1206</xm:sqref>
            </x14:sparkline>
            <x14:sparkline>
              <xm:f>'Question Dashboard'!I1207:L1207</xm:f>
              <xm:sqref>M1207</xm:sqref>
            </x14:sparkline>
            <x14:sparkline>
              <xm:f>'Question Dashboard'!I1208:L1208</xm:f>
              <xm:sqref>M1208</xm:sqref>
            </x14:sparkline>
            <x14:sparkline>
              <xm:f>'Question Dashboard'!I1209:L1209</xm:f>
              <xm:sqref>M1209</xm:sqref>
            </x14:sparkline>
            <x14:sparkline>
              <xm:f>'Question Dashboard'!I1210:L1210</xm:f>
              <xm:sqref>M1210</xm:sqref>
            </x14:sparkline>
            <x14:sparkline>
              <xm:f>'Question Dashboard'!I1211:L1211</xm:f>
              <xm:sqref>M1211</xm:sqref>
            </x14:sparkline>
            <x14:sparkline>
              <xm:f>'Question Dashboard'!I1212:L1212</xm:f>
              <xm:sqref>M1212</xm:sqref>
            </x14:sparkline>
            <x14:sparkline>
              <xm:f>'Question Dashboard'!I1213:L1213</xm:f>
              <xm:sqref>M1213</xm:sqref>
            </x14:sparkline>
            <x14:sparkline>
              <xm:f>'Question Dashboard'!I1214:L1214</xm:f>
              <xm:sqref>M1214</xm:sqref>
            </x14:sparkline>
            <x14:sparkline>
              <xm:f>'Question Dashboard'!I1215:L1215</xm:f>
              <xm:sqref>M1215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'Question Dashboard'!I99:P99</xm:f>
              <xm:sqref>Q99</xm:sqref>
            </x14:sparkline>
            <x14:sparkline>
              <xm:f>'Question Dashboard'!I100:P100</xm:f>
              <xm:sqref>Q100</xm:sqref>
            </x14:sparkline>
            <x14:sparkline>
              <xm:f>'Question Dashboard'!I101:P101</xm:f>
              <xm:sqref>Q101</xm:sqref>
            </x14:sparkline>
            <x14:sparkline>
              <xm:f>'Question Dashboard'!I102:P102</xm:f>
              <xm:sqref>Q102</xm:sqref>
            </x14:sparkline>
            <x14:sparkline>
              <xm:f>'Question Dashboard'!I103:P103</xm:f>
              <xm:sqref>Q103</xm:sqref>
            </x14:sparkline>
            <x14:sparkline>
              <xm:f>'Question Dashboard'!I104:P104</xm:f>
              <xm:sqref>Q104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sheetPr>
  <dimension ref="A1:O205"/>
  <sheetViews>
    <sheetView zoomScale="90" zoomScaleNormal="90" workbookViewId="0">
      <pane ySplit="1" topLeftCell="A2" activePane="bottomLeft" state="frozen"/>
      <selection pane="bottomLeft" activeCell="D206" sqref="D206"/>
    </sheetView>
  </sheetViews>
  <sheetFormatPr defaultRowHeight="15" x14ac:dyDescent="0.25"/>
  <cols>
    <col min="1" max="1" width="21" customWidth="1"/>
    <col min="2" max="2" width="5.5703125" bestFit="1" customWidth="1"/>
    <col min="3" max="3" width="9.140625" style="2" bestFit="1" customWidth="1"/>
    <col min="4" max="4" width="36.7109375" style="1" bestFit="1" customWidth="1"/>
    <col min="5" max="5" width="58" customWidth="1"/>
    <col min="6" max="6" width="17" customWidth="1"/>
    <col min="7" max="7" width="15.85546875" customWidth="1"/>
    <col min="8" max="8" width="14.85546875" customWidth="1"/>
    <col min="9" max="9" width="10.42578125" customWidth="1"/>
    <col min="10" max="11" width="13.42578125" bestFit="1" customWidth="1"/>
    <col min="12" max="12" width="11.5703125" customWidth="1"/>
    <col min="13" max="13" width="20" customWidth="1"/>
  </cols>
  <sheetData>
    <row r="1" spans="1:15" ht="60.75" thickBot="1" x14ac:dyDescent="0.3">
      <c r="A1" s="31" t="s">
        <v>71</v>
      </c>
      <c r="B1" s="31" t="s">
        <v>73</v>
      </c>
      <c r="C1" s="31" t="s">
        <v>0</v>
      </c>
      <c r="D1" s="32" t="s">
        <v>28</v>
      </c>
      <c r="E1" s="31" t="s">
        <v>5</v>
      </c>
      <c r="F1" s="32" t="s">
        <v>7</v>
      </c>
      <c r="G1" s="32" t="s">
        <v>8</v>
      </c>
      <c r="H1" s="32" t="s">
        <v>9</v>
      </c>
      <c r="I1" s="32" t="s">
        <v>10</v>
      </c>
      <c r="J1" s="32" t="s">
        <v>65</v>
      </c>
      <c r="K1" s="32" t="s">
        <v>66</v>
      </c>
      <c r="L1" s="32" t="s">
        <v>1</v>
      </c>
      <c r="M1" s="49" t="s">
        <v>194</v>
      </c>
    </row>
    <row r="2" spans="1:15" x14ac:dyDescent="0.25">
      <c r="A2" s="135" t="s">
        <v>72</v>
      </c>
      <c r="B2" s="4"/>
      <c r="C2" s="4" t="s">
        <v>3</v>
      </c>
      <c r="D2" s="3" t="s">
        <v>2</v>
      </c>
      <c r="E2" s="4" t="s">
        <v>6</v>
      </c>
      <c r="F2" s="4">
        <v>481578</v>
      </c>
      <c r="G2" s="4">
        <v>531387</v>
      </c>
      <c r="H2" s="4">
        <v>259370</v>
      </c>
      <c r="I2" s="4">
        <v>292509</v>
      </c>
      <c r="J2" s="38">
        <v>0.9062660546833099</v>
      </c>
      <c r="K2" s="34">
        <v>0.8867077594193683</v>
      </c>
      <c r="L2" s="33" t="s">
        <v>75</v>
      </c>
      <c r="M2" s="49">
        <f>IF(L2="*",1,0)</f>
        <v>1</v>
      </c>
      <c r="N2">
        <f>G2+I2</f>
        <v>823896</v>
      </c>
      <c r="O2" s="75"/>
    </row>
    <row r="3" spans="1:15" x14ac:dyDescent="0.25">
      <c r="A3" s="44" t="s">
        <v>72</v>
      </c>
      <c r="B3" s="6"/>
      <c r="C3" s="6" t="s">
        <v>3</v>
      </c>
      <c r="D3" s="5" t="s">
        <v>4</v>
      </c>
      <c r="E3" s="6" t="s">
        <v>6</v>
      </c>
      <c r="F3" s="6">
        <v>5183</v>
      </c>
      <c r="G3" s="6">
        <v>5680</v>
      </c>
      <c r="H3" s="6">
        <v>735765</v>
      </c>
      <c r="I3" s="6">
        <v>818216</v>
      </c>
      <c r="J3" s="35">
        <v>0.91249999999999998</v>
      </c>
      <c r="K3" s="39">
        <v>0.89923076547024261</v>
      </c>
      <c r="L3" s="8" t="s">
        <v>75</v>
      </c>
      <c r="M3" s="49">
        <f t="shared" ref="M3:M66" si="0">IF(L3="*",1,0)</f>
        <v>1</v>
      </c>
      <c r="N3" s="75">
        <f t="shared" ref="N3:N66" si="1">G3+I3</f>
        <v>823896</v>
      </c>
    </row>
    <row r="4" spans="1:15" x14ac:dyDescent="0.25">
      <c r="A4" s="44" t="s">
        <v>72</v>
      </c>
      <c r="B4" s="6"/>
      <c r="C4" s="6" t="s">
        <v>3</v>
      </c>
      <c r="D4" s="5" t="s">
        <v>11</v>
      </c>
      <c r="E4" s="6" t="s">
        <v>6</v>
      </c>
      <c r="F4" s="6">
        <v>52538</v>
      </c>
      <c r="G4" s="6">
        <v>56717</v>
      </c>
      <c r="H4" s="6">
        <v>688410</v>
      </c>
      <c r="I4" s="6">
        <v>767179</v>
      </c>
      <c r="J4" s="35">
        <v>0.92631838778496745</v>
      </c>
      <c r="K4" s="39">
        <v>0.89732643881023855</v>
      </c>
      <c r="L4" s="8" t="s">
        <v>75</v>
      </c>
      <c r="M4" s="49">
        <f t="shared" si="0"/>
        <v>1</v>
      </c>
      <c r="N4" s="75">
        <f t="shared" si="1"/>
        <v>823896</v>
      </c>
    </row>
    <row r="5" spans="1:15" x14ac:dyDescent="0.25">
      <c r="A5" s="44" t="s">
        <v>72</v>
      </c>
      <c r="B5" s="6"/>
      <c r="C5" s="6" t="s">
        <v>3</v>
      </c>
      <c r="D5" s="5" t="s">
        <v>12</v>
      </c>
      <c r="E5" s="6" t="s">
        <v>6</v>
      </c>
      <c r="F5" s="6">
        <v>132078</v>
      </c>
      <c r="G5" s="6">
        <v>144892</v>
      </c>
      <c r="H5" s="6">
        <v>608870</v>
      </c>
      <c r="I5" s="6">
        <v>679004</v>
      </c>
      <c r="J5" s="35">
        <v>0.91156171493250149</v>
      </c>
      <c r="K5" s="39">
        <v>0.89671047593239506</v>
      </c>
      <c r="L5" s="8" t="s">
        <v>75</v>
      </c>
      <c r="M5" s="49">
        <f t="shared" si="0"/>
        <v>1</v>
      </c>
      <c r="N5" s="75">
        <f t="shared" si="1"/>
        <v>823896</v>
      </c>
    </row>
    <row r="6" spans="1:15" x14ac:dyDescent="0.25">
      <c r="A6" s="44" t="s">
        <v>72</v>
      </c>
      <c r="B6" s="6"/>
      <c r="C6" s="6" t="s">
        <v>3</v>
      </c>
      <c r="D6" s="5" t="s">
        <v>13</v>
      </c>
      <c r="E6" s="6" t="s">
        <v>6</v>
      </c>
      <c r="F6" s="6">
        <v>79060</v>
      </c>
      <c r="G6" s="6">
        <v>88011</v>
      </c>
      <c r="H6" s="6">
        <v>661888</v>
      </c>
      <c r="I6" s="6">
        <v>735885</v>
      </c>
      <c r="J6" s="39">
        <v>0.89829680380861487</v>
      </c>
      <c r="K6" s="35">
        <v>0.89944488608953843</v>
      </c>
      <c r="L6" s="8"/>
      <c r="M6" s="49">
        <f t="shared" si="0"/>
        <v>0</v>
      </c>
      <c r="N6" s="75">
        <f t="shared" si="1"/>
        <v>823896</v>
      </c>
    </row>
    <row r="7" spans="1:15" x14ac:dyDescent="0.25">
      <c r="A7" s="44" t="s">
        <v>72</v>
      </c>
      <c r="B7" s="6"/>
      <c r="C7" s="6" t="s">
        <v>3</v>
      </c>
      <c r="D7" s="5" t="s">
        <v>14</v>
      </c>
      <c r="E7" s="6" t="s">
        <v>6</v>
      </c>
      <c r="F7" s="6">
        <v>9171</v>
      </c>
      <c r="G7" s="6">
        <v>10179</v>
      </c>
      <c r="H7" s="6">
        <v>731777</v>
      </c>
      <c r="I7" s="6">
        <v>813717</v>
      </c>
      <c r="J7" s="35">
        <v>0.90097259062776303</v>
      </c>
      <c r="K7" s="39">
        <v>0.89930159994199454</v>
      </c>
      <c r="L7" s="8"/>
      <c r="M7" s="49">
        <f t="shared" si="0"/>
        <v>0</v>
      </c>
      <c r="N7" s="75">
        <f t="shared" si="1"/>
        <v>823896</v>
      </c>
    </row>
    <row r="8" spans="1:15" x14ac:dyDescent="0.25">
      <c r="A8" s="44" t="s">
        <v>72</v>
      </c>
      <c r="B8" s="6"/>
      <c r="C8" s="6" t="s">
        <v>3</v>
      </c>
      <c r="D8" s="5" t="s">
        <v>15</v>
      </c>
      <c r="E8" s="6" t="s">
        <v>6</v>
      </c>
      <c r="F8" s="6">
        <v>31993</v>
      </c>
      <c r="G8" s="6">
        <v>34443</v>
      </c>
      <c r="H8" s="30">
        <v>708955</v>
      </c>
      <c r="I8" s="6">
        <v>789453</v>
      </c>
      <c r="J8" s="35">
        <v>0.92886798478645882</v>
      </c>
      <c r="K8" s="39">
        <v>0.89803319513637925</v>
      </c>
      <c r="L8" s="8" t="s">
        <v>75</v>
      </c>
      <c r="M8" s="49">
        <f t="shared" si="0"/>
        <v>1</v>
      </c>
      <c r="N8" s="75">
        <f t="shared" si="1"/>
        <v>823896</v>
      </c>
    </row>
    <row r="9" spans="1:15" x14ac:dyDescent="0.25">
      <c r="A9" s="44" t="s">
        <v>72</v>
      </c>
      <c r="B9" s="6"/>
      <c r="C9" s="6" t="s">
        <v>3</v>
      </c>
      <c r="D9" s="5" t="s">
        <v>16</v>
      </c>
      <c r="E9" s="6" t="s">
        <v>6</v>
      </c>
      <c r="F9" s="6">
        <v>38821</v>
      </c>
      <c r="G9" s="6">
        <v>42371</v>
      </c>
      <c r="H9" s="6">
        <v>702127</v>
      </c>
      <c r="I9" s="6">
        <v>781525</v>
      </c>
      <c r="J9" s="35">
        <v>0.91621628000283217</v>
      </c>
      <c r="K9" s="39">
        <v>0.89840632097501683</v>
      </c>
      <c r="L9" s="6" t="s">
        <v>75</v>
      </c>
      <c r="M9" s="49">
        <f t="shared" si="0"/>
        <v>1</v>
      </c>
      <c r="N9" s="75">
        <f t="shared" si="1"/>
        <v>823896</v>
      </c>
    </row>
    <row r="10" spans="1:15" x14ac:dyDescent="0.25">
      <c r="A10" s="44" t="s">
        <v>72</v>
      </c>
      <c r="B10" s="6"/>
      <c r="C10" s="6" t="s">
        <v>3</v>
      </c>
      <c r="D10" s="5" t="s">
        <v>17</v>
      </c>
      <c r="E10" s="6" t="s">
        <v>6</v>
      </c>
      <c r="F10" s="6">
        <v>72222</v>
      </c>
      <c r="G10" s="6">
        <v>78692</v>
      </c>
      <c r="H10" s="6">
        <v>668726</v>
      </c>
      <c r="I10" s="6">
        <v>745204</v>
      </c>
      <c r="J10" s="35">
        <v>0.91778071468510136</v>
      </c>
      <c r="K10" s="39">
        <v>0.89737306831417973</v>
      </c>
      <c r="L10" s="6" t="s">
        <v>75</v>
      </c>
      <c r="M10" s="49">
        <f t="shared" si="0"/>
        <v>1</v>
      </c>
      <c r="N10" s="75">
        <f t="shared" si="1"/>
        <v>823896</v>
      </c>
    </row>
    <row r="11" spans="1:15" x14ac:dyDescent="0.25">
      <c r="A11" s="44" t="s">
        <v>72</v>
      </c>
      <c r="B11" s="6"/>
      <c r="C11" s="6" t="s">
        <v>3</v>
      </c>
      <c r="D11" s="5" t="s">
        <v>18</v>
      </c>
      <c r="E11" s="6" t="s">
        <v>6</v>
      </c>
      <c r="F11" s="6">
        <v>7881</v>
      </c>
      <c r="G11" s="6">
        <v>8719</v>
      </c>
      <c r="H11" s="6">
        <v>733067</v>
      </c>
      <c r="I11" s="6">
        <v>815177</v>
      </c>
      <c r="J11" s="35">
        <v>0.90388806055740334</v>
      </c>
      <c r="K11" s="39">
        <v>0.89927340933318778</v>
      </c>
      <c r="L11" s="6"/>
      <c r="M11" s="49">
        <f t="shared" si="0"/>
        <v>0</v>
      </c>
      <c r="N11" s="75">
        <f t="shared" si="1"/>
        <v>823896</v>
      </c>
    </row>
    <row r="12" spans="1:15" x14ac:dyDescent="0.25">
      <c r="A12" s="44" t="s">
        <v>72</v>
      </c>
      <c r="B12" s="6"/>
      <c r="C12" s="6" t="s">
        <v>3</v>
      </c>
      <c r="D12" s="5" t="s">
        <v>19</v>
      </c>
      <c r="E12" s="6" t="s">
        <v>6</v>
      </c>
      <c r="F12" s="6">
        <v>188635</v>
      </c>
      <c r="G12" s="6">
        <v>204913</v>
      </c>
      <c r="H12" s="6">
        <v>552313</v>
      </c>
      <c r="I12" s="6">
        <v>618983</v>
      </c>
      <c r="J12" s="35">
        <v>0.92056140898820471</v>
      </c>
      <c r="K12" s="39">
        <v>0.89229106453650586</v>
      </c>
      <c r="L12" s="6" t="s">
        <v>75</v>
      </c>
      <c r="M12" s="49">
        <f t="shared" si="0"/>
        <v>1</v>
      </c>
      <c r="N12" s="75">
        <f t="shared" si="1"/>
        <v>823896</v>
      </c>
    </row>
    <row r="13" spans="1:15" x14ac:dyDescent="0.25">
      <c r="A13" s="44" t="s">
        <v>72</v>
      </c>
      <c r="B13" s="6"/>
      <c r="C13" s="6" t="s">
        <v>3</v>
      </c>
      <c r="D13" s="5" t="s">
        <v>20</v>
      </c>
      <c r="E13" s="6" t="s">
        <v>6</v>
      </c>
      <c r="F13" s="6">
        <v>14969</v>
      </c>
      <c r="G13" s="6">
        <v>16730</v>
      </c>
      <c r="H13" s="6">
        <v>725979</v>
      </c>
      <c r="I13" s="6">
        <v>807166</v>
      </c>
      <c r="J13" s="39">
        <v>0.89473998804542743</v>
      </c>
      <c r="K13" s="35">
        <v>0.89941722024961412</v>
      </c>
      <c r="L13" s="6" t="s">
        <v>75</v>
      </c>
      <c r="M13" s="49">
        <f t="shared" si="0"/>
        <v>1</v>
      </c>
      <c r="N13" s="75">
        <f t="shared" si="1"/>
        <v>823896</v>
      </c>
    </row>
    <row r="14" spans="1:15" x14ac:dyDescent="0.25">
      <c r="A14" s="44" t="s">
        <v>72</v>
      </c>
      <c r="B14" s="6"/>
      <c r="C14" s="6" t="s">
        <v>3</v>
      </c>
      <c r="D14" s="5" t="s">
        <v>21</v>
      </c>
      <c r="E14" s="6" t="s">
        <v>6</v>
      </c>
      <c r="F14" s="6">
        <v>6244</v>
      </c>
      <c r="G14" s="6">
        <v>7155</v>
      </c>
      <c r="H14" s="6">
        <v>734704</v>
      </c>
      <c r="I14" s="6">
        <v>816741</v>
      </c>
      <c r="J14" s="39">
        <v>0.87267645003494065</v>
      </c>
      <c r="K14" s="35">
        <v>0.89955567309587736</v>
      </c>
      <c r="L14" s="6" t="s">
        <v>75</v>
      </c>
      <c r="M14" s="49">
        <f t="shared" si="0"/>
        <v>1</v>
      </c>
      <c r="N14" s="75">
        <f t="shared" si="1"/>
        <v>823896</v>
      </c>
    </row>
    <row r="15" spans="1:15" x14ac:dyDescent="0.25">
      <c r="A15" s="44" t="s">
        <v>72</v>
      </c>
      <c r="B15" s="6"/>
      <c r="C15" s="6" t="s">
        <v>3</v>
      </c>
      <c r="D15" s="5" t="s">
        <v>22</v>
      </c>
      <c r="E15" s="6" t="s">
        <v>6</v>
      </c>
      <c r="F15" s="6">
        <v>83537</v>
      </c>
      <c r="G15" s="6">
        <v>93915</v>
      </c>
      <c r="H15" s="6">
        <v>657411</v>
      </c>
      <c r="I15" s="6">
        <v>729981</v>
      </c>
      <c r="J15" s="39">
        <v>0.88949582068892086</v>
      </c>
      <c r="K15" s="35">
        <v>0.90058645362002576</v>
      </c>
      <c r="L15" s="6" t="s">
        <v>75</v>
      </c>
      <c r="M15" s="49">
        <f t="shared" si="0"/>
        <v>1</v>
      </c>
      <c r="N15" s="75">
        <f t="shared" si="1"/>
        <v>823896</v>
      </c>
    </row>
    <row r="16" spans="1:15" x14ac:dyDescent="0.25">
      <c r="A16" s="44" t="s">
        <v>72</v>
      </c>
      <c r="B16" s="6"/>
      <c r="C16" s="6" t="s">
        <v>3</v>
      </c>
      <c r="D16" s="5" t="s">
        <v>23</v>
      </c>
      <c r="E16" s="6" t="s">
        <v>6</v>
      </c>
      <c r="F16" s="6">
        <v>28884</v>
      </c>
      <c r="G16" s="6">
        <v>32981</v>
      </c>
      <c r="H16" s="6">
        <v>712064</v>
      </c>
      <c r="I16" s="6">
        <v>790915</v>
      </c>
      <c r="J16" s="39">
        <v>0.87577696249355685</v>
      </c>
      <c r="K16" s="35">
        <v>0.90030407818792157</v>
      </c>
      <c r="L16" s="6" t="s">
        <v>75</v>
      </c>
      <c r="M16" s="49">
        <f t="shared" si="0"/>
        <v>1</v>
      </c>
      <c r="N16" s="75">
        <f t="shared" si="1"/>
        <v>823896</v>
      </c>
    </row>
    <row r="17" spans="1:14" x14ac:dyDescent="0.25">
      <c r="A17" s="44" t="s">
        <v>72</v>
      </c>
      <c r="B17" s="6"/>
      <c r="C17" s="6" t="s">
        <v>3</v>
      </c>
      <c r="D17" s="5" t="s">
        <v>24</v>
      </c>
      <c r="E17" s="6" t="s">
        <v>6</v>
      </c>
      <c r="F17" s="6">
        <v>14986</v>
      </c>
      <c r="G17" s="6">
        <v>17005</v>
      </c>
      <c r="H17" s="6">
        <v>725962</v>
      </c>
      <c r="I17" s="6">
        <v>806891</v>
      </c>
      <c r="J17" s="39">
        <v>0.88127021464275213</v>
      </c>
      <c r="K17" s="35">
        <v>0.89970268598856595</v>
      </c>
      <c r="L17" s="6" t="s">
        <v>75</v>
      </c>
      <c r="M17" s="49">
        <f t="shared" si="0"/>
        <v>1</v>
      </c>
      <c r="N17" s="75">
        <f t="shared" si="1"/>
        <v>823896</v>
      </c>
    </row>
    <row r="18" spans="1:14" x14ac:dyDescent="0.25">
      <c r="A18" s="44" t="s">
        <v>72</v>
      </c>
      <c r="B18" s="6"/>
      <c r="C18" s="6" t="s">
        <v>3</v>
      </c>
      <c r="D18" s="5" t="s">
        <v>25</v>
      </c>
      <c r="E18" s="6" t="s">
        <v>6</v>
      </c>
      <c r="F18" s="6">
        <v>95498</v>
      </c>
      <c r="G18" s="6">
        <v>107518</v>
      </c>
      <c r="H18" s="6">
        <v>645450</v>
      </c>
      <c r="I18" s="6">
        <v>716378</v>
      </c>
      <c r="J18" s="39">
        <v>0.88820476571364793</v>
      </c>
      <c r="K18" s="35">
        <v>0.90099081769680256</v>
      </c>
      <c r="L18" s="6" t="s">
        <v>75</v>
      </c>
      <c r="M18" s="49">
        <f t="shared" si="0"/>
        <v>1</v>
      </c>
      <c r="N18" s="75">
        <f t="shared" si="1"/>
        <v>823896</v>
      </c>
    </row>
    <row r="19" spans="1:14" x14ac:dyDescent="0.25">
      <c r="A19" s="44" t="s">
        <v>72</v>
      </c>
      <c r="B19" s="6"/>
      <c r="C19" s="6" t="s">
        <v>3</v>
      </c>
      <c r="D19" s="5" t="s">
        <v>26</v>
      </c>
      <c r="E19" s="6" t="s">
        <v>6</v>
      </c>
      <c r="F19" s="6">
        <v>228294</v>
      </c>
      <c r="G19" s="6">
        <v>257722</v>
      </c>
      <c r="H19" s="6">
        <v>512654</v>
      </c>
      <c r="I19" s="6">
        <v>566174</v>
      </c>
      <c r="J19" s="39">
        <v>0.88581494788958648</v>
      </c>
      <c r="K19" s="35">
        <v>0.9054707563399238</v>
      </c>
      <c r="L19" s="6" t="s">
        <v>75</v>
      </c>
      <c r="M19" s="49">
        <f t="shared" si="0"/>
        <v>1</v>
      </c>
      <c r="N19" s="75">
        <f t="shared" si="1"/>
        <v>823896</v>
      </c>
    </row>
    <row r="20" spans="1:14" ht="15.75" thickBot="1" x14ac:dyDescent="0.3">
      <c r="A20" s="45" t="s">
        <v>72</v>
      </c>
      <c r="B20" s="11"/>
      <c r="C20" s="11" t="s">
        <v>3</v>
      </c>
      <c r="D20" s="10" t="s">
        <v>27</v>
      </c>
      <c r="E20" s="11" t="s">
        <v>6</v>
      </c>
      <c r="F20" s="11">
        <v>11115</v>
      </c>
      <c r="G20" s="11">
        <v>13301</v>
      </c>
      <c r="H20" s="11">
        <v>729833</v>
      </c>
      <c r="I20" s="11">
        <v>810595</v>
      </c>
      <c r="J20" s="41">
        <v>0.8356514547778362</v>
      </c>
      <c r="K20" s="36">
        <v>0.90036701435365385</v>
      </c>
      <c r="L20" s="11" t="s">
        <v>75</v>
      </c>
      <c r="M20" s="49">
        <f t="shared" si="0"/>
        <v>1</v>
      </c>
      <c r="N20" s="75">
        <f t="shared" si="1"/>
        <v>823896</v>
      </c>
    </row>
    <row r="21" spans="1:14" x14ac:dyDescent="0.25">
      <c r="A21" s="46" t="s">
        <v>72</v>
      </c>
      <c r="B21" s="14"/>
      <c r="C21" s="4" t="s">
        <v>54</v>
      </c>
      <c r="D21" s="13" t="s">
        <v>2</v>
      </c>
      <c r="E21" s="3" t="s">
        <v>55</v>
      </c>
      <c r="F21" s="4">
        <v>428359</v>
      </c>
      <c r="G21" s="4">
        <v>503820</v>
      </c>
      <c r="H21" s="4">
        <v>216323</v>
      </c>
      <c r="I21" s="4">
        <v>265131</v>
      </c>
      <c r="J21" s="38">
        <v>0.85022230161565637</v>
      </c>
      <c r="K21" s="34">
        <v>0.81590987096944534</v>
      </c>
      <c r="L21" s="4" t="s">
        <v>75</v>
      </c>
      <c r="M21" s="49">
        <f t="shared" si="0"/>
        <v>1</v>
      </c>
      <c r="N21" s="75">
        <f t="shared" si="1"/>
        <v>768951</v>
      </c>
    </row>
    <row r="22" spans="1:14" x14ac:dyDescent="0.25">
      <c r="A22" s="44" t="s">
        <v>72</v>
      </c>
      <c r="B22" s="6"/>
      <c r="C22" s="5" t="s">
        <v>54</v>
      </c>
      <c r="D22" s="5" t="s">
        <v>56</v>
      </c>
      <c r="E22" s="5" t="s">
        <v>55</v>
      </c>
      <c r="F22" s="6">
        <v>4667</v>
      </c>
      <c r="G22" s="6">
        <v>5422</v>
      </c>
      <c r="H22" s="6">
        <v>640015</v>
      </c>
      <c r="I22" s="6">
        <v>763529</v>
      </c>
      <c r="J22" s="35">
        <v>0.86075248985614161</v>
      </c>
      <c r="K22" s="39">
        <v>0.83823273248298358</v>
      </c>
      <c r="L22" s="6" t="s">
        <v>75</v>
      </c>
      <c r="M22" s="49">
        <f t="shared" si="0"/>
        <v>1</v>
      </c>
      <c r="N22" s="75">
        <f t="shared" si="1"/>
        <v>768951</v>
      </c>
    </row>
    <row r="23" spans="1:14" x14ac:dyDescent="0.25">
      <c r="A23" s="44" t="s">
        <v>72</v>
      </c>
      <c r="B23" s="6"/>
      <c r="C23" s="5" t="s">
        <v>54</v>
      </c>
      <c r="D23" s="5" t="s">
        <v>11</v>
      </c>
      <c r="E23" s="5" t="s">
        <v>55</v>
      </c>
      <c r="F23" s="6">
        <v>47551</v>
      </c>
      <c r="G23" s="6">
        <v>54399</v>
      </c>
      <c r="H23" s="6">
        <v>597131</v>
      </c>
      <c r="I23" s="6">
        <v>714552</v>
      </c>
      <c r="J23" s="35">
        <v>0.87411533300244493</v>
      </c>
      <c r="K23" s="39">
        <v>0.8356718615300216</v>
      </c>
      <c r="L23" s="6" t="s">
        <v>75</v>
      </c>
      <c r="M23" s="49">
        <f t="shared" si="0"/>
        <v>1</v>
      </c>
      <c r="N23" s="75">
        <f t="shared" si="1"/>
        <v>768951</v>
      </c>
    </row>
    <row r="24" spans="1:14" x14ac:dyDescent="0.25">
      <c r="A24" s="44" t="s">
        <v>72</v>
      </c>
      <c r="B24" s="6"/>
      <c r="C24" s="5" t="s">
        <v>54</v>
      </c>
      <c r="D24" s="5" t="s">
        <v>12</v>
      </c>
      <c r="E24" s="5" t="s">
        <v>55</v>
      </c>
      <c r="F24" s="6">
        <v>118016</v>
      </c>
      <c r="G24" s="6">
        <v>137638</v>
      </c>
      <c r="H24" s="6">
        <v>526666</v>
      </c>
      <c r="I24" s="6">
        <v>631313</v>
      </c>
      <c r="J24" s="35">
        <v>0.85743762623694042</v>
      </c>
      <c r="K24" s="39">
        <v>0.83423911752173641</v>
      </c>
      <c r="L24" s="6" t="s">
        <v>75</v>
      </c>
      <c r="M24" s="49">
        <f t="shared" si="0"/>
        <v>1</v>
      </c>
      <c r="N24" s="75">
        <f t="shared" si="1"/>
        <v>768951</v>
      </c>
    </row>
    <row r="25" spans="1:14" x14ac:dyDescent="0.25">
      <c r="A25" s="44" t="s">
        <v>72</v>
      </c>
      <c r="B25" s="6"/>
      <c r="C25" s="5" t="s">
        <v>54</v>
      </c>
      <c r="D25" s="5" t="s">
        <v>57</v>
      </c>
      <c r="E25" s="5" t="s">
        <v>55</v>
      </c>
      <c r="F25" s="6">
        <v>70466</v>
      </c>
      <c r="G25" s="6">
        <v>83727</v>
      </c>
      <c r="H25" s="6">
        <v>574216</v>
      </c>
      <c r="I25" s="6">
        <v>685224</v>
      </c>
      <c r="J25" s="35">
        <v>0.84161620504735624</v>
      </c>
      <c r="K25" s="39">
        <v>0.83799750154693942</v>
      </c>
      <c r="L25" s="6" t="s">
        <v>75</v>
      </c>
      <c r="M25" s="49">
        <f t="shared" si="0"/>
        <v>1</v>
      </c>
      <c r="N25" s="75">
        <f t="shared" si="1"/>
        <v>768951</v>
      </c>
    </row>
    <row r="26" spans="1:14" x14ac:dyDescent="0.25">
      <c r="A26" s="44" t="s">
        <v>72</v>
      </c>
      <c r="B26" s="6"/>
      <c r="C26" s="5" t="s">
        <v>54</v>
      </c>
      <c r="D26" s="5" t="s">
        <v>14</v>
      </c>
      <c r="E26" s="5" t="s">
        <v>55</v>
      </c>
      <c r="F26" s="6">
        <v>8131</v>
      </c>
      <c r="G26" s="6">
        <v>9589</v>
      </c>
      <c r="H26" s="6">
        <v>636551</v>
      </c>
      <c r="I26" s="6">
        <v>759362</v>
      </c>
      <c r="J26" s="35">
        <v>0.84795077693190113</v>
      </c>
      <c r="K26" s="39">
        <v>0.83827081154969563</v>
      </c>
      <c r="L26" s="6" t="s">
        <v>75</v>
      </c>
      <c r="M26" s="49">
        <f t="shared" si="0"/>
        <v>1</v>
      </c>
      <c r="N26" s="75">
        <f t="shared" si="1"/>
        <v>768951</v>
      </c>
    </row>
    <row r="27" spans="1:14" x14ac:dyDescent="0.25">
      <c r="A27" s="44" t="s">
        <v>72</v>
      </c>
      <c r="B27" s="6"/>
      <c r="C27" s="5" t="s">
        <v>54</v>
      </c>
      <c r="D27" s="5" t="s">
        <v>15</v>
      </c>
      <c r="E27" s="5" t="s">
        <v>55</v>
      </c>
      <c r="F27" s="6">
        <v>28817</v>
      </c>
      <c r="G27" s="6">
        <v>32733</v>
      </c>
      <c r="H27" s="6">
        <v>615865</v>
      </c>
      <c r="I27" s="6">
        <v>736218</v>
      </c>
      <c r="J27" s="35">
        <v>0.8803653805028564</v>
      </c>
      <c r="K27" s="39">
        <v>0.83652532266258095</v>
      </c>
      <c r="L27" s="6" t="s">
        <v>75</v>
      </c>
      <c r="M27" s="49">
        <f t="shared" si="0"/>
        <v>1</v>
      </c>
      <c r="N27" s="75">
        <f t="shared" si="1"/>
        <v>768951</v>
      </c>
    </row>
    <row r="28" spans="1:14" x14ac:dyDescent="0.25">
      <c r="A28" s="47" t="s">
        <v>72</v>
      </c>
      <c r="B28" s="5"/>
      <c r="C28" s="5" t="s">
        <v>54</v>
      </c>
      <c r="D28" s="5" t="s">
        <v>16</v>
      </c>
      <c r="E28" s="5" t="s">
        <v>55</v>
      </c>
      <c r="F28" s="6">
        <v>34396</v>
      </c>
      <c r="G28" s="6">
        <v>39796</v>
      </c>
      <c r="H28" s="6">
        <v>610286</v>
      </c>
      <c r="I28" s="6">
        <v>729155</v>
      </c>
      <c r="J28" s="35">
        <v>0.86430797065031661</v>
      </c>
      <c r="K28" s="39">
        <v>0.8369770487756375</v>
      </c>
      <c r="L28" s="6" t="s">
        <v>75</v>
      </c>
      <c r="M28" s="49">
        <f t="shared" si="0"/>
        <v>1</v>
      </c>
      <c r="N28" s="75">
        <f t="shared" si="1"/>
        <v>768951</v>
      </c>
    </row>
    <row r="29" spans="1:14" x14ac:dyDescent="0.25">
      <c r="A29" s="44" t="s">
        <v>72</v>
      </c>
      <c r="B29" s="6"/>
      <c r="C29" s="5" t="s">
        <v>54</v>
      </c>
      <c r="D29" s="5" t="s">
        <v>17</v>
      </c>
      <c r="E29" s="5" t="s">
        <v>55</v>
      </c>
      <c r="F29" s="6">
        <v>66077</v>
      </c>
      <c r="G29" s="6">
        <v>76108</v>
      </c>
      <c r="H29" s="6">
        <v>578605</v>
      </c>
      <c r="I29" s="6">
        <v>692843</v>
      </c>
      <c r="J29" s="35">
        <v>0.86820045198927842</v>
      </c>
      <c r="K29" s="39">
        <v>0.83511704671909803</v>
      </c>
      <c r="L29" s="6" t="s">
        <v>75</v>
      </c>
      <c r="M29" s="49">
        <f t="shared" si="0"/>
        <v>1</v>
      </c>
      <c r="N29" s="75">
        <f t="shared" si="1"/>
        <v>768951</v>
      </c>
    </row>
    <row r="30" spans="1:14" x14ac:dyDescent="0.25">
      <c r="A30" s="44" t="s">
        <v>72</v>
      </c>
      <c r="B30" s="6"/>
      <c r="C30" s="5" t="s">
        <v>54</v>
      </c>
      <c r="D30" s="5" t="s">
        <v>18</v>
      </c>
      <c r="E30" s="5" t="s">
        <v>55</v>
      </c>
      <c r="F30" s="6">
        <v>7061</v>
      </c>
      <c r="G30" s="6">
        <v>8303</v>
      </c>
      <c r="H30" s="6">
        <v>637621</v>
      </c>
      <c r="I30" s="6">
        <v>760648</v>
      </c>
      <c r="J30" s="35">
        <v>0.85041551246537395</v>
      </c>
      <c r="K30" s="39">
        <v>0.83826027282001658</v>
      </c>
      <c r="L30" s="6" t="s">
        <v>75</v>
      </c>
      <c r="M30" s="49">
        <f t="shared" si="0"/>
        <v>1</v>
      </c>
      <c r="N30" s="75">
        <f t="shared" si="1"/>
        <v>768951</v>
      </c>
    </row>
    <row r="31" spans="1:14" x14ac:dyDescent="0.25">
      <c r="A31" s="44" t="s">
        <v>72</v>
      </c>
      <c r="B31" s="6"/>
      <c r="C31" s="5" t="s">
        <v>54</v>
      </c>
      <c r="D31" s="5" t="s">
        <v>19</v>
      </c>
      <c r="E31" s="5" t="s">
        <v>55</v>
      </c>
      <c r="F31" s="6">
        <v>168687</v>
      </c>
      <c r="G31" s="6">
        <v>194151</v>
      </c>
      <c r="H31" s="6">
        <v>475995</v>
      </c>
      <c r="I31" s="6">
        <v>574800</v>
      </c>
      <c r="J31" s="35">
        <v>0.86884435310660257</v>
      </c>
      <c r="K31" s="39">
        <v>0.82810542797494779</v>
      </c>
      <c r="L31" s="6" t="s">
        <v>75</v>
      </c>
      <c r="M31" s="49">
        <f t="shared" si="0"/>
        <v>1</v>
      </c>
      <c r="N31" s="75">
        <f t="shared" si="1"/>
        <v>768951</v>
      </c>
    </row>
    <row r="32" spans="1:14" x14ac:dyDescent="0.25">
      <c r="A32" s="44" t="s">
        <v>72</v>
      </c>
      <c r="B32" s="6"/>
      <c r="C32" s="5" t="s">
        <v>54</v>
      </c>
      <c r="D32" s="5" t="s">
        <v>20</v>
      </c>
      <c r="E32" s="5" t="s">
        <v>55</v>
      </c>
      <c r="F32" s="6">
        <v>13512</v>
      </c>
      <c r="G32" s="6">
        <v>16151</v>
      </c>
      <c r="H32" s="6">
        <v>631170</v>
      </c>
      <c r="I32" s="6">
        <v>752800</v>
      </c>
      <c r="J32" s="39">
        <v>0.83660454461024081</v>
      </c>
      <c r="K32" s="35">
        <v>0.83842986184909674</v>
      </c>
      <c r="L32" s="6"/>
      <c r="M32" s="49">
        <f t="shared" si="0"/>
        <v>0</v>
      </c>
      <c r="N32" s="75">
        <f t="shared" si="1"/>
        <v>768951</v>
      </c>
    </row>
    <row r="33" spans="1:14" x14ac:dyDescent="0.25">
      <c r="A33" s="44" t="s">
        <v>72</v>
      </c>
      <c r="B33" s="6"/>
      <c r="C33" s="5" t="s">
        <v>54</v>
      </c>
      <c r="D33" s="5" t="s">
        <v>21</v>
      </c>
      <c r="E33" s="5" t="s">
        <v>55</v>
      </c>
      <c r="F33" s="6">
        <v>5589</v>
      </c>
      <c r="G33" s="6">
        <v>6834</v>
      </c>
      <c r="H33" s="6">
        <v>639093</v>
      </c>
      <c r="I33" s="6">
        <v>762117</v>
      </c>
      <c r="J33" s="39">
        <v>0.81782265144863919</v>
      </c>
      <c r="K33" s="35">
        <v>0.83857596668228107</v>
      </c>
      <c r="L33" s="6" t="s">
        <v>75</v>
      </c>
      <c r="M33" s="49">
        <f t="shared" si="0"/>
        <v>1</v>
      </c>
      <c r="N33" s="75">
        <f t="shared" si="1"/>
        <v>768951</v>
      </c>
    </row>
    <row r="34" spans="1:14" x14ac:dyDescent="0.25">
      <c r="A34" s="44" t="s">
        <v>72</v>
      </c>
      <c r="B34" s="6"/>
      <c r="C34" s="5" t="s">
        <v>54</v>
      </c>
      <c r="D34" s="5" t="s">
        <v>58</v>
      </c>
      <c r="E34" s="5" t="s">
        <v>55</v>
      </c>
      <c r="F34" s="6">
        <v>74224</v>
      </c>
      <c r="G34" s="6">
        <v>89895</v>
      </c>
      <c r="H34" s="6">
        <v>570458</v>
      </c>
      <c r="I34" s="6">
        <v>679056</v>
      </c>
      <c r="J34" s="39">
        <v>0.82567439790867125</v>
      </c>
      <c r="K34" s="35">
        <v>0.84007504535708399</v>
      </c>
      <c r="L34" s="6" t="s">
        <v>75</v>
      </c>
      <c r="M34" s="49">
        <f t="shared" si="0"/>
        <v>1</v>
      </c>
      <c r="N34" s="75">
        <f t="shared" si="1"/>
        <v>768951</v>
      </c>
    </row>
    <row r="35" spans="1:14" x14ac:dyDescent="0.25">
      <c r="A35" s="44" t="s">
        <v>72</v>
      </c>
      <c r="B35" s="6"/>
      <c r="C35" s="5" t="s">
        <v>54</v>
      </c>
      <c r="D35" s="5" t="s">
        <v>23</v>
      </c>
      <c r="E35" s="5" t="s">
        <v>55</v>
      </c>
      <c r="F35" s="6">
        <v>26253</v>
      </c>
      <c r="G35" s="6">
        <v>32000</v>
      </c>
      <c r="H35" s="6">
        <v>618429</v>
      </c>
      <c r="I35" s="6">
        <v>736951</v>
      </c>
      <c r="J35" s="39">
        <v>0.82040625</v>
      </c>
      <c r="K35" s="35">
        <v>0.83917248229529506</v>
      </c>
      <c r="L35" s="6" t="s">
        <v>75</v>
      </c>
      <c r="M35" s="49">
        <f t="shared" si="0"/>
        <v>1</v>
      </c>
      <c r="N35" s="75">
        <f t="shared" si="1"/>
        <v>768951</v>
      </c>
    </row>
    <row r="36" spans="1:14" x14ac:dyDescent="0.25">
      <c r="A36" s="44" t="s">
        <v>72</v>
      </c>
      <c r="B36" s="6"/>
      <c r="C36" s="5" t="s">
        <v>54</v>
      </c>
      <c r="D36" s="5" t="s">
        <v>24</v>
      </c>
      <c r="E36" s="5" t="s">
        <v>55</v>
      </c>
      <c r="F36" s="6">
        <v>13374</v>
      </c>
      <c r="G36" s="6">
        <v>16383</v>
      </c>
      <c r="H36" s="6">
        <v>631308</v>
      </c>
      <c r="I36" s="6">
        <v>752568</v>
      </c>
      <c r="J36" s="39">
        <v>0.81633400476103279</v>
      </c>
      <c r="K36" s="35">
        <v>0.83887170328794214</v>
      </c>
      <c r="L36" s="6" t="s">
        <v>75</v>
      </c>
      <c r="M36" s="49">
        <f t="shared" si="0"/>
        <v>1</v>
      </c>
      <c r="N36" s="75">
        <f t="shared" si="1"/>
        <v>768951</v>
      </c>
    </row>
    <row r="37" spans="1:14" x14ac:dyDescent="0.25">
      <c r="A37" s="44" t="s">
        <v>72</v>
      </c>
      <c r="B37" s="6"/>
      <c r="C37" s="5" t="s">
        <v>54</v>
      </c>
      <c r="D37" s="5" t="s">
        <v>25</v>
      </c>
      <c r="E37" s="5" t="s">
        <v>55</v>
      </c>
      <c r="F37" s="6">
        <v>84542</v>
      </c>
      <c r="G37" s="6">
        <v>102593</v>
      </c>
      <c r="H37" s="6">
        <v>560140</v>
      </c>
      <c r="I37" s="6">
        <v>666358</v>
      </c>
      <c r="J37" s="39">
        <v>0.8240523232579221</v>
      </c>
      <c r="K37" s="35">
        <v>0.84059919742840938</v>
      </c>
      <c r="L37" s="6" t="s">
        <v>75</v>
      </c>
      <c r="M37" s="49">
        <f t="shared" si="0"/>
        <v>1</v>
      </c>
      <c r="N37" s="75">
        <f t="shared" si="1"/>
        <v>768951</v>
      </c>
    </row>
    <row r="38" spans="1:14" x14ac:dyDescent="0.25">
      <c r="A38" s="44" t="s">
        <v>72</v>
      </c>
      <c r="B38" s="6"/>
      <c r="C38" s="5" t="s">
        <v>54</v>
      </c>
      <c r="D38" s="5" t="s">
        <v>26</v>
      </c>
      <c r="E38" s="5" t="s">
        <v>55</v>
      </c>
      <c r="F38" s="6">
        <v>189355</v>
      </c>
      <c r="G38" s="6">
        <v>233143</v>
      </c>
      <c r="H38" s="6">
        <v>455327</v>
      </c>
      <c r="I38" s="6">
        <v>535808</v>
      </c>
      <c r="J38" s="39">
        <v>0.81218393861278271</v>
      </c>
      <c r="K38" s="35">
        <v>0.84979507584806502</v>
      </c>
      <c r="L38" s="6" t="s">
        <v>75</v>
      </c>
      <c r="M38" s="49">
        <f t="shared" si="0"/>
        <v>1</v>
      </c>
      <c r="N38" s="75">
        <f t="shared" si="1"/>
        <v>768951</v>
      </c>
    </row>
    <row r="39" spans="1:14" ht="15.75" thickBot="1" x14ac:dyDescent="0.3">
      <c r="A39" s="45" t="s">
        <v>72</v>
      </c>
      <c r="B39" s="11"/>
      <c r="C39" s="10" t="s">
        <v>54</v>
      </c>
      <c r="D39" s="10" t="s">
        <v>27</v>
      </c>
      <c r="E39" s="10" t="s">
        <v>55</v>
      </c>
      <c r="F39" s="11">
        <v>9640</v>
      </c>
      <c r="G39" s="11">
        <v>12463</v>
      </c>
      <c r="H39" s="11">
        <v>635042</v>
      </c>
      <c r="I39" s="11">
        <v>756488</v>
      </c>
      <c r="J39" s="41">
        <v>0.77348952900585732</v>
      </c>
      <c r="K39" s="36">
        <v>0.83946077135394082</v>
      </c>
      <c r="L39" s="11" t="s">
        <v>75</v>
      </c>
      <c r="M39" s="49">
        <f t="shared" si="0"/>
        <v>1</v>
      </c>
      <c r="N39" s="75">
        <f t="shared" si="1"/>
        <v>768951</v>
      </c>
    </row>
    <row r="40" spans="1:14" x14ac:dyDescent="0.25">
      <c r="A40" s="46" t="s">
        <v>72</v>
      </c>
      <c r="B40" s="14"/>
      <c r="C40" s="3" t="s">
        <v>59</v>
      </c>
      <c r="D40" s="13" t="s">
        <v>2</v>
      </c>
      <c r="E40" s="3" t="s">
        <v>60</v>
      </c>
      <c r="F40" s="4">
        <v>456160</v>
      </c>
      <c r="G40" s="4">
        <v>492703</v>
      </c>
      <c r="H40" s="4">
        <v>226488</v>
      </c>
      <c r="I40" s="4">
        <v>248180</v>
      </c>
      <c r="J40" s="38">
        <v>0.92583158616854377</v>
      </c>
      <c r="K40" s="34">
        <v>0.91259569667177054</v>
      </c>
      <c r="L40" s="4" t="s">
        <v>75</v>
      </c>
      <c r="M40" s="49">
        <f t="shared" si="0"/>
        <v>1</v>
      </c>
      <c r="N40" s="75">
        <f t="shared" si="1"/>
        <v>740883</v>
      </c>
    </row>
    <row r="41" spans="1:14" x14ac:dyDescent="0.25">
      <c r="A41" s="44" t="s">
        <v>72</v>
      </c>
      <c r="B41" s="6"/>
      <c r="C41" s="5" t="s">
        <v>59</v>
      </c>
      <c r="D41" s="5" t="s">
        <v>4</v>
      </c>
      <c r="E41" s="5" t="s">
        <v>60</v>
      </c>
      <c r="F41" s="6">
        <v>4805</v>
      </c>
      <c r="G41" s="6">
        <v>5153</v>
      </c>
      <c r="H41" s="30">
        <v>677843</v>
      </c>
      <c r="I41" s="6">
        <v>735730</v>
      </c>
      <c r="J41" s="35">
        <v>0.93246652435474486</v>
      </c>
      <c r="K41" s="39">
        <v>0.92132032131352537</v>
      </c>
      <c r="L41" s="6" t="s">
        <v>75</v>
      </c>
      <c r="M41" s="49">
        <f t="shared" si="0"/>
        <v>1</v>
      </c>
      <c r="N41" s="75">
        <f t="shared" si="1"/>
        <v>740883</v>
      </c>
    </row>
    <row r="42" spans="1:14" x14ac:dyDescent="0.25">
      <c r="A42" s="44" t="s">
        <v>72</v>
      </c>
      <c r="B42" s="6"/>
      <c r="C42" s="5" t="s">
        <v>59</v>
      </c>
      <c r="D42" s="5" t="s">
        <v>11</v>
      </c>
      <c r="E42" s="5" t="s">
        <v>60</v>
      </c>
      <c r="F42" s="6">
        <v>50973</v>
      </c>
      <c r="G42" s="6">
        <v>54259</v>
      </c>
      <c r="H42" s="6">
        <v>631675</v>
      </c>
      <c r="I42" s="6">
        <v>686624</v>
      </c>
      <c r="J42" s="35">
        <v>0.93943861847804055</v>
      </c>
      <c r="K42" s="39">
        <v>0.91997221186559164</v>
      </c>
      <c r="L42" s="6" t="s">
        <v>75</v>
      </c>
      <c r="M42" s="49">
        <f t="shared" si="0"/>
        <v>1</v>
      </c>
      <c r="N42" s="75">
        <f t="shared" si="1"/>
        <v>740883</v>
      </c>
    </row>
    <row r="43" spans="1:14" x14ac:dyDescent="0.25">
      <c r="A43" s="44" t="s">
        <v>72</v>
      </c>
      <c r="B43" s="6"/>
      <c r="C43" s="5" t="s">
        <v>59</v>
      </c>
      <c r="D43" s="5" t="s">
        <v>12</v>
      </c>
      <c r="E43" s="5" t="s">
        <v>60</v>
      </c>
      <c r="F43" s="6">
        <v>125638</v>
      </c>
      <c r="G43" s="6">
        <v>135057</v>
      </c>
      <c r="H43" s="6">
        <v>557010</v>
      </c>
      <c r="I43" s="6">
        <v>605826</v>
      </c>
      <c r="J43" s="35">
        <v>0.93025907579762623</v>
      </c>
      <c r="K43" s="39">
        <v>0.91942240841429712</v>
      </c>
      <c r="L43" s="6" t="s">
        <v>75</v>
      </c>
      <c r="M43" s="49">
        <f t="shared" si="0"/>
        <v>1</v>
      </c>
      <c r="N43" s="75">
        <f t="shared" si="1"/>
        <v>740883</v>
      </c>
    </row>
    <row r="44" spans="1:14" x14ac:dyDescent="0.25">
      <c r="A44" s="44" t="s">
        <v>72</v>
      </c>
      <c r="B44" s="6"/>
      <c r="C44" s="5" t="s">
        <v>59</v>
      </c>
      <c r="D44" s="5" t="s">
        <v>13</v>
      </c>
      <c r="E44" s="5" t="s">
        <v>60</v>
      </c>
      <c r="F44" s="6">
        <v>78194</v>
      </c>
      <c r="G44" s="6">
        <v>84352</v>
      </c>
      <c r="H44" s="6">
        <v>604454</v>
      </c>
      <c r="I44" s="6">
        <v>656531</v>
      </c>
      <c r="J44" s="35">
        <v>0.92699639605462825</v>
      </c>
      <c r="K44" s="39">
        <v>0.92067853612396067</v>
      </c>
      <c r="L44" s="6" t="s">
        <v>75</v>
      </c>
      <c r="M44" s="49">
        <f t="shared" si="0"/>
        <v>1</v>
      </c>
      <c r="N44" s="75">
        <f t="shared" si="1"/>
        <v>740883</v>
      </c>
    </row>
    <row r="45" spans="1:14" x14ac:dyDescent="0.25">
      <c r="A45" s="47" t="s">
        <v>72</v>
      </c>
      <c r="B45" s="5"/>
      <c r="C45" s="5" t="s">
        <v>59</v>
      </c>
      <c r="D45" s="5" t="s">
        <v>14</v>
      </c>
      <c r="E45" s="5" t="s">
        <v>60</v>
      </c>
      <c r="F45" s="6">
        <v>8625</v>
      </c>
      <c r="G45" s="6">
        <v>9316</v>
      </c>
      <c r="H45" s="6">
        <v>674023</v>
      </c>
      <c r="I45" s="6">
        <v>731567</v>
      </c>
      <c r="J45" s="35">
        <v>0.92582653499355949</v>
      </c>
      <c r="K45" s="39">
        <v>0.9213414492452503</v>
      </c>
      <c r="L45" s="6"/>
      <c r="M45" s="49">
        <f t="shared" si="0"/>
        <v>0</v>
      </c>
      <c r="N45" s="75">
        <f t="shared" si="1"/>
        <v>740883</v>
      </c>
    </row>
    <row r="46" spans="1:14" x14ac:dyDescent="0.25">
      <c r="A46" s="44" t="s">
        <v>72</v>
      </c>
      <c r="B46" s="6"/>
      <c r="C46" s="5" t="s">
        <v>59</v>
      </c>
      <c r="D46" s="5" t="s">
        <v>15</v>
      </c>
      <c r="E46" s="5" t="s">
        <v>60</v>
      </c>
      <c r="F46" s="6">
        <v>30070</v>
      </c>
      <c r="G46" s="6">
        <v>32179</v>
      </c>
      <c r="H46" s="6">
        <v>652578</v>
      </c>
      <c r="I46" s="6">
        <v>708704</v>
      </c>
      <c r="J46" s="35">
        <v>0.93446036234811525</v>
      </c>
      <c r="K46" s="39">
        <v>0.92080473653316475</v>
      </c>
      <c r="L46" s="6" t="s">
        <v>75</v>
      </c>
      <c r="M46" s="49">
        <f t="shared" si="0"/>
        <v>1</v>
      </c>
      <c r="N46" s="75">
        <f t="shared" si="1"/>
        <v>740883</v>
      </c>
    </row>
    <row r="47" spans="1:14" x14ac:dyDescent="0.25">
      <c r="A47" s="47" t="s">
        <v>72</v>
      </c>
      <c r="B47" s="5"/>
      <c r="C47" s="5" t="s">
        <v>59</v>
      </c>
      <c r="D47" s="5" t="s">
        <v>16</v>
      </c>
      <c r="E47" s="5" t="s">
        <v>60</v>
      </c>
      <c r="F47" s="6">
        <v>37160</v>
      </c>
      <c r="G47" s="6">
        <v>39692</v>
      </c>
      <c r="H47" s="6">
        <v>645488</v>
      </c>
      <c r="I47" s="6">
        <v>701191</v>
      </c>
      <c r="J47" s="35">
        <v>0.93620880782021565</v>
      </c>
      <c r="K47" s="39">
        <v>0.92055944813895219</v>
      </c>
      <c r="L47" s="6" t="s">
        <v>75</v>
      </c>
      <c r="M47" s="49">
        <f t="shared" si="0"/>
        <v>1</v>
      </c>
      <c r="N47" s="75">
        <f t="shared" si="1"/>
        <v>740883</v>
      </c>
    </row>
    <row r="48" spans="1:14" x14ac:dyDescent="0.25">
      <c r="A48" s="44" t="s">
        <v>72</v>
      </c>
      <c r="B48" s="6"/>
      <c r="C48" s="5" t="s">
        <v>59</v>
      </c>
      <c r="D48" s="5" t="s">
        <v>17</v>
      </c>
      <c r="E48" s="5" t="s">
        <v>60</v>
      </c>
      <c r="F48" s="6">
        <v>72280</v>
      </c>
      <c r="G48" s="6">
        <v>77152</v>
      </c>
      <c r="H48" s="6">
        <v>610368</v>
      </c>
      <c r="I48" s="6">
        <v>663731</v>
      </c>
      <c r="J48" s="35">
        <v>0.93685192866030698</v>
      </c>
      <c r="K48" s="39">
        <v>0.91960146505135365</v>
      </c>
      <c r="L48" s="6" t="s">
        <v>75</v>
      </c>
      <c r="M48" s="49">
        <f t="shared" si="0"/>
        <v>1</v>
      </c>
      <c r="N48" s="75">
        <f t="shared" si="1"/>
        <v>740883</v>
      </c>
    </row>
    <row r="49" spans="1:14" x14ac:dyDescent="0.25">
      <c r="A49" s="44" t="s">
        <v>72</v>
      </c>
      <c r="B49" s="6"/>
      <c r="C49" s="5" t="s">
        <v>59</v>
      </c>
      <c r="D49" s="5" t="s">
        <v>18</v>
      </c>
      <c r="E49" s="5" t="s">
        <v>60</v>
      </c>
      <c r="F49" s="6">
        <v>7213</v>
      </c>
      <c r="G49" s="6">
        <v>7784</v>
      </c>
      <c r="H49" s="6">
        <v>675435</v>
      </c>
      <c r="I49" s="6">
        <v>733099</v>
      </c>
      <c r="J49" s="35">
        <v>0.92664439876670091</v>
      </c>
      <c r="K49" s="39">
        <v>0.9213421379649952</v>
      </c>
      <c r="L49" s="6"/>
      <c r="M49" s="49">
        <f t="shared" si="0"/>
        <v>0</v>
      </c>
      <c r="N49" s="75">
        <f t="shared" si="1"/>
        <v>740883</v>
      </c>
    </row>
    <row r="50" spans="1:14" x14ac:dyDescent="0.25">
      <c r="A50" s="44" t="s">
        <v>72</v>
      </c>
      <c r="B50" s="6"/>
      <c r="C50" s="5" t="s">
        <v>59</v>
      </c>
      <c r="D50" s="5" t="s">
        <v>19</v>
      </c>
      <c r="E50" s="5" t="s">
        <v>60</v>
      </c>
      <c r="F50" s="6">
        <v>182717</v>
      </c>
      <c r="G50" s="6">
        <v>195342</v>
      </c>
      <c r="H50" s="6">
        <v>499931</v>
      </c>
      <c r="I50" s="6">
        <v>545541</v>
      </c>
      <c r="J50" s="35">
        <v>0.93536976175118514</v>
      </c>
      <c r="K50" s="39">
        <v>0.91639491807215223</v>
      </c>
      <c r="L50" s="6" t="s">
        <v>75</v>
      </c>
      <c r="M50" s="49">
        <f t="shared" si="0"/>
        <v>1</v>
      </c>
      <c r="N50" s="75">
        <f t="shared" si="1"/>
        <v>740883</v>
      </c>
    </row>
    <row r="51" spans="1:14" x14ac:dyDescent="0.25">
      <c r="A51" s="44" t="s">
        <v>72</v>
      </c>
      <c r="B51" s="6"/>
      <c r="C51" s="5" t="s">
        <v>59</v>
      </c>
      <c r="D51" s="5" t="s">
        <v>20</v>
      </c>
      <c r="E51" s="5" t="s">
        <v>60</v>
      </c>
      <c r="F51" s="6">
        <v>14437</v>
      </c>
      <c r="G51" s="6">
        <v>15766</v>
      </c>
      <c r="H51" s="6">
        <v>668211</v>
      </c>
      <c r="I51" s="6">
        <v>725117</v>
      </c>
      <c r="J51" s="39">
        <v>0.9157046809590258</v>
      </c>
      <c r="K51" s="35">
        <v>0.92152163030242018</v>
      </c>
      <c r="L51" s="6" t="s">
        <v>75</v>
      </c>
      <c r="M51" s="49">
        <f t="shared" si="0"/>
        <v>1</v>
      </c>
      <c r="N51" s="75">
        <f t="shared" si="1"/>
        <v>740883</v>
      </c>
    </row>
    <row r="52" spans="1:14" x14ac:dyDescent="0.25">
      <c r="A52" s="44" t="s">
        <v>72</v>
      </c>
      <c r="B52" s="6"/>
      <c r="C52" s="5" t="s">
        <v>59</v>
      </c>
      <c r="D52" s="5" t="s">
        <v>21</v>
      </c>
      <c r="E52" s="5" t="s">
        <v>60</v>
      </c>
      <c r="F52" s="6">
        <v>5709</v>
      </c>
      <c r="G52" s="6">
        <v>6282</v>
      </c>
      <c r="H52" s="6">
        <v>676939</v>
      </c>
      <c r="I52" s="6">
        <v>734601</v>
      </c>
      <c r="J52" s="39">
        <v>0.90878701050620825</v>
      </c>
      <c r="K52" s="35">
        <v>0.92150568812185119</v>
      </c>
      <c r="L52" s="6" t="s">
        <v>75</v>
      </c>
      <c r="M52" s="49">
        <f t="shared" si="0"/>
        <v>1</v>
      </c>
      <c r="N52" s="75">
        <f t="shared" si="1"/>
        <v>740883</v>
      </c>
    </row>
    <row r="53" spans="1:14" x14ac:dyDescent="0.25">
      <c r="A53" s="44" t="s">
        <v>72</v>
      </c>
      <c r="B53" s="6"/>
      <c r="C53" s="5" t="s">
        <v>59</v>
      </c>
      <c r="D53" s="5" t="s">
        <v>58</v>
      </c>
      <c r="E53" s="5" t="s">
        <v>60</v>
      </c>
      <c r="F53" s="6">
        <v>79102</v>
      </c>
      <c r="G53" s="6">
        <v>86338</v>
      </c>
      <c r="H53" s="6">
        <v>603546</v>
      </c>
      <c r="I53" s="6">
        <v>654545</v>
      </c>
      <c r="J53" s="39">
        <v>0.91618985846324907</v>
      </c>
      <c r="K53" s="35">
        <v>0.92208480700333817</v>
      </c>
      <c r="L53" s="6" t="s">
        <v>75</v>
      </c>
      <c r="M53" s="49">
        <f t="shared" si="0"/>
        <v>1</v>
      </c>
      <c r="N53" s="75">
        <f t="shared" si="1"/>
        <v>740883</v>
      </c>
    </row>
    <row r="54" spans="1:14" x14ac:dyDescent="0.25">
      <c r="A54" s="44" t="s">
        <v>72</v>
      </c>
      <c r="B54" s="6"/>
      <c r="C54" s="5" t="s">
        <v>59</v>
      </c>
      <c r="D54" s="5" t="s">
        <v>23</v>
      </c>
      <c r="E54" s="5" t="s">
        <v>60</v>
      </c>
      <c r="F54" s="6">
        <v>26766</v>
      </c>
      <c r="G54" s="6">
        <v>29778</v>
      </c>
      <c r="H54" s="6">
        <v>655882</v>
      </c>
      <c r="I54" s="6">
        <v>711105</v>
      </c>
      <c r="J54" s="39">
        <v>0.89885150110820067</v>
      </c>
      <c r="K54" s="35">
        <v>0.9223419888764669</v>
      </c>
      <c r="L54" s="6" t="s">
        <v>75</v>
      </c>
      <c r="M54" s="49">
        <f t="shared" si="0"/>
        <v>1</v>
      </c>
      <c r="N54" s="75">
        <f t="shared" si="1"/>
        <v>740883</v>
      </c>
    </row>
    <row r="55" spans="1:14" x14ac:dyDescent="0.25">
      <c r="A55" s="44" t="s">
        <v>72</v>
      </c>
      <c r="B55" s="6"/>
      <c r="C55" s="5" t="s">
        <v>59</v>
      </c>
      <c r="D55" s="5" t="s">
        <v>61</v>
      </c>
      <c r="E55" s="5" t="s">
        <v>60</v>
      </c>
      <c r="F55" s="6">
        <v>14040</v>
      </c>
      <c r="G55" s="6">
        <v>15538</v>
      </c>
      <c r="H55" s="6">
        <v>668608</v>
      </c>
      <c r="I55" s="6">
        <v>725345</v>
      </c>
      <c r="J55" s="39">
        <v>0.90359119577809244</v>
      </c>
      <c r="K55" s="35">
        <v>0.92177929123382663</v>
      </c>
      <c r="L55" s="6" t="s">
        <v>75</v>
      </c>
      <c r="M55" s="49">
        <f t="shared" si="0"/>
        <v>1</v>
      </c>
      <c r="N55" s="75">
        <f t="shared" si="1"/>
        <v>740883</v>
      </c>
    </row>
    <row r="56" spans="1:14" x14ac:dyDescent="0.25">
      <c r="A56" s="44" t="s">
        <v>72</v>
      </c>
      <c r="B56" s="6"/>
      <c r="C56" s="5" t="s">
        <v>59</v>
      </c>
      <c r="D56" s="5" t="s">
        <v>25</v>
      </c>
      <c r="E56" s="5" t="s">
        <v>60</v>
      </c>
      <c r="F56" s="6">
        <v>89981</v>
      </c>
      <c r="G56" s="6">
        <v>98777</v>
      </c>
      <c r="H56" s="6">
        <v>592667</v>
      </c>
      <c r="I56" s="6">
        <v>642106</v>
      </c>
      <c r="J56" s="39">
        <v>0.91095092987233872</v>
      </c>
      <c r="K56" s="35">
        <v>0.92300492442057858</v>
      </c>
      <c r="L56" s="6" t="s">
        <v>75</v>
      </c>
      <c r="M56" s="49">
        <f t="shared" si="0"/>
        <v>1</v>
      </c>
      <c r="N56" s="75">
        <f t="shared" si="1"/>
        <v>740883</v>
      </c>
    </row>
    <row r="57" spans="1:14" x14ac:dyDescent="0.25">
      <c r="A57" s="44" t="s">
        <v>72</v>
      </c>
      <c r="B57" s="6"/>
      <c r="C57" s="5" t="s">
        <v>59</v>
      </c>
      <c r="D57" s="5" t="s">
        <v>26</v>
      </c>
      <c r="E57" s="5" t="s">
        <v>60</v>
      </c>
      <c r="F57" s="6">
        <v>199459</v>
      </c>
      <c r="G57" s="6">
        <v>218704</v>
      </c>
      <c r="H57" s="6">
        <v>483189</v>
      </c>
      <c r="I57" s="6">
        <v>522179</v>
      </c>
      <c r="J57" s="39">
        <v>0.91200435291535586</v>
      </c>
      <c r="K57" s="35">
        <v>0.92533211791358905</v>
      </c>
      <c r="L57" s="6" t="s">
        <v>75</v>
      </c>
      <c r="M57" s="49">
        <f t="shared" si="0"/>
        <v>1</v>
      </c>
      <c r="N57" s="75">
        <f t="shared" si="1"/>
        <v>740883</v>
      </c>
    </row>
    <row r="58" spans="1:14" ht="15.75" thickBot="1" x14ac:dyDescent="0.3">
      <c r="A58" s="45" t="s">
        <v>72</v>
      </c>
      <c r="B58" s="11"/>
      <c r="C58" s="10" t="s">
        <v>59</v>
      </c>
      <c r="D58" s="10" t="s">
        <v>27</v>
      </c>
      <c r="E58" s="10" t="s">
        <v>60</v>
      </c>
      <c r="F58" s="11">
        <v>9747</v>
      </c>
      <c r="G58" s="11">
        <v>11306</v>
      </c>
      <c r="H58" s="11">
        <v>672901</v>
      </c>
      <c r="I58" s="11">
        <v>729577</v>
      </c>
      <c r="J58" s="41">
        <v>0.86210861489474611</v>
      </c>
      <c r="K58" s="36">
        <v>0.92231663004727393</v>
      </c>
      <c r="L58" s="11" t="s">
        <v>75</v>
      </c>
      <c r="M58" s="49">
        <f t="shared" si="0"/>
        <v>1</v>
      </c>
      <c r="N58" s="75">
        <f t="shared" si="1"/>
        <v>740883</v>
      </c>
    </row>
    <row r="59" spans="1:14" x14ac:dyDescent="0.25">
      <c r="A59" s="46" t="s">
        <v>72</v>
      </c>
      <c r="B59" s="14"/>
      <c r="C59" s="3" t="s">
        <v>63</v>
      </c>
      <c r="D59" s="13" t="s">
        <v>2</v>
      </c>
      <c r="E59" s="3" t="s">
        <v>62</v>
      </c>
      <c r="F59" s="4">
        <v>387532</v>
      </c>
      <c r="G59" s="4">
        <v>444923</v>
      </c>
      <c r="H59" s="4">
        <v>187478</v>
      </c>
      <c r="I59" s="4">
        <v>218759</v>
      </c>
      <c r="J59" s="38">
        <v>0.87100914090752779</v>
      </c>
      <c r="K59" s="34">
        <v>0.85700702599664469</v>
      </c>
      <c r="L59" s="4" t="s">
        <v>75</v>
      </c>
      <c r="M59" s="49">
        <f t="shared" si="0"/>
        <v>1</v>
      </c>
      <c r="N59" s="75">
        <f t="shared" si="1"/>
        <v>663682</v>
      </c>
    </row>
    <row r="60" spans="1:14" x14ac:dyDescent="0.25">
      <c r="A60" s="44" t="s">
        <v>72</v>
      </c>
      <c r="B60" s="6"/>
      <c r="C60" s="5" t="s">
        <v>63</v>
      </c>
      <c r="D60" s="5" t="s">
        <v>4</v>
      </c>
      <c r="E60" s="5" t="s">
        <v>62</v>
      </c>
      <c r="F60" s="6">
        <v>4136</v>
      </c>
      <c r="G60" s="6">
        <v>4703</v>
      </c>
      <c r="H60" s="6">
        <v>570874</v>
      </c>
      <c r="I60" s="6">
        <v>658979</v>
      </c>
      <c r="J60" s="35">
        <v>0.87943865617690831</v>
      </c>
      <c r="K60" s="39">
        <v>0.86630074706477744</v>
      </c>
      <c r="L60" s="6" t="s">
        <v>75</v>
      </c>
      <c r="M60" s="49">
        <f t="shared" si="0"/>
        <v>1</v>
      </c>
      <c r="N60" s="75">
        <f t="shared" si="1"/>
        <v>663682</v>
      </c>
    </row>
    <row r="61" spans="1:14" x14ac:dyDescent="0.25">
      <c r="A61" s="44" t="s">
        <v>72</v>
      </c>
      <c r="B61" s="6"/>
      <c r="C61" s="5" t="s">
        <v>63</v>
      </c>
      <c r="D61" s="5" t="s">
        <v>11</v>
      </c>
      <c r="E61" s="5" t="s">
        <v>62</v>
      </c>
      <c r="F61" s="6">
        <v>43753</v>
      </c>
      <c r="G61" s="6">
        <v>49514</v>
      </c>
      <c r="H61" s="6">
        <v>531257</v>
      </c>
      <c r="I61" s="6">
        <v>614168</v>
      </c>
      <c r="J61" s="35">
        <v>0.8836490689501959</v>
      </c>
      <c r="K61" s="39">
        <v>0.8650027354079014</v>
      </c>
      <c r="L61" s="6" t="s">
        <v>75</v>
      </c>
      <c r="M61" s="49">
        <f t="shared" si="0"/>
        <v>1</v>
      </c>
      <c r="N61" s="75">
        <f t="shared" si="1"/>
        <v>663682</v>
      </c>
    </row>
    <row r="62" spans="1:14" x14ac:dyDescent="0.25">
      <c r="A62" s="44" t="s">
        <v>72</v>
      </c>
      <c r="B62" s="6"/>
      <c r="C62" s="5" t="s">
        <v>63</v>
      </c>
      <c r="D62" s="5" t="s">
        <v>12</v>
      </c>
      <c r="E62" s="5" t="s">
        <v>62</v>
      </c>
      <c r="F62" s="6">
        <v>106309</v>
      </c>
      <c r="G62" s="6">
        <v>121355</v>
      </c>
      <c r="H62" s="6">
        <v>468701</v>
      </c>
      <c r="I62" s="6">
        <v>542327</v>
      </c>
      <c r="J62" s="35">
        <v>0.87601664537925916</v>
      </c>
      <c r="K62" s="39">
        <v>0.86424057810140376</v>
      </c>
      <c r="L62" s="6" t="s">
        <v>75</v>
      </c>
      <c r="M62" s="49">
        <f t="shared" si="0"/>
        <v>1</v>
      </c>
      <c r="N62" s="75">
        <f t="shared" si="1"/>
        <v>663682</v>
      </c>
    </row>
    <row r="63" spans="1:14" x14ac:dyDescent="0.25">
      <c r="A63" s="44" t="s">
        <v>72</v>
      </c>
      <c r="B63" s="6"/>
      <c r="C63" s="5" t="s">
        <v>63</v>
      </c>
      <c r="D63" s="5" t="s">
        <v>13</v>
      </c>
      <c r="E63" s="5" t="s">
        <v>62</v>
      </c>
      <c r="F63" s="6">
        <v>69213</v>
      </c>
      <c r="G63" s="6">
        <v>78693</v>
      </c>
      <c r="H63" s="6">
        <v>505797</v>
      </c>
      <c r="I63" s="6">
        <v>584989</v>
      </c>
      <c r="J63" s="35">
        <v>0.87953185162593872</v>
      </c>
      <c r="K63" s="39">
        <v>0.86462651434471416</v>
      </c>
      <c r="L63" s="6" t="s">
        <v>75</v>
      </c>
      <c r="M63" s="49">
        <f t="shared" si="0"/>
        <v>1</v>
      </c>
      <c r="N63" s="75">
        <f t="shared" si="1"/>
        <v>663682</v>
      </c>
    </row>
    <row r="64" spans="1:14" x14ac:dyDescent="0.25">
      <c r="A64" s="47" t="s">
        <v>72</v>
      </c>
      <c r="B64" s="5"/>
      <c r="C64" s="5" t="s">
        <v>63</v>
      </c>
      <c r="D64" s="5" t="s">
        <v>14</v>
      </c>
      <c r="E64" s="5" t="s">
        <v>62</v>
      </c>
      <c r="F64" s="6">
        <v>7330</v>
      </c>
      <c r="G64" s="6">
        <v>8451</v>
      </c>
      <c r="H64" s="5">
        <v>567680</v>
      </c>
      <c r="I64" s="6">
        <v>655231</v>
      </c>
      <c r="J64" s="35">
        <v>0.86735297597917405</v>
      </c>
      <c r="K64" s="39">
        <v>0.86638147462497961</v>
      </c>
      <c r="L64" s="6"/>
      <c r="M64" s="49">
        <f t="shared" si="0"/>
        <v>0</v>
      </c>
      <c r="N64" s="75">
        <f t="shared" si="1"/>
        <v>663682</v>
      </c>
    </row>
    <row r="65" spans="1:14" x14ac:dyDescent="0.25">
      <c r="A65" s="44" t="s">
        <v>72</v>
      </c>
      <c r="B65" s="6"/>
      <c r="C65" s="5" t="s">
        <v>63</v>
      </c>
      <c r="D65" s="5" t="s">
        <v>15</v>
      </c>
      <c r="E65" s="5" t="s">
        <v>62</v>
      </c>
      <c r="F65" s="6">
        <v>25188</v>
      </c>
      <c r="G65" s="6">
        <v>28508</v>
      </c>
      <c r="H65" s="6">
        <v>549822</v>
      </c>
      <c r="I65" s="6">
        <v>635174</v>
      </c>
      <c r="J65" s="35">
        <v>0.88354146204574158</v>
      </c>
      <c r="K65" s="39">
        <v>0.86562422265394989</v>
      </c>
      <c r="L65" s="6" t="s">
        <v>75</v>
      </c>
      <c r="M65" s="49">
        <f t="shared" si="0"/>
        <v>1</v>
      </c>
      <c r="N65" s="75">
        <f t="shared" si="1"/>
        <v>663682</v>
      </c>
    </row>
    <row r="66" spans="1:14" x14ac:dyDescent="0.25">
      <c r="A66" s="47" t="s">
        <v>72</v>
      </c>
      <c r="B66" s="5"/>
      <c r="C66" s="5" t="s">
        <v>63</v>
      </c>
      <c r="D66" s="5" t="s">
        <v>16</v>
      </c>
      <c r="E66" s="5" t="s">
        <v>62</v>
      </c>
      <c r="F66" s="6">
        <v>31481</v>
      </c>
      <c r="G66" s="6">
        <v>35677</v>
      </c>
      <c r="H66" s="6">
        <v>543529</v>
      </c>
      <c r="I66" s="6">
        <v>628005</v>
      </c>
      <c r="J66" s="35">
        <v>0.88238921433977069</v>
      </c>
      <c r="K66" s="39">
        <v>0.86548514741124671</v>
      </c>
      <c r="L66" s="6" t="s">
        <v>75</v>
      </c>
      <c r="M66" s="49">
        <f t="shared" si="0"/>
        <v>1</v>
      </c>
      <c r="N66" s="75">
        <f t="shared" si="1"/>
        <v>663682</v>
      </c>
    </row>
    <row r="67" spans="1:14" x14ac:dyDescent="0.25">
      <c r="A67" s="44" t="s">
        <v>72</v>
      </c>
      <c r="B67" s="6"/>
      <c r="C67" s="5" t="s">
        <v>63</v>
      </c>
      <c r="D67" s="5" t="s">
        <v>17</v>
      </c>
      <c r="E67" s="5" t="s">
        <v>62</v>
      </c>
      <c r="F67" s="6">
        <v>65617</v>
      </c>
      <c r="G67" s="6">
        <v>73719</v>
      </c>
      <c r="H67" s="6">
        <v>509393</v>
      </c>
      <c r="I67" s="6">
        <v>589963</v>
      </c>
      <c r="J67" s="35">
        <v>0.89009617601975066</v>
      </c>
      <c r="K67" s="39">
        <v>0.8634321135393237</v>
      </c>
      <c r="L67" s="6" t="s">
        <v>75</v>
      </c>
      <c r="M67" s="49">
        <f t="shared" ref="M67:M130" si="2">IF(L67="*",1,0)</f>
        <v>1</v>
      </c>
      <c r="N67" s="75">
        <f t="shared" ref="N67:N130" si="3">G67+I67</f>
        <v>663682</v>
      </c>
    </row>
    <row r="68" spans="1:14" x14ac:dyDescent="0.25">
      <c r="A68" s="44" t="s">
        <v>72</v>
      </c>
      <c r="B68" s="6"/>
      <c r="C68" s="5" t="s">
        <v>63</v>
      </c>
      <c r="D68" s="5" t="s">
        <v>18</v>
      </c>
      <c r="E68" s="5" t="s">
        <v>62</v>
      </c>
      <c r="F68" s="6">
        <v>6241</v>
      </c>
      <c r="G68" s="6">
        <v>7131</v>
      </c>
      <c r="H68" s="6">
        <v>568769</v>
      </c>
      <c r="I68" s="6">
        <v>656551</v>
      </c>
      <c r="J68" s="35">
        <v>0.87519282008133503</v>
      </c>
      <c r="K68" s="39">
        <v>0.86629827690461214</v>
      </c>
      <c r="L68" s="6" t="s">
        <v>75</v>
      </c>
      <c r="M68" s="49">
        <f t="shared" si="2"/>
        <v>1</v>
      </c>
      <c r="N68" s="75">
        <f t="shared" si="3"/>
        <v>663682</v>
      </c>
    </row>
    <row r="69" spans="1:14" x14ac:dyDescent="0.25">
      <c r="A69" s="44" t="s">
        <v>72</v>
      </c>
      <c r="B69" s="6"/>
      <c r="C69" s="5" t="s">
        <v>63</v>
      </c>
      <c r="D69" s="5" t="s">
        <v>19</v>
      </c>
      <c r="E69" s="5" t="s">
        <v>62</v>
      </c>
      <c r="F69" s="6">
        <v>155151</v>
      </c>
      <c r="G69" s="6">
        <v>176219</v>
      </c>
      <c r="H69" s="6">
        <v>419859</v>
      </c>
      <c r="I69" s="6">
        <v>487463</v>
      </c>
      <c r="J69" s="35">
        <v>0.88044421997627953</v>
      </c>
      <c r="K69" s="39">
        <v>0.86131460233904933</v>
      </c>
      <c r="L69" s="6" t="s">
        <v>75</v>
      </c>
      <c r="M69" s="49">
        <f t="shared" si="2"/>
        <v>1</v>
      </c>
      <c r="N69" s="75">
        <f t="shared" si="3"/>
        <v>663682</v>
      </c>
    </row>
    <row r="70" spans="1:14" x14ac:dyDescent="0.25">
      <c r="A70" s="44" t="s">
        <v>72</v>
      </c>
      <c r="B70" s="6"/>
      <c r="C70" s="5" t="s">
        <v>63</v>
      </c>
      <c r="D70" s="5" t="s">
        <v>20</v>
      </c>
      <c r="E70" s="5" t="s">
        <v>62</v>
      </c>
      <c r="F70" s="6">
        <v>12420</v>
      </c>
      <c r="G70" s="6">
        <v>14554</v>
      </c>
      <c r="H70" s="6">
        <v>562590</v>
      </c>
      <c r="I70" s="6">
        <v>649128</v>
      </c>
      <c r="J70" s="39">
        <v>0.85337364298474649</v>
      </c>
      <c r="K70" s="35">
        <v>0.86668576921654894</v>
      </c>
      <c r="L70" s="6" t="s">
        <v>75</v>
      </c>
      <c r="M70" s="49">
        <f t="shared" si="2"/>
        <v>1</v>
      </c>
      <c r="N70" s="75">
        <f t="shared" si="3"/>
        <v>663682</v>
      </c>
    </row>
    <row r="71" spans="1:14" x14ac:dyDescent="0.25">
      <c r="A71" s="44" t="s">
        <v>72</v>
      </c>
      <c r="B71" s="6"/>
      <c r="C71" s="5" t="s">
        <v>63</v>
      </c>
      <c r="D71" s="5" t="s">
        <v>21</v>
      </c>
      <c r="E71" s="5" t="s">
        <v>62</v>
      </c>
      <c r="F71" s="6">
        <v>5154</v>
      </c>
      <c r="G71" s="6">
        <v>5989</v>
      </c>
      <c r="H71" s="6">
        <v>569856</v>
      </c>
      <c r="I71" s="6">
        <v>657693</v>
      </c>
      <c r="J71" s="39">
        <v>0.86057772583068959</v>
      </c>
      <c r="K71" s="35">
        <v>0.86644680724897483</v>
      </c>
      <c r="L71" s="6"/>
      <c r="M71" s="49">
        <f t="shared" si="2"/>
        <v>0</v>
      </c>
      <c r="N71" s="75">
        <f t="shared" si="3"/>
        <v>663682</v>
      </c>
    </row>
    <row r="72" spans="1:14" x14ac:dyDescent="0.25">
      <c r="A72" s="44" t="s">
        <v>72</v>
      </c>
      <c r="B72" s="6"/>
      <c r="C72" s="5" t="s">
        <v>63</v>
      </c>
      <c r="D72" s="5" t="s">
        <v>58</v>
      </c>
      <c r="E72" s="5" t="s">
        <v>62</v>
      </c>
      <c r="F72" s="6">
        <v>67094</v>
      </c>
      <c r="G72" s="6">
        <v>78556</v>
      </c>
      <c r="H72" s="6">
        <v>507916</v>
      </c>
      <c r="I72" s="6">
        <v>585126</v>
      </c>
      <c r="J72" s="39">
        <v>0.85409134884668259</v>
      </c>
      <c r="K72" s="35">
        <v>0.86804551498309768</v>
      </c>
      <c r="L72" s="6" t="s">
        <v>75</v>
      </c>
      <c r="M72" s="49">
        <f t="shared" si="2"/>
        <v>1</v>
      </c>
      <c r="N72" s="75">
        <f t="shared" si="3"/>
        <v>663682</v>
      </c>
    </row>
    <row r="73" spans="1:14" x14ac:dyDescent="0.25">
      <c r="A73" s="44" t="s">
        <v>72</v>
      </c>
      <c r="B73" s="6"/>
      <c r="C73" s="5" t="s">
        <v>63</v>
      </c>
      <c r="D73" s="5" t="s">
        <v>23</v>
      </c>
      <c r="E73" s="5" t="s">
        <v>62</v>
      </c>
      <c r="F73" s="6">
        <v>23208</v>
      </c>
      <c r="G73" s="6">
        <v>27551</v>
      </c>
      <c r="H73" s="6">
        <v>551802</v>
      </c>
      <c r="I73" s="6">
        <v>636131</v>
      </c>
      <c r="J73" s="39">
        <v>0.84236506841856917</v>
      </c>
      <c r="K73" s="35">
        <v>0.86743453785462432</v>
      </c>
      <c r="L73" s="6" t="s">
        <v>75</v>
      </c>
      <c r="M73" s="49">
        <f t="shared" si="2"/>
        <v>1</v>
      </c>
      <c r="N73" s="75">
        <f t="shared" si="3"/>
        <v>663682</v>
      </c>
    </row>
    <row r="74" spans="1:14" x14ac:dyDescent="0.25">
      <c r="A74" s="44" t="s">
        <v>72</v>
      </c>
      <c r="B74" s="6"/>
      <c r="C74" s="5" t="s">
        <v>63</v>
      </c>
      <c r="D74" s="5" t="s">
        <v>24</v>
      </c>
      <c r="E74" s="5" t="s">
        <v>62</v>
      </c>
      <c r="F74" s="6">
        <v>11764</v>
      </c>
      <c r="G74" s="6">
        <v>14090</v>
      </c>
      <c r="H74" s="6">
        <v>563246</v>
      </c>
      <c r="I74" s="6">
        <v>649592</v>
      </c>
      <c r="J74" s="39">
        <v>0.83491838183108591</v>
      </c>
      <c r="K74" s="35">
        <v>0.86707656498232732</v>
      </c>
      <c r="L74" s="6" t="s">
        <v>75</v>
      </c>
      <c r="M74" s="49">
        <f t="shared" si="2"/>
        <v>1</v>
      </c>
      <c r="N74" s="75">
        <f t="shared" si="3"/>
        <v>663682</v>
      </c>
    </row>
    <row r="75" spans="1:14" x14ac:dyDescent="0.25">
      <c r="A75" s="44" t="s">
        <v>72</v>
      </c>
      <c r="B75" s="6"/>
      <c r="C75" s="5" t="s">
        <v>63</v>
      </c>
      <c r="D75" s="5" t="s">
        <v>25</v>
      </c>
      <c r="E75" s="5" t="s">
        <v>62</v>
      </c>
      <c r="F75" s="6">
        <v>74289</v>
      </c>
      <c r="G75" s="6">
        <v>88069</v>
      </c>
      <c r="H75" s="6">
        <v>500721</v>
      </c>
      <c r="I75" s="6">
        <v>575613</v>
      </c>
      <c r="J75" s="39">
        <v>0.84353177622091768</v>
      </c>
      <c r="K75" s="35">
        <v>0.86989175018632314</v>
      </c>
      <c r="L75" s="6" t="s">
        <v>75</v>
      </c>
      <c r="M75" s="49">
        <f t="shared" si="2"/>
        <v>1</v>
      </c>
      <c r="N75" s="75">
        <f t="shared" si="3"/>
        <v>663682</v>
      </c>
    </row>
    <row r="76" spans="1:14" x14ac:dyDescent="0.25">
      <c r="A76" s="44" t="s">
        <v>72</v>
      </c>
      <c r="B76" s="6"/>
      <c r="C76" s="5" t="s">
        <v>63</v>
      </c>
      <c r="D76" s="5" t="s">
        <v>26</v>
      </c>
      <c r="E76" s="5" t="s">
        <v>62</v>
      </c>
      <c r="F76" s="6">
        <v>163801</v>
      </c>
      <c r="G76" s="6">
        <v>191737</v>
      </c>
      <c r="H76" s="6">
        <v>411209</v>
      </c>
      <c r="I76" s="6">
        <v>471945</v>
      </c>
      <c r="J76" s="39">
        <v>0.85430042193212574</v>
      </c>
      <c r="K76" s="35">
        <v>0.87130703789636499</v>
      </c>
      <c r="L76" s="6" t="s">
        <v>75</v>
      </c>
      <c r="M76" s="49">
        <f t="shared" si="2"/>
        <v>1</v>
      </c>
      <c r="N76" s="75">
        <f t="shared" si="3"/>
        <v>663682</v>
      </c>
    </row>
    <row r="77" spans="1:14" ht="15.75" thickBot="1" x14ac:dyDescent="0.3">
      <c r="A77" s="45" t="s">
        <v>72</v>
      </c>
      <c r="B77" s="11"/>
      <c r="C77" s="10" t="s">
        <v>63</v>
      </c>
      <c r="D77" s="10" t="s">
        <v>27</v>
      </c>
      <c r="E77" s="10" t="s">
        <v>62</v>
      </c>
      <c r="F77" s="11">
        <v>8051</v>
      </c>
      <c r="G77" s="11">
        <v>10138</v>
      </c>
      <c r="H77" s="11">
        <v>566959</v>
      </c>
      <c r="I77" s="11">
        <v>653544</v>
      </c>
      <c r="J77" s="41">
        <v>0.7941408561846518</v>
      </c>
      <c r="K77" s="36">
        <v>0.86751465853867527</v>
      </c>
      <c r="L77" s="11" t="s">
        <v>75</v>
      </c>
      <c r="M77" s="49">
        <f t="shared" si="2"/>
        <v>1</v>
      </c>
      <c r="N77" s="75">
        <f t="shared" si="3"/>
        <v>663682</v>
      </c>
    </row>
    <row r="78" spans="1:14" x14ac:dyDescent="0.25">
      <c r="A78" s="46" t="s">
        <v>72</v>
      </c>
      <c r="B78" s="14"/>
      <c r="C78" s="13">
        <v>37</v>
      </c>
      <c r="D78" s="13" t="s">
        <v>2</v>
      </c>
      <c r="E78" s="13" t="s">
        <v>64</v>
      </c>
      <c r="F78" s="14">
        <v>18485</v>
      </c>
      <c r="G78" s="14">
        <v>26506</v>
      </c>
      <c r="H78" s="14">
        <v>984</v>
      </c>
      <c r="I78" s="14">
        <v>1351</v>
      </c>
      <c r="J78" s="40">
        <v>0.6973892703538821</v>
      </c>
      <c r="K78" s="37">
        <v>0.72834937083641749</v>
      </c>
      <c r="L78" s="14" t="s">
        <v>75</v>
      </c>
      <c r="M78" s="49">
        <f t="shared" si="2"/>
        <v>1</v>
      </c>
      <c r="N78" s="75">
        <f t="shared" si="3"/>
        <v>27857</v>
      </c>
    </row>
    <row r="79" spans="1:14" x14ac:dyDescent="0.25">
      <c r="A79" s="44" t="s">
        <v>72</v>
      </c>
      <c r="B79" s="6"/>
      <c r="C79" s="5">
        <v>37</v>
      </c>
      <c r="D79" s="5" t="s">
        <v>4</v>
      </c>
      <c r="E79" s="5" t="s">
        <v>64</v>
      </c>
      <c r="F79" s="6">
        <v>861</v>
      </c>
      <c r="G79" s="6">
        <v>1532</v>
      </c>
      <c r="H79" s="6">
        <v>18608</v>
      </c>
      <c r="I79" s="6">
        <v>26325</v>
      </c>
      <c r="J79" s="39">
        <v>0.56201044386422971</v>
      </c>
      <c r="K79" s="35">
        <v>0.70685660018993357</v>
      </c>
      <c r="L79" s="6" t="s">
        <v>75</v>
      </c>
      <c r="M79" s="49">
        <f t="shared" si="2"/>
        <v>1</v>
      </c>
      <c r="N79" s="75">
        <f t="shared" si="3"/>
        <v>27857</v>
      </c>
    </row>
    <row r="80" spans="1:14" x14ac:dyDescent="0.25">
      <c r="A80" s="44" t="s">
        <v>72</v>
      </c>
      <c r="B80" s="6"/>
      <c r="C80" s="5">
        <v>37</v>
      </c>
      <c r="D80" s="5" t="s">
        <v>11</v>
      </c>
      <c r="E80" s="5" t="s">
        <v>64</v>
      </c>
      <c r="F80" s="6">
        <v>2670</v>
      </c>
      <c r="G80" s="6">
        <v>4197</v>
      </c>
      <c r="H80" s="6">
        <v>16799</v>
      </c>
      <c r="I80" s="6">
        <v>23660</v>
      </c>
      <c r="J80" s="39">
        <v>0.63616869192280201</v>
      </c>
      <c r="K80" s="35">
        <v>0.7100169061707523</v>
      </c>
      <c r="L80" s="6" t="s">
        <v>75</v>
      </c>
      <c r="M80" s="49">
        <f t="shared" si="2"/>
        <v>1</v>
      </c>
      <c r="N80" s="75">
        <f t="shared" si="3"/>
        <v>27857</v>
      </c>
    </row>
    <row r="81" spans="1:14" x14ac:dyDescent="0.25">
      <c r="A81" s="44" t="s">
        <v>72</v>
      </c>
      <c r="B81" s="6"/>
      <c r="C81" s="5">
        <v>37</v>
      </c>
      <c r="D81" s="5" t="s">
        <v>12</v>
      </c>
      <c r="E81" s="5" t="s">
        <v>64</v>
      </c>
      <c r="F81" s="6">
        <v>5102</v>
      </c>
      <c r="G81" s="6">
        <v>7479</v>
      </c>
      <c r="H81" s="6">
        <v>14367</v>
      </c>
      <c r="I81" s="6">
        <v>20378</v>
      </c>
      <c r="J81" s="39">
        <v>0.68217676159914431</v>
      </c>
      <c r="K81" s="35">
        <v>0.70502502698989111</v>
      </c>
      <c r="L81" s="6" t="s">
        <v>75</v>
      </c>
      <c r="M81" s="49">
        <f t="shared" si="2"/>
        <v>1</v>
      </c>
      <c r="N81" s="75">
        <f t="shared" si="3"/>
        <v>27857</v>
      </c>
    </row>
    <row r="82" spans="1:14" x14ac:dyDescent="0.25">
      <c r="A82" s="44" t="s">
        <v>72</v>
      </c>
      <c r="B82" s="6"/>
      <c r="C82" s="5">
        <v>37</v>
      </c>
      <c r="D82" s="5" t="s">
        <v>13</v>
      </c>
      <c r="E82" s="5" t="s">
        <v>64</v>
      </c>
      <c r="F82" s="6">
        <v>3390</v>
      </c>
      <c r="G82" s="6">
        <v>4821</v>
      </c>
      <c r="H82" s="6">
        <v>16079</v>
      </c>
      <c r="I82" s="6">
        <v>23036</v>
      </c>
      <c r="J82" s="35">
        <v>0.70317361543248291</v>
      </c>
      <c r="K82" s="39">
        <v>0.6979944434797708</v>
      </c>
      <c r="L82" s="6"/>
      <c r="M82" s="49">
        <f t="shared" si="2"/>
        <v>0</v>
      </c>
      <c r="N82" s="75">
        <f t="shared" si="3"/>
        <v>27857</v>
      </c>
    </row>
    <row r="83" spans="1:14" x14ac:dyDescent="0.25">
      <c r="A83" s="47" t="s">
        <v>72</v>
      </c>
      <c r="B83" s="5"/>
      <c r="C83" s="5">
        <v>37</v>
      </c>
      <c r="D83" s="5" t="s">
        <v>14</v>
      </c>
      <c r="E83" s="5" t="s">
        <v>64</v>
      </c>
      <c r="F83" s="6">
        <v>911</v>
      </c>
      <c r="G83" s="6">
        <v>1316</v>
      </c>
      <c r="H83" s="6">
        <v>18558</v>
      </c>
      <c r="I83" s="6">
        <v>26541</v>
      </c>
      <c r="J83" s="39">
        <v>0.69224924012158051</v>
      </c>
      <c r="K83" s="35">
        <v>0.69922007460155988</v>
      </c>
      <c r="L83" s="6"/>
      <c r="M83" s="49">
        <f t="shared" si="2"/>
        <v>0</v>
      </c>
      <c r="N83" s="75">
        <f t="shared" si="3"/>
        <v>27857</v>
      </c>
    </row>
    <row r="84" spans="1:14" x14ac:dyDescent="0.25">
      <c r="A84" s="44" t="s">
        <v>72</v>
      </c>
      <c r="B84" s="6"/>
      <c r="C84" s="5">
        <v>37</v>
      </c>
      <c r="D84" s="5" t="s">
        <v>15</v>
      </c>
      <c r="E84" s="5" t="s">
        <v>64</v>
      </c>
      <c r="F84" s="6">
        <v>1349</v>
      </c>
      <c r="G84" s="6">
        <v>2131</v>
      </c>
      <c r="H84" s="6">
        <v>18120</v>
      </c>
      <c r="I84" s="6">
        <v>25726</v>
      </c>
      <c r="J84" s="39">
        <v>0.63303613327076491</v>
      </c>
      <c r="K84" s="35">
        <v>0.70434579802534403</v>
      </c>
      <c r="L84" s="6" t="s">
        <v>75</v>
      </c>
      <c r="M84" s="49">
        <f t="shared" si="2"/>
        <v>1</v>
      </c>
      <c r="N84" s="75">
        <f t="shared" si="3"/>
        <v>27857</v>
      </c>
    </row>
    <row r="85" spans="1:14" x14ac:dyDescent="0.25">
      <c r="A85" s="44" t="s">
        <v>72</v>
      </c>
      <c r="B85" s="6"/>
      <c r="C85" s="5">
        <v>37</v>
      </c>
      <c r="D85" s="5" t="s">
        <v>16</v>
      </c>
      <c r="E85" s="5" t="s">
        <v>64</v>
      </c>
      <c r="F85" s="6">
        <v>1970</v>
      </c>
      <c r="G85" s="6">
        <v>2992</v>
      </c>
      <c r="H85" s="6">
        <v>17499</v>
      </c>
      <c r="I85" s="6">
        <v>24865</v>
      </c>
      <c r="J85" s="39">
        <v>0.65842245989304815</v>
      </c>
      <c r="K85" s="35">
        <v>0.70376030565051273</v>
      </c>
      <c r="L85" s="6" t="s">
        <v>75</v>
      </c>
      <c r="M85" s="49">
        <f t="shared" si="2"/>
        <v>1</v>
      </c>
      <c r="N85" s="75">
        <f t="shared" si="3"/>
        <v>27857</v>
      </c>
    </row>
    <row r="86" spans="1:14" x14ac:dyDescent="0.25">
      <c r="A86" s="44" t="s">
        <v>72</v>
      </c>
      <c r="B86" s="6"/>
      <c r="C86" s="5">
        <v>37</v>
      </c>
      <c r="D86" s="5" t="s">
        <v>17</v>
      </c>
      <c r="E86" s="5" t="s">
        <v>64</v>
      </c>
      <c r="F86" s="6">
        <v>4825</v>
      </c>
      <c r="G86" s="6">
        <v>6454</v>
      </c>
      <c r="H86" s="6">
        <v>14644</v>
      </c>
      <c r="I86" s="6">
        <v>21403</v>
      </c>
      <c r="J86" s="35">
        <v>0.74759838859621941</v>
      </c>
      <c r="K86" s="39">
        <v>0.68420314909124891</v>
      </c>
      <c r="L86" s="6" t="s">
        <v>75</v>
      </c>
      <c r="M86" s="49">
        <f t="shared" si="2"/>
        <v>1</v>
      </c>
      <c r="N86" s="75">
        <f t="shared" si="3"/>
        <v>27857</v>
      </c>
    </row>
    <row r="87" spans="1:14" x14ac:dyDescent="0.25">
      <c r="A87" s="44" t="s">
        <v>72</v>
      </c>
      <c r="B87" s="6"/>
      <c r="C87" s="5">
        <v>37</v>
      </c>
      <c r="D87" s="5" t="s">
        <v>67</v>
      </c>
      <c r="E87" s="5" t="s">
        <v>64</v>
      </c>
      <c r="F87" s="6">
        <v>782</v>
      </c>
      <c r="G87" s="6">
        <v>1127</v>
      </c>
      <c r="H87" s="6">
        <v>18687</v>
      </c>
      <c r="I87" s="6">
        <v>26730</v>
      </c>
      <c r="J87" s="39">
        <v>0.69387755102040816</v>
      </c>
      <c r="K87" s="35">
        <v>0.69910213243546582</v>
      </c>
      <c r="L87" s="6"/>
      <c r="M87" s="49">
        <f t="shared" si="2"/>
        <v>0</v>
      </c>
      <c r="N87" s="75">
        <f t="shared" si="3"/>
        <v>27857</v>
      </c>
    </row>
    <row r="88" spans="1:14" x14ac:dyDescent="0.25">
      <c r="A88" s="44" t="s">
        <v>72</v>
      </c>
      <c r="B88" s="6"/>
      <c r="C88" s="5">
        <v>37</v>
      </c>
      <c r="D88" s="5" t="s">
        <v>19</v>
      </c>
      <c r="E88" s="5" t="s">
        <v>64</v>
      </c>
      <c r="F88" s="6">
        <v>6026</v>
      </c>
      <c r="G88" s="6">
        <v>8792</v>
      </c>
      <c r="H88" s="6">
        <v>13443</v>
      </c>
      <c r="I88" s="6">
        <v>19065</v>
      </c>
      <c r="J88" s="39">
        <v>0.68539581437670605</v>
      </c>
      <c r="K88" s="35">
        <v>0.70511408339889847</v>
      </c>
      <c r="L88" s="6" t="s">
        <v>75</v>
      </c>
      <c r="M88" s="49">
        <f t="shared" si="2"/>
        <v>1</v>
      </c>
      <c r="N88" s="75">
        <f t="shared" si="3"/>
        <v>27857</v>
      </c>
    </row>
    <row r="89" spans="1:14" x14ac:dyDescent="0.25">
      <c r="A89" s="44" t="s">
        <v>72</v>
      </c>
      <c r="B89" s="6"/>
      <c r="C89" s="5">
        <v>37</v>
      </c>
      <c r="D89" s="5" t="s">
        <v>20</v>
      </c>
      <c r="E89" s="5" t="s">
        <v>64</v>
      </c>
      <c r="F89" s="6">
        <v>1000</v>
      </c>
      <c r="G89" s="6">
        <v>1462</v>
      </c>
      <c r="H89" s="6">
        <v>18469</v>
      </c>
      <c r="I89" s="6">
        <v>26395</v>
      </c>
      <c r="J89" s="39">
        <v>0.6839945280437757</v>
      </c>
      <c r="K89" s="35">
        <v>0.69971585527562041</v>
      </c>
      <c r="L89" s="6"/>
      <c r="M89" s="49">
        <f t="shared" si="2"/>
        <v>0</v>
      </c>
      <c r="N89" s="75">
        <f t="shared" si="3"/>
        <v>27857</v>
      </c>
    </row>
    <row r="90" spans="1:14" x14ac:dyDescent="0.25">
      <c r="A90" s="44" t="s">
        <v>72</v>
      </c>
      <c r="B90" s="6"/>
      <c r="C90" s="5">
        <v>37</v>
      </c>
      <c r="D90" s="5" t="s">
        <v>21</v>
      </c>
      <c r="E90" s="5" t="s">
        <v>64</v>
      </c>
      <c r="F90" s="6">
        <v>1423</v>
      </c>
      <c r="G90" s="6">
        <v>1873</v>
      </c>
      <c r="H90" s="6">
        <v>18046</v>
      </c>
      <c r="I90" s="6">
        <v>25984</v>
      </c>
      <c r="J90" s="35">
        <v>0.75974372664175116</v>
      </c>
      <c r="K90" s="39">
        <v>0.69450431034482762</v>
      </c>
      <c r="L90" s="6" t="s">
        <v>75</v>
      </c>
      <c r="M90" s="49">
        <f t="shared" si="2"/>
        <v>1</v>
      </c>
      <c r="N90" s="75">
        <f t="shared" si="3"/>
        <v>27857</v>
      </c>
    </row>
    <row r="91" spans="1:14" x14ac:dyDescent="0.25">
      <c r="A91" s="44" t="s">
        <v>72</v>
      </c>
      <c r="B91" s="6"/>
      <c r="C91" s="5">
        <v>37</v>
      </c>
      <c r="D91" s="5" t="s">
        <v>22</v>
      </c>
      <c r="E91" s="5" t="s">
        <v>64</v>
      </c>
      <c r="F91" s="6">
        <v>3161</v>
      </c>
      <c r="G91" s="6">
        <v>4418</v>
      </c>
      <c r="H91" s="6">
        <v>16308</v>
      </c>
      <c r="I91" s="6">
        <v>23439</v>
      </c>
      <c r="J91" s="35">
        <v>0.71548211860570399</v>
      </c>
      <c r="K91" s="39">
        <v>0.6957634711378472</v>
      </c>
      <c r="L91" s="6" t="s">
        <v>75</v>
      </c>
      <c r="M91" s="49">
        <f t="shared" si="2"/>
        <v>1</v>
      </c>
      <c r="N91" s="75">
        <f t="shared" si="3"/>
        <v>27857</v>
      </c>
    </row>
    <row r="92" spans="1:14" x14ac:dyDescent="0.25">
      <c r="A92" s="44" t="s">
        <v>72</v>
      </c>
      <c r="B92" s="6"/>
      <c r="C92" s="5">
        <v>37</v>
      </c>
      <c r="D92" s="5" t="s">
        <v>23</v>
      </c>
      <c r="E92" s="5" t="s">
        <v>64</v>
      </c>
      <c r="F92" s="6">
        <v>3141</v>
      </c>
      <c r="G92" s="6">
        <v>4165</v>
      </c>
      <c r="H92" s="6">
        <v>16328</v>
      </c>
      <c r="I92" s="6">
        <v>23692</v>
      </c>
      <c r="J92" s="35">
        <v>0.75414165666266508</v>
      </c>
      <c r="K92" s="39">
        <v>0.68917778152963027</v>
      </c>
      <c r="L92" s="6" t="s">
        <v>75</v>
      </c>
      <c r="M92" s="49">
        <f t="shared" si="2"/>
        <v>1</v>
      </c>
      <c r="N92" s="75">
        <f t="shared" si="3"/>
        <v>27857</v>
      </c>
    </row>
    <row r="93" spans="1:14" x14ac:dyDescent="0.25">
      <c r="A93" s="44" t="s">
        <v>72</v>
      </c>
      <c r="B93" s="6"/>
      <c r="C93" s="5">
        <v>37</v>
      </c>
      <c r="D93" s="5" t="s">
        <v>24</v>
      </c>
      <c r="E93" s="5" t="s">
        <v>64</v>
      </c>
      <c r="F93" s="6">
        <v>1318</v>
      </c>
      <c r="G93" s="6">
        <v>1815</v>
      </c>
      <c r="H93" s="6">
        <v>18151</v>
      </c>
      <c r="I93" s="6">
        <v>26042</v>
      </c>
      <c r="J93" s="35">
        <v>0.72617079889807168</v>
      </c>
      <c r="K93" s="39">
        <v>0.69698947853467474</v>
      </c>
      <c r="L93" s="6" t="s">
        <v>75</v>
      </c>
      <c r="M93" s="49">
        <f t="shared" si="2"/>
        <v>1</v>
      </c>
      <c r="N93" s="75">
        <f t="shared" si="3"/>
        <v>27857</v>
      </c>
    </row>
    <row r="94" spans="1:14" x14ac:dyDescent="0.25">
      <c r="A94" s="44" t="s">
        <v>72</v>
      </c>
      <c r="B94" s="6"/>
      <c r="C94" s="5">
        <v>37</v>
      </c>
      <c r="D94" s="5" t="s">
        <v>25</v>
      </c>
      <c r="E94" s="5" t="s">
        <v>64</v>
      </c>
      <c r="F94" s="6">
        <v>3840</v>
      </c>
      <c r="G94" s="6">
        <v>5712</v>
      </c>
      <c r="H94" s="6">
        <v>15629</v>
      </c>
      <c r="I94" s="6">
        <v>22145</v>
      </c>
      <c r="J94" s="39">
        <v>0.67226890756302526</v>
      </c>
      <c r="K94" s="35">
        <v>0.70575750733799958</v>
      </c>
      <c r="L94" s="6" t="s">
        <v>75</v>
      </c>
      <c r="M94" s="49">
        <f t="shared" si="2"/>
        <v>1</v>
      </c>
      <c r="N94" s="75">
        <f t="shared" si="3"/>
        <v>27857</v>
      </c>
    </row>
    <row r="95" spans="1:14" x14ac:dyDescent="0.25">
      <c r="A95" s="44" t="s">
        <v>72</v>
      </c>
      <c r="B95" s="6"/>
      <c r="C95" s="5">
        <v>37</v>
      </c>
      <c r="D95" s="5" t="s">
        <v>26</v>
      </c>
      <c r="E95" s="5" t="s">
        <v>64</v>
      </c>
      <c r="F95" s="6">
        <v>1055</v>
      </c>
      <c r="G95" s="6">
        <v>1438</v>
      </c>
      <c r="H95" s="30">
        <v>18414</v>
      </c>
      <c r="I95" s="6">
        <v>26419</v>
      </c>
      <c r="J95" s="35">
        <v>0.73365785813630047</v>
      </c>
      <c r="K95" s="39">
        <v>0.69699837238351192</v>
      </c>
      <c r="L95" s="6" t="s">
        <v>75</v>
      </c>
      <c r="M95" s="49">
        <f t="shared" si="2"/>
        <v>1</v>
      </c>
      <c r="N95" s="75">
        <f t="shared" si="3"/>
        <v>27857</v>
      </c>
    </row>
    <row r="96" spans="1:14" ht="15.75" thickBot="1" x14ac:dyDescent="0.3">
      <c r="A96" s="45" t="s">
        <v>72</v>
      </c>
      <c r="B96" s="11"/>
      <c r="C96" s="10">
        <v>37</v>
      </c>
      <c r="D96" s="10" t="s">
        <v>27</v>
      </c>
      <c r="E96" s="10" t="s">
        <v>64</v>
      </c>
      <c r="F96" s="11">
        <v>251</v>
      </c>
      <c r="G96" s="11">
        <v>330</v>
      </c>
      <c r="H96" s="11">
        <v>19218</v>
      </c>
      <c r="I96" s="11">
        <v>27527</v>
      </c>
      <c r="J96" s="36">
        <v>0.76060606060606062</v>
      </c>
      <c r="K96" s="41">
        <v>0.69815090638282418</v>
      </c>
      <c r="L96" s="11" t="s">
        <v>75</v>
      </c>
      <c r="M96" s="49">
        <f t="shared" si="2"/>
        <v>1</v>
      </c>
      <c r="N96" s="75">
        <f t="shared" si="3"/>
        <v>27857</v>
      </c>
    </row>
    <row r="97" spans="1:14" ht="30" x14ac:dyDescent="0.25">
      <c r="A97" s="46" t="s">
        <v>72</v>
      </c>
      <c r="B97" s="14"/>
      <c r="C97" s="3">
        <v>39</v>
      </c>
      <c r="D97" s="13" t="s">
        <v>2</v>
      </c>
      <c r="E97" s="3" t="s">
        <v>68</v>
      </c>
      <c r="F97" s="4">
        <v>17187</v>
      </c>
      <c r="G97" s="4">
        <v>23823</v>
      </c>
      <c r="H97" s="4">
        <v>620</v>
      </c>
      <c r="I97" s="4">
        <v>1203</v>
      </c>
      <c r="J97" s="38">
        <v>0.72144566175544644</v>
      </c>
      <c r="K97" s="34">
        <v>0.51537822111388198</v>
      </c>
      <c r="L97" s="4" t="s">
        <v>75</v>
      </c>
      <c r="M97" s="49">
        <f t="shared" si="2"/>
        <v>1</v>
      </c>
      <c r="N97" s="75">
        <f t="shared" si="3"/>
        <v>25026</v>
      </c>
    </row>
    <row r="98" spans="1:14" ht="30" x14ac:dyDescent="0.25">
      <c r="A98" s="44" t="s">
        <v>72</v>
      </c>
      <c r="B98" s="6"/>
      <c r="C98" s="5">
        <v>39</v>
      </c>
      <c r="D98" s="5" t="s">
        <v>4</v>
      </c>
      <c r="E98" s="5" t="s">
        <v>68</v>
      </c>
      <c r="F98" s="6">
        <v>869</v>
      </c>
      <c r="G98" s="6">
        <v>1258</v>
      </c>
      <c r="H98" s="6">
        <v>16938</v>
      </c>
      <c r="I98" s="6">
        <v>23768</v>
      </c>
      <c r="J98" s="39">
        <v>0.69077901430842603</v>
      </c>
      <c r="K98" s="35">
        <v>0.7126388421406934</v>
      </c>
      <c r="L98" s="6"/>
      <c r="M98" s="49">
        <f t="shared" si="2"/>
        <v>0</v>
      </c>
      <c r="N98" s="75">
        <f t="shared" si="3"/>
        <v>25026</v>
      </c>
    </row>
    <row r="99" spans="1:14" ht="30" x14ac:dyDescent="0.25">
      <c r="A99" s="44" t="s">
        <v>72</v>
      </c>
      <c r="B99" s="6"/>
      <c r="C99" s="5">
        <v>39</v>
      </c>
      <c r="D99" s="5" t="s">
        <v>11</v>
      </c>
      <c r="E99" s="5" t="s">
        <v>68</v>
      </c>
      <c r="F99" s="6">
        <v>2858</v>
      </c>
      <c r="G99" s="6">
        <v>3861</v>
      </c>
      <c r="H99" s="6">
        <v>14949</v>
      </c>
      <c r="I99" s="6">
        <v>21165</v>
      </c>
      <c r="J99" s="35">
        <v>0.74022274022274026</v>
      </c>
      <c r="K99" s="39">
        <v>0.70630758327427356</v>
      </c>
      <c r="L99" s="6" t="s">
        <v>75</v>
      </c>
      <c r="M99" s="49">
        <f t="shared" si="2"/>
        <v>1</v>
      </c>
      <c r="N99" s="75">
        <f t="shared" si="3"/>
        <v>25026</v>
      </c>
    </row>
    <row r="100" spans="1:14" ht="30" x14ac:dyDescent="0.25">
      <c r="A100" s="44" t="s">
        <v>72</v>
      </c>
      <c r="B100" s="6"/>
      <c r="C100" s="5">
        <v>39</v>
      </c>
      <c r="D100" s="5" t="s">
        <v>12</v>
      </c>
      <c r="E100" s="5" t="s">
        <v>68</v>
      </c>
      <c r="F100" s="6">
        <v>4766</v>
      </c>
      <c r="G100" s="6">
        <v>6751</v>
      </c>
      <c r="H100" s="6">
        <v>13041</v>
      </c>
      <c r="I100" s="6">
        <v>18275</v>
      </c>
      <c r="J100" s="39">
        <v>0.70596948600207377</v>
      </c>
      <c r="K100" s="35">
        <v>0.71359781121751031</v>
      </c>
      <c r="L100" s="6"/>
      <c r="M100" s="49">
        <f t="shared" si="2"/>
        <v>0</v>
      </c>
      <c r="N100" s="75">
        <f t="shared" si="3"/>
        <v>25026</v>
      </c>
    </row>
    <row r="101" spans="1:14" ht="30" x14ac:dyDescent="0.25">
      <c r="A101" s="44" t="s">
        <v>72</v>
      </c>
      <c r="B101" s="6"/>
      <c r="C101" s="5">
        <v>39</v>
      </c>
      <c r="D101" s="5" t="s">
        <v>13</v>
      </c>
      <c r="E101" s="5" t="s">
        <v>68</v>
      </c>
      <c r="F101" s="6">
        <v>3299</v>
      </c>
      <c r="G101" s="6">
        <v>4395</v>
      </c>
      <c r="H101" s="6">
        <v>14508</v>
      </c>
      <c r="I101" s="6">
        <v>20631</v>
      </c>
      <c r="J101" s="35">
        <v>0.75062571103526732</v>
      </c>
      <c r="K101" s="39">
        <v>0.7032136105860114</v>
      </c>
      <c r="L101" s="6" t="s">
        <v>75</v>
      </c>
      <c r="M101" s="49">
        <f t="shared" si="2"/>
        <v>1</v>
      </c>
      <c r="N101" s="75">
        <f t="shared" si="3"/>
        <v>25026</v>
      </c>
    </row>
    <row r="102" spans="1:14" ht="30" x14ac:dyDescent="0.25">
      <c r="A102" s="47" t="s">
        <v>72</v>
      </c>
      <c r="B102" s="5"/>
      <c r="C102" s="5">
        <v>39</v>
      </c>
      <c r="D102" s="5" t="s">
        <v>14</v>
      </c>
      <c r="E102" s="5" t="s">
        <v>68</v>
      </c>
      <c r="F102" s="6">
        <v>738</v>
      </c>
      <c r="G102" s="6">
        <v>1128</v>
      </c>
      <c r="H102" s="6">
        <v>17069</v>
      </c>
      <c r="I102" s="6">
        <v>23898</v>
      </c>
      <c r="J102" s="39">
        <v>0.6542553191489362</v>
      </c>
      <c r="K102" s="35">
        <v>0.71424386977989784</v>
      </c>
      <c r="L102" s="6" t="s">
        <v>75</v>
      </c>
      <c r="M102" s="49">
        <f t="shared" si="2"/>
        <v>1</v>
      </c>
      <c r="N102" s="75">
        <f t="shared" si="3"/>
        <v>25026</v>
      </c>
    </row>
    <row r="103" spans="1:14" ht="30" x14ac:dyDescent="0.25">
      <c r="A103" s="44" t="s">
        <v>72</v>
      </c>
      <c r="B103" s="6"/>
      <c r="C103" s="5">
        <v>39</v>
      </c>
      <c r="D103" s="5" t="s">
        <v>15</v>
      </c>
      <c r="E103" s="5" t="s">
        <v>68</v>
      </c>
      <c r="F103" s="6">
        <v>1398</v>
      </c>
      <c r="G103" s="6">
        <v>1914</v>
      </c>
      <c r="H103" s="6">
        <v>16409</v>
      </c>
      <c r="I103" s="6">
        <v>23112</v>
      </c>
      <c r="J103" s="35">
        <v>0.73040752351097182</v>
      </c>
      <c r="K103" s="39">
        <v>0.70997750086535139</v>
      </c>
      <c r="L103" s="6"/>
      <c r="M103" s="49">
        <f t="shared" si="2"/>
        <v>0</v>
      </c>
      <c r="N103" s="75">
        <f t="shared" si="3"/>
        <v>25026</v>
      </c>
    </row>
    <row r="104" spans="1:14" ht="30" x14ac:dyDescent="0.25">
      <c r="A104" s="47" t="s">
        <v>72</v>
      </c>
      <c r="B104" s="5"/>
      <c r="C104" s="5">
        <v>39</v>
      </c>
      <c r="D104" s="5" t="s">
        <v>16</v>
      </c>
      <c r="E104" s="5" t="s">
        <v>68</v>
      </c>
      <c r="F104" s="6">
        <v>1812</v>
      </c>
      <c r="G104" s="6">
        <v>2650</v>
      </c>
      <c r="H104" s="7">
        <v>15995</v>
      </c>
      <c r="I104" s="6">
        <v>22376</v>
      </c>
      <c r="J104" s="39">
        <v>0.68377358490566043</v>
      </c>
      <c r="K104" s="35">
        <v>0.71482838755809797</v>
      </c>
      <c r="L104" s="6" t="s">
        <v>75</v>
      </c>
      <c r="M104" s="49">
        <f t="shared" si="2"/>
        <v>1</v>
      </c>
      <c r="N104" s="75">
        <f t="shared" si="3"/>
        <v>25026</v>
      </c>
    </row>
    <row r="105" spans="1:14" ht="30" x14ac:dyDescent="0.25">
      <c r="A105" s="44" t="s">
        <v>72</v>
      </c>
      <c r="B105" s="6"/>
      <c r="C105" s="5">
        <v>39</v>
      </c>
      <c r="D105" s="5" t="s">
        <v>17</v>
      </c>
      <c r="E105" s="5" t="s">
        <v>68</v>
      </c>
      <c r="F105" s="6">
        <v>4737</v>
      </c>
      <c r="G105" s="6">
        <v>5994</v>
      </c>
      <c r="H105" s="6">
        <v>13070</v>
      </c>
      <c r="I105" s="6">
        <v>19032</v>
      </c>
      <c r="J105" s="35">
        <v>0.7902902902902903</v>
      </c>
      <c r="K105" s="39">
        <v>0.68673812526271538</v>
      </c>
      <c r="L105" s="6" t="s">
        <v>75</v>
      </c>
      <c r="M105" s="49">
        <f t="shared" si="2"/>
        <v>1</v>
      </c>
      <c r="N105" s="75">
        <f t="shared" si="3"/>
        <v>25026</v>
      </c>
    </row>
    <row r="106" spans="1:14" ht="30" x14ac:dyDescent="0.25">
      <c r="A106" s="44" t="s">
        <v>72</v>
      </c>
      <c r="B106" s="6"/>
      <c r="C106" s="5">
        <v>39</v>
      </c>
      <c r="D106" s="5" t="s">
        <v>18</v>
      </c>
      <c r="E106" s="5" t="s">
        <v>68</v>
      </c>
      <c r="F106" s="6">
        <v>680</v>
      </c>
      <c r="G106" s="6">
        <v>984</v>
      </c>
      <c r="H106" s="6">
        <v>17127</v>
      </c>
      <c r="I106" s="6">
        <v>24042</v>
      </c>
      <c r="J106" s="39">
        <v>0.69105691056910568</v>
      </c>
      <c r="K106" s="35">
        <v>0.7123783379086599</v>
      </c>
      <c r="L106" s="6"/>
      <c r="M106" s="49">
        <f t="shared" si="2"/>
        <v>0</v>
      </c>
      <c r="N106" s="75">
        <f t="shared" si="3"/>
        <v>25026</v>
      </c>
    </row>
    <row r="107" spans="1:14" ht="30" x14ac:dyDescent="0.25">
      <c r="A107" s="44" t="s">
        <v>72</v>
      </c>
      <c r="B107" s="6"/>
      <c r="C107" s="5">
        <v>39</v>
      </c>
      <c r="D107" s="5" t="s">
        <v>19</v>
      </c>
      <c r="E107" s="5" t="s">
        <v>68</v>
      </c>
      <c r="F107" s="6">
        <v>5879</v>
      </c>
      <c r="G107" s="6">
        <v>7988</v>
      </c>
      <c r="H107" s="6">
        <v>11928</v>
      </c>
      <c r="I107" s="6">
        <v>17038</v>
      </c>
      <c r="J107" s="35">
        <v>0.73597896845267907</v>
      </c>
      <c r="K107" s="39">
        <v>0.70008216926869349</v>
      </c>
      <c r="L107" s="6" t="s">
        <v>75</v>
      </c>
      <c r="M107" s="49">
        <f t="shared" si="2"/>
        <v>1</v>
      </c>
      <c r="N107" s="75">
        <f t="shared" si="3"/>
        <v>25026</v>
      </c>
    </row>
    <row r="108" spans="1:14" ht="30" x14ac:dyDescent="0.25">
      <c r="A108" s="44" t="s">
        <v>72</v>
      </c>
      <c r="B108" s="6"/>
      <c r="C108" s="5">
        <v>39</v>
      </c>
      <c r="D108" s="5" t="s">
        <v>69</v>
      </c>
      <c r="E108" s="5" t="s">
        <v>68</v>
      </c>
      <c r="F108" s="6">
        <v>952</v>
      </c>
      <c r="G108" s="6">
        <v>1328</v>
      </c>
      <c r="H108" s="6">
        <v>16855</v>
      </c>
      <c r="I108" s="6">
        <v>23698</v>
      </c>
      <c r="J108" s="35">
        <v>0.7168674698795181</v>
      </c>
      <c r="K108" s="39">
        <v>0.71124145497510338</v>
      </c>
      <c r="L108" s="6"/>
      <c r="M108" s="49">
        <f t="shared" si="2"/>
        <v>0</v>
      </c>
      <c r="N108" s="75">
        <f t="shared" si="3"/>
        <v>25026</v>
      </c>
    </row>
    <row r="109" spans="1:14" ht="30" x14ac:dyDescent="0.25">
      <c r="A109" s="44" t="s">
        <v>72</v>
      </c>
      <c r="B109" s="6"/>
      <c r="C109" s="5">
        <v>39</v>
      </c>
      <c r="D109" s="5" t="s">
        <v>21</v>
      </c>
      <c r="E109" s="5" t="s">
        <v>68</v>
      </c>
      <c r="F109" s="6">
        <v>1072</v>
      </c>
      <c r="G109" s="6">
        <v>1604</v>
      </c>
      <c r="H109" s="30">
        <v>16735</v>
      </c>
      <c r="I109" s="6">
        <v>23422</v>
      </c>
      <c r="J109" s="39">
        <v>0.66832917705735662</v>
      </c>
      <c r="K109" s="35">
        <v>0.7144991887968577</v>
      </c>
      <c r="L109" s="6" t="s">
        <v>75</v>
      </c>
      <c r="M109" s="49">
        <f t="shared" si="2"/>
        <v>1</v>
      </c>
      <c r="N109" s="75">
        <f t="shared" si="3"/>
        <v>25026</v>
      </c>
    </row>
    <row r="110" spans="1:14" ht="30" x14ac:dyDescent="0.25">
      <c r="A110" s="44" t="s">
        <v>72</v>
      </c>
      <c r="B110" s="6"/>
      <c r="C110" s="5">
        <v>39</v>
      </c>
      <c r="D110" s="5" t="s">
        <v>58</v>
      </c>
      <c r="E110" s="5" t="s">
        <v>68</v>
      </c>
      <c r="F110" s="6">
        <v>2679</v>
      </c>
      <c r="G110" s="6">
        <v>3985</v>
      </c>
      <c r="H110" s="6">
        <v>15128</v>
      </c>
      <c r="I110" s="6">
        <v>21041</v>
      </c>
      <c r="J110" s="39">
        <v>0.67227101631116692</v>
      </c>
      <c r="K110" s="35">
        <v>0.71897723492229459</v>
      </c>
      <c r="L110" s="6" t="s">
        <v>75</v>
      </c>
      <c r="M110" s="49">
        <f t="shared" si="2"/>
        <v>1</v>
      </c>
      <c r="N110" s="75">
        <f t="shared" si="3"/>
        <v>25026</v>
      </c>
    </row>
    <row r="111" spans="1:14" ht="30" x14ac:dyDescent="0.25">
      <c r="A111" s="44" t="s">
        <v>72</v>
      </c>
      <c r="B111" s="6"/>
      <c r="C111" s="5">
        <v>39</v>
      </c>
      <c r="D111" s="5" t="s">
        <v>23</v>
      </c>
      <c r="E111" s="5" t="s">
        <v>68</v>
      </c>
      <c r="F111" s="6">
        <v>2661</v>
      </c>
      <c r="G111" s="6">
        <v>3677</v>
      </c>
      <c r="H111" s="6">
        <v>15146</v>
      </c>
      <c r="I111" s="6">
        <v>21349</v>
      </c>
      <c r="J111" s="35">
        <v>0.72368778895839003</v>
      </c>
      <c r="K111" s="39">
        <v>0.70944774930910115</v>
      </c>
      <c r="L111" s="6"/>
      <c r="M111" s="49">
        <f t="shared" si="2"/>
        <v>0</v>
      </c>
      <c r="N111" s="75">
        <f t="shared" si="3"/>
        <v>25026</v>
      </c>
    </row>
    <row r="112" spans="1:14" ht="30" x14ac:dyDescent="0.25">
      <c r="A112" s="44" t="s">
        <v>72</v>
      </c>
      <c r="B112" s="6"/>
      <c r="C112" s="5">
        <v>39</v>
      </c>
      <c r="D112" s="5" t="s">
        <v>24</v>
      </c>
      <c r="E112" s="5" t="s">
        <v>68</v>
      </c>
      <c r="F112" s="6">
        <v>1037</v>
      </c>
      <c r="G112" s="6">
        <v>1594</v>
      </c>
      <c r="H112" s="6">
        <v>16770</v>
      </c>
      <c r="I112" s="6">
        <v>23432</v>
      </c>
      <c r="J112" s="39">
        <v>0.65056461731493098</v>
      </c>
      <c r="K112" s="35">
        <v>0.71568794810515535</v>
      </c>
      <c r="L112" s="6" t="s">
        <v>75</v>
      </c>
      <c r="M112" s="49">
        <f t="shared" si="2"/>
        <v>1</v>
      </c>
      <c r="N112" s="75">
        <f t="shared" si="3"/>
        <v>25026</v>
      </c>
    </row>
    <row r="113" spans="1:14" ht="30" x14ac:dyDescent="0.25">
      <c r="A113" s="44" t="s">
        <v>72</v>
      </c>
      <c r="B113" s="6"/>
      <c r="C113" s="5">
        <v>39</v>
      </c>
      <c r="D113" s="5" t="s">
        <v>25</v>
      </c>
      <c r="E113" s="5" t="s">
        <v>68</v>
      </c>
      <c r="F113" s="6">
        <v>3543</v>
      </c>
      <c r="G113" s="6">
        <v>5104</v>
      </c>
      <c r="H113" s="6">
        <v>14264</v>
      </c>
      <c r="I113" s="6">
        <v>19922</v>
      </c>
      <c r="J113" s="39">
        <v>0.69416144200626961</v>
      </c>
      <c r="K113" s="35">
        <v>0.71599237024395146</v>
      </c>
      <c r="L113" s="6" t="s">
        <v>75</v>
      </c>
      <c r="M113" s="49">
        <f t="shared" si="2"/>
        <v>1</v>
      </c>
      <c r="N113" s="75">
        <f t="shared" si="3"/>
        <v>25026</v>
      </c>
    </row>
    <row r="114" spans="1:14" ht="30" x14ac:dyDescent="0.25">
      <c r="A114" s="44" t="s">
        <v>72</v>
      </c>
      <c r="B114" s="6"/>
      <c r="C114" s="5">
        <v>39</v>
      </c>
      <c r="D114" s="5" t="s">
        <v>293</v>
      </c>
      <c r="E114" s="5" t="s">
        <v>68</v>
      </c>
      <c r="F114" s="6">
        <v>667</v>
      </c>
      <c r="G114" s="6">
        <v>1249</v>
      </c>
      <c r="H114" s="6">
        <v>17140</v>
      </c>
      <c r="I114" s="6">
        <v>23777</v>
      </c>
      <c r="J114" s="39">
        <v>0.5340272217774219</v>
      </c>
      <c r="K114" s="35">
        <v>0.72086470118181434</v>
      </c>
      <c r="L114" s="6" t="s">
        <v>75</v>
      </c>
      <c r="M114" s="49">
        <f t="shared" si="2"/>
        <v>1</v>
      </c>
      <c r="N114" s="75">
        <f t="shared" si="3"/>
        <v>25026</v>
      </c>
    </row>
    <row r="115" spans="1:14" ht="30.75" thickBot="1" x14ac:dyDescent="0.3">
      <c r="A115" s="45" t="s">
        <v>72</v>
      </c>
      <c r="B115" s="11"/>
      <c r="C115" s="10">
        <v>39</v>
      </c>
      <c r="D115" s="10" t="s">
        <v>27</v>
      </c>
      <c r="E115" s="10" t="s">
        <v>68</v>
      </c>
      <c r="F115" s="11">
        <v>178</v>
      </c>
      <c r="G115" s="11">
        <v>270</v>
      </c>
      <c r="H115" s="11">
        <v>17629</v>
      </c>
      <c r="I115" s="11">
        <v>24756</v>
      </c>
      <c r="J115" s="41">
        <v>0.65925925925925921</v>
      </c>
      <c r="K115" s="36">
        <v>0.71211019550815968</v>
      </c>
      <c r="L115" s="11"/>
      <c r="M115" s="49">
        <f t="shared" si="2"/>
        <v>0</v>
      </c>
      <c r="N115" s="75">
        <f t="shared" si="3"/>
        <v>25026</v>
      </c>
    </row>
    <row r="116" spans="1:14" s="48" customFormat="1" ht="30" x14ac:dyDescent="0.25">
      <c r="A116" s="50" t="s">
        <v>83</v>
      </c>
      <c r="B116" s="6">
        <v>2014</v>
      </c>
      <c r="C116" s="5">
        <v>10</v>
      </c>
      <c r="D116" s="5" t="s">
        <v>2</v>
      </c>
      <c r="E116" s="5" t="s">
        <v>74</v>
      </c>
      <c r="F116" s="51"/>
      <c r="G116" s="51"/>
      <c r="H116" s="51"/>
      <c r="I116" s="51"/>
      <c r="J116" s="39">
        <v>0.68498430703155111</v>
      </c>
      <c r="K116" s="35">
        <v>0.75666909009563221</v>
      </c>
      <c r="L116" s="6" t="s">
        <v>75</v>
      </c>
      <c r="M116" s="49">
        <f t="shared" si="2"/>
        <v>1</v>
      </c>
      <c r="N116" s="75">
        <f t="shared" si="3"/>
        <v>0</v>
      </c>
    </row>
    <row r="117" spans="1:14" ht="30" x14ac:dyDescent="0.25">
      <c r="A117" s="50" t="s">
        <v>83</v>
      </c>
      <c r="B117" s="6">
        <v>2014</v>
      </c>
      <c r="C117" s="5">
        <v>10</v>
      </c>
      <c r="D117" s="5" t="s">
        <v>76</v>
      </c>
      <c r="E117" s="5" t="s">
        <v>74</v>
      </c>
      <c r="F117" s="62"/>
      <c r="G117" s="51"/>
      <c r="H117" s="51"/>
      <c r="I117" s="51"/>
      <c r="J117" s="39">
        <v>0.69340172534390299</v>
      </c>
      <c r="K117" s="35">
        <v>0.72421503479986138</v>
      </c>
      <c r="L117" s="6" t="s">
        <v>75</v>
      </c>
      <c r="M117" s="49">
        <f t="shared" si="2"/>
        <v>1</v>
      </c>
      <c r="N117" s="75">
        <f t="shared" si="3"/>
        <v>0</v>
      </c>
    </row>
    <row r="118" spans="1:14" ht="30" x14ac:dyDescent="0.25">
      <c r="A118" s="50" t="s">
        <v>83</v>
      </c>
      <c r="B118" s="6">
        <v>2014</v>
      </c>
      <c r="C118" s="5">
        <v>10</v>
      </c>
      <c r="D118" s="5" t="s">
        <v>77</v>
      </c>
      <c r="E118" s="5" t="s">
        <v>74</v>
      </c>
      <c r="F118" s="62"/>
      <c r="G118" s="51"/>
      <c r="H118" s="51"/>
      <c r="I118" s="51"/>
      <c r="J118" s="39">
        <v>0.64594240837696337</v>
      </c>
      <c r="K118" s="35">
        <v>0.72385119082111604</v>
      </c>
      <c r="L118" s="6" t="s">
        <v>75</v>
      </c>
      <c r="M118" s="49">
        <f t="shared" si="2"/>
        <v>1</v>
      </c>
      <c r="N118" s="75">
        <f t="shared" si="3"/>
        <v>0</v>
      </c>
    </row>
    <row r="119" spans="1:14" ht="30" x14ac:dyDescent="0.25">
      <c r="A119" s="50" t="s">
        <v>83</v>
      </c>
      <c r="B119" s="6">
        <v>2014</v>
      </c>
      <c r="C119" s="5">
        <v>10</v>
      </c>
      <c r="D119" s="5" t="s">
        <v>78</v>
      </c>
      <c r="E119" s="5" t="s">
        <v>74</v>
      </c>
      <c r="F119" s="62"/>
      <c r="G119" s="51"/>
      <c r="H119" s="51"/>
      <c r="I119" s="51"/>
      <c r="J119" s="39">
        <v>0.66736145169200589</v>
      </c>
      <c r="K119" s="35">
        <v>0.73610413827727172</v>
      </c>
      <c r="L119" s="6" t="s">
        <v>75</v>
      </c>
      <c r="M119" s="49">
        <f t="shared" si="2"/>
        <v>1</v>
      </c>
      <c r="N119" s="75">
        <f t="shared" si="3"/>
        <v>0</v>
      </c>
    </row>
    <row r="120" spans="1:14" ht="30" x14ac:dyDescent="0.25">
      <c r="A120" s="50" t="s">
        <v>83</v>
      </c>
      <c r="B120" s="6">
        <v>2014</v>
      </c>
      <c r="C120" s="5">
        <v>10</v>
      </c>
      <c r="D120" s="5" t="s">
        <v>79</v>
      </c>
      <c r="E120" s="5" t="s">
        <v>74</v>
      </c>
      <c r="F120" s="62"/>
      <c r="G120" s="51"/>
      <c r="H120" s="51"/>
      <c r="I120" s="51"/>
      <c r="J120" s="39">
        <v>0.62895377128953767</v>
      </c>
      <c r="K120" s="35">
        <v>0.72268597387847811</v>
      </c>
      <c r="L120" s="6" t="s">
        <v>75</v>
      </c>
      <c r="M120" s="49">
        <f t="shared" si="2"/>
        <v>1</v>
      </c>
      <c r="N120" s="75">
        <f t="shared" si="3"/>
        <v>0</v>
      </c>
    </row>
    <row r="121" spans="1:14" ht="30" x14ac:dyDescent="0.25">
      <c r="A121" s="50" t="s">
        <v>83</v>
      </c>
      <c r="B121" s="6">
        <v>2014</v>
      </c>
      <c r="C121" s="5">
        <v>10</v>
      </c>
      <c r="D121" s="5" t="s">
        <v>80</v>
      </c>
      <c r="E121" s="5" t="s">
        <v>74</v>
      </c>
      <c r="F121" s="62"/>
      <c r="G121" s="51"/>
      <c r="H121" s="51"/>
      <c r="I121" s="51"/>
      <c r="J121" s="39">
        <v>0.5872801082543978</v>
      </c>
      <c r="K121" s="35">
        <v>0.72928307464892828</v>
      </c>
      <c r="L121" s="6" t="s">
        <v>75</v>
      </c>
      <c r="M121" s="49">
        <f t="shared" si="2"/>
        <v>1</v>
      </c>
      <c r="N121" s="75">
        <f t="shared" si="3"/>
        <v>0</v>
      </c>
    </row>
    <row r="122" spans="1:14" ht="30" x14ac:dyDescent="0.25">
      <c r="A122" s="50" t="s">
        <v>83</v>
      </c>
      <c r="B122" s="6">
        <v>2014</v>
      </c>
      <c r="C122" s="5">
        <v>10</v>
      </c>
      <c r="D122" s="5" t="s">
        <v>81</v>
      </c>
      <c r="E122" s="5" t="s">
        <v>74</v>
      </c>
      <c r="F122" s="62"/>
      <c r="G122" s="51"/>
      <c r="H122" s="51"/>
      <c r="I122" s="51"/>
      <c r="J122" s="39">
        <v>0.58121546961325965</v>
      </c>
      <c r="K122" s="35">
        <v>0.72413694965421072</v>
      </c>
      <c r="L122" s="6" t="s">
        <v>75</v>
      </c>
      <c r="M122" s="49">
        <f t="shared" si="2"/>
        <v>1</v>
      </c>
      <c r="N122" s="75">
        <f t="shared" si="3"/>
        <v>0</v>
      </c>
    </row>
    <row r="123" spans="1:14" ht="30.75" thickBot="1" x14ac:dyDescent="0.3">
      <c r="A123" s="56" t="s">
        <v>83</v>
      </c>
      <c r="B123" s="11">
        <v>2014</v>
      </c>
      <c r="C123" s="10">
        <v>10</v>
      </c>
      <c r="D123" s="10" t="s">
        <v>82</v>
      </c>
      <c r="E123" s="10" t="s">
        <v>74</v>
      </c>
      <c r="F123" s="63"/>
      <c r="G123" s="58"/>
      <c r="H123" s="58"/>
      <c r="I123" s="58"/>
      <c r="J123" s="41">
        <v>0.69919837129405782</v>
      </c>
      <c r="K123" s="36">
        <v>0.72650179186034136</v>
      </c>
      <c r="L123" s="11" t="s">
        <v>75</v>
      </c>
      <c r="M123" s="49">
        <f t="shared" si="2"/>
        <v>1</v>
      </c>
      <c r="N123" s="75">
        <f t="shared" si="3"/>
        <v>0</v>
      </c>
    </row>
    <row r="124" spans="1:14" ht="45" x14ac:dyDescent="0.25">
      <c r="A124" s="57" t="s">
        <v>83</v>
      </c>
      <c r="B124" s="14">
        <v>2014</v>
      </c>
      <c r="C124" s="13">
        <v>11</v>
      </c>
      <c r="D124" s="5" t="s">
        <v>2</v>
      </c>
      <c r="E124" s="60" t="s">
        <v>89</v>
      </c>
      <c r="F124" s="65"/>
      <c r="G124" s="66"/>
      <c r="H124" s="67"/>
      <c r="I124" s="66"/>
      <c r="J124" s="39">
        <v>0.63568075117370892</v>
      </c>
      <c r="K124" s="35">
        <v>0.71853228053878304</v>
      </c>
      <c r="L124" s="6" t="s">
        <v>75</v>
      </c>
      <c r="M124" s="49">
        <f t="shared" si="2"/>
        <v>1</v>
      </c>
      <c r="N124" s="75">
        <f t="shared" si="3"/>
        <v>0</v>
      </c>
    </row>
    <row r="125" spans="1:14" ht="45" x14ac:dyDescent="0.25">
      <c r="A125" s="50" t="s">
        <v>83</v>
      </c>
      <c r="B125" s="6">
        <v>2014</v>
      </c>
      <c r="C125" s="13">
        <v>11</v>
      </c>
      <c r="D125" s="5" t="s">
        <v>76</v>
      </c>
      <c r="E125" s="61" t="s">
        <v>89</v>
      </c>
      <c r="F125" s="68"/>
      <c r="G125" s="51"/>
      <c r="H125" s="68"/>
      <c r="I125" s="51"/>
      <c r="J125" s="39">
        <v>0.62583684602033229</v>
      </c>
      <c r="K125" s="35">
        <v>0.68419833945287944</v>
      </c>
      <c r="L125" s="6" t="s">
        <v>75</v>
      </c>
      <c r="M125" s="49">
        <f t="shared" si="2"/>
        <v>1</v>
      </c>
      <c r="N125" s="75">
        <f t="shared" si="3"/>
        <v>0</v>
      </c>
    </row>
    <row r="126" spans="1:14" ht="45" x14ac:dyDescent="0.25">
      <c r="A126" s="50" t="s">
        <v>83</v>
      </c>
      <c r="B126" s="6">
        <v>2014</v>
      </c>
      <c r="C126" s="13">
        <v>11</v>
      </c>
      <c r="D126" s="5" t="s">
        <v>77</v>
      </c>
      <c r="E126" s="61" t="s">
        <v>89</v>
      </c>
      <c r="F126" s="68"/>
      <c r="G126" s="51"/>
      <c r="H126" s="68"/>
      <c r="I126" s="51"/>
      <c r="J126" s="39">
        <v>0.58240223463687146</v>
      </c>
      <c r="K126" s="35">
        <v>0.68146929824561409</v>
      </c>
      <c r="L126" s="6" t="s">
        <v>75</v>
      </c>
      <c r="M126" s="49">
        <f t="shared" si="2"/>
        <v>1</v>
      </c>
      <c r="N126" s="75">
        <f t="shared" si="3"/>
        <v>0</v>
      </c>
    </row>
    <row r="127" spans="1:14" ht="45" x14ac:dyDescent="0.25">
      <c r="A127" s="50" t="s">
        <v>83</v>
      </c>
      <c r="B127" s="6">
        <v>2014</v>
      </c>
      <c r="C127" s="13">
        <v>11</v>
      </c>
      <c r="D127" s="5" t="s">
        <v>78</v>
      </c>
      <c r="E127" s="61" t="s">
        <v>89</v>
      </c>
      <c r="F127" s="51"/>
      <c r="G127" s="51"/>
      <c r="H127" s="51"/>
      <c r="I127" s="51"/>
      <c r="J127" s="39">
        <v>0.61368103787183859</v>
      </c>
      <c r="K127" s="35">
        <v>0.69556565163518946</v>
      </c>
      <c r="L127" s="6" t="s">
        <v>75</v>
      </c>
      <c r="M127" s="49">
        <f t="shared" si="2"/>
        <v>1</v>
      </c>
      <c r="N127" s="75">
        <f t="shared" si="3"/>
        <v>0</v>
      </c>
    </row>
    <row r="128" spans="1:14" ht="45" x14ac:dyDescent="0.25">
      <c r="A128" s="50" t="s">
        <v>83</v>
      </c>
      <c r="B128" s="6">
        <v>2014</v>
      </c>
      <c r="C128" s="13">
        <v>11</v>
      </c>
      <c r="D128" s="5" t="s">
        <v>79</v>
      </c>
      <c r="E128" s="61" t="s">
        <v>89</v>
      </c>
      <c r="F128" s="51"/>
      <c r="G128" s="51"/>
      <c r="H128" s="51"/>
      <c r="I128" s="51"/>
      <c r="J128" s="39">
        <v>0.5561160151324086</v>
      </c>
      <c r="K128" s="35">
        <v>0.68020077081652774</v>
      </c>
      <c r="L128" s="6" t="s">
        <v>75</v>
      </c>
      <c r="M128" s="49">
        <f t="shared" si="2"/>
        <v>1</v>
      </c>
      <c r="N128" s="75">
        <f t="shared" si="3"/>
        <v>0</v>
      </c>
    </row>
    <row r="129" spans="1:14" ht="45" x14ac:dyDescent="0.25">
      <c r="A129" s="50" t="s">
        <v>83</v>
      </c>
      <c r="B129" s="6">
        <v>2014</v>
      </c>
      <c r="C129" s="13">
        <v>11</v>
      </c>
      <c r="D129" s="5" t="s">
        <v>80</v>
      </c>
      <c r="E129" s="61" t="s">
        <v>89</v>
      </c>
      <c r="F129" s="51"/>
      <c r="G129" s="51"/>
      <c r="H129" s="51"/>
      <c r="I129" s="51"/>
      <c r="J129" s="39">
        <v>0.56003842459173869</v>
      </c>
      <c r="K129" s="35">
        <v>0.68491703436703744</v>
      </c>
      <c r="L129" s="6" t="s">
        <v>75</v>
      </c>
      <c r="M129" s="49">
        <f t="shared" si="2"/>
        <v>1</v>
      </c>
      <c r="N129" s="75">
        <f t="shared" si="3"/>
        <v>0</v>
      </c>
    </row>
    <row r="130" spans="1:14" ht="45" x14ac:dyDescent="0.25">
      <c r="A130" s="50" t="s">
        <v>83</v>
      </c>
      <c r="B130" s="6">
        <v>2014</v>
      </c>
      <c r="C130" s="13">
        <v>11</v>
      </c>
      <c r="D130" s="5" t="s">
        <v>81</v>
      </c>
      <c r="E130" s="61" t="s">
        <v>89</v>
      </c>
      <c r="F130" s="51"/>
      <c r="G130" s="51"/>
      <c r="H130" s="51"/>
      <c r="I130" s="51"/>
      <c r="J130" s="39">
        <v>0.50863060989643272</v>
      </c>
      <c r="K130" s="35">
        <v>0.68171882018266206</v>
      </c>
      <c r="L130" s="6" t="s">
        <v>75</v>
      </c>
      <c r="M130" s="49">
        <f t="shared" si="2"/>
        <v>1</v>
      </c>
      <c r="N130" s="75">
        <f t="shared" si="3"/>
        <v>0</v>
      </c>
    </row>
    <row r="131" spans="1:14" ht="45.75" thickBot="1" x14ac:dyDescent="0.3">
      <c r="A131" s="50" t="s">
        <v>83</v>
      </c>
      <c r="B131" s="11">
        <v>2014</v>
      </c>
      <c r="C131" s="10">
        <v>11</v>
      </c>
      <c r="D131" s="10" t="s">
        <v>82</v>
      </c>
      <c r="E131" s="69" t="s">
        <v>89</v>
      </c>
      <c r="F131" s="58"/>
      <c r="G131" s="58"/>
      <c r="H131" s="58"/>
      <c r="I131" s="58"/>
      <c r="J131" s="41">
        <v>0.65350578624914912</v>
      </c>
      <c r="K131" s="36">
        <v>0.6838292655745013</v>
      </c>
      <c r="L131" s="11" t="s">
        <v>75</v>
      </c>
      <c r="M131" s="49">
        <f t="shared" ref="M131:M194" si="4">IF(L131="*",1,0)</f>
        <v>1</v>
      </c>
      <c r="N131" s="75">
        <f t="shared" ref="N131:N194" si="5">G131+I131</f>
        <v>0</v>
      </c>
    </row>
    <row r="132" spans="1:14" x14ac:dyDescent="0.25">
      <c r="A132" s="50" t="s">
        <v>83</v>
      </c>
      <c r="B132" s="14">
        <v>2014</v>
      </c>
      <c r="C132" s="13">
        <v>12</v>
      </c>
      <c r="D132" s="5" t="s">
        <v>2</v>
      </c>
      <c r="E132" s="60" t="s">
        <v>90</v>
      </c>
      <c r="F132" s="64"/>
      <c r="G132" s="64"/>
      <c r="H132" s="64"/>
      <c r="I132" s="64"/>
      <c r="J132" s="40">
        <v>0.73434053815615352</v>
      </c>
      <c r="K132" s="37">
        <v>0.81018622391743322</v>
      </c>
      <c r="L132" s="14" t="s">
        <v>75</v>
      </c>
      <c r="M132" s="49">
        <f t="shared" si="4"/>
        <v>1</v>
      </c>
      <c r="N132" s="75">
        <f t="shared" si="5"/>
        <v>0</v>
      </c>
    </row>
    <row r="133" spans="1:14" x14ac:dyDescent="0.25">
      <c r="A133" s="50" t="s">
        <v>83</v>
      </c>
      <c r="B133" s="6">
        <v>2014</v>
      </c>
      <c r="C133" s="13">
        <v>12</v>
      </c>
      <c r="D133" s="5" t="s">
        <v>76</v>
      </c>
      <c r="E133" s="61" t="s">
        <v>90</v>
      </c>
      <c r="F133" s="51"/>
      <c r="G133" s="51"/>
      <c r="H133" s="51"/>
      <c r="I133" s="51"/>
      <c r="J133" s="39">
        <v>0.7487167522165189</v>
      </c>
      <c r="K133" s="35">
        <v>0.77508049750615571</v>
      </c>
      <c r="L133" s="6" t="s">
        <v>75</v>
      </c>
      <c r="M133" s="49">
        <f t="shared" si="4"/>
        <v>1</v>
      </c>
      <c r="N133" s="75">
        <f t="shared" si="5"/>
        <v>0</v>
      </c>
    </row>
    <row r="134" spans="1:14" x14ac:dyDescent="0.25">
      <c r="A134" s="50" t="s">
        <v>83</v>
      </c>
      <c r="B134" s="6">
        <v>2014</v>
      </c>
      <c r="C134" s="13">
        <v>12</v>
      </c>
      <c r="D134" s="5" t="s">
        <v>77</v>
      </c>
      <c r="E134" s="61" t="s">
        <v>90</v>
      </c>
      <c r="F134" s="51"/>
      <c r="G134" s="51"/>
      <c r="H134" s="51"/>
      <c r="I134" s="51"/>
      <c r="J134" s="39">
        <v>0.71794871794871795</v>
      </c>
      <c r="K134" s="35">
        <v>0.77432279418169148</v>
      </c>
      <c r="L134" s="6" t="s">
        <v>75</v>
      </c>
      <c r="M134" s="49">
        <f t="shared" si="4"/>
        <v>1</v>
      </c>
      <c r="N134" s="75">
        <f t="shared" si="5"/>
        <v>0</v>
      </c>
    </row>
    <row r="135" spans="1:14" x14ac:dyDescent="0.25">
      <c r="A135" s="50" t="s">
        <v>83</v>
      </c>
      <c r="B135" s="6">
        <v>2014</v>
      </c>
      <c r="C135" s="13">
        <v>12</v>
      </c>
      <c r="D135" s="5" t="s">
        <v>78</v>
      </c>
      <c r="E135" s="61" t="s">
        <v>90</v>
      </c>
      <c r="F135" s="51"/>
      <c r="G135" s="51"/>
      <c r="H135" s="51"/>
      <c r="I135" s="51"/>
      <c r="J135" s="39">
        <v>0.71152663304219466</v>
      </c>
      <c r="K135" s="35">
        <v>0.78958146218789294</v>
      </c>
      <c r="L135" s="6" t="s">
        <v>75</v>
      </c>
      <c r="M135" s="49">
        <f t="shared" si="4"/>
        <v>1</v>
      </c>
      <c r="N135" s="75">
        <f t="shared" si="5"/>
        <v>0</v>
      </c>
    </row>
    <row r="136" spans="1:14" x14ac:dyDescent="0.25">
      <c r="A136" s="50" t="s">
        <v>83</v>
      </c>
      <c r="B136" s="6">
        <v>2014</v>
      </c>
      <c r="C136" s="13">
        <v>12</v>
      </c>
      <c r="D136" s="5" t="s">
        <v>79</v>
      </c>
      <c r="E136" s="61" t="s">
        <v>90</v>
      </c>
      <c r="F136" s="51"/>
      <c r="G136" s="51"/>
      <c r="H136" s="51"/>
      <c r="I136" s="51"/>
      <c r="J136" s="39">
        <v>0.64570737605804107</v>
      </c>
      <c r="K136" s="35">
        <v>0.77490963941144664</v>
      </c>
      <c r="L136" s="6" t="s">
        <v>75</v>
      </c>
      <c r="M136" s="49">
        <f t="shared" si="4"/>
        <v>1</v>
      </c>
      <c r="N136" s="75">
        <f t="shared" si="5"/>
        <v>0</v>
      </c>
    </row>
    <row r="137" spans="1:14" x14ac:dyDescent="0.25">
      <c r="A137" s="50" t="s">
        <v>83</v>
      </c>
      <c r="B137" s="6">
        <v>2014</v>
      </c>
      <c r="C137" s="13">
        <v>12</v>
      </c>
      <c r="D137" s="5" t="s">
        <v>80</v>
      </c>
      <c r="E137" s="61" t="s">
        <v>90</v>
      </c>
      <c r="F137" s="51"/>
      <c r="G137" s="51"/>
      <c r="H137" s="51"/>
      <c r="I137" s="51"/>
      <c r="J137" s="39">
        <v>0.61721201255042579</v>
      </c>
      <c r="K137" s="35">
        <v>0.78217176059051963</v>
      </c>
      <c r="L137" s="6" t="s">
        <v>75</v>
      </c>
      <c r="M137" s="49">
        <f t="shared" si="4"/>
        <v>1</v>
      </c>
      <c r="N137" s="75">
        <f t="shared" si="5"/>
        <v>0</v>
      </c>
    </row>
    <row r="138" spans="1:14" x14ac:dyDescent="0.25">
      <c r="A138" s="50" t="s">
        <v>83</v>
      </c>
      <c r="B138" s="6">
        <v>2014</v>
      </c>
      <c r="C138" s="13">
        <v>12</v>
      </c>
      <c r="D138" s="5" t="s">
        <v>81</v>
      </c>
      <c r="E138" s="61" t="s">
        <v>90</v>
      </c>
      <c r="F138" s="51"/>
      <c r="G138" s="51"/>
      <c r="H138" s="51"/>
      <c r="I138" s="51"/>
      <c r="J138" s="39">
        <v>0.64855875831485588</v>
      </c>
      <c r="K138" s="35">
        <v>0.77511265757800463</v>
      </c>
      <c r="L138" s="6" t="s">
        <v>75</v>
      </c>
      <c r="M138" s="49">
        <f t="shared" si="4"/>
        <v>1</v>
      </c>
      <c r="N138" s="75">
        <f t="shared" si="5"/>
        <v>0</v>
      </c>
    </row>
    <row r="139" spans="1:14" ht="30.75" thickBot="1" x14ac:dyDescent="0.3">
      <c r="A139" s="50" t="s">
        <v>83</v>
      </c>
      <c r="B139" s="11">
        <v>2014</v>
      </c>
      <c r="C139" s="10">
        <v>12</v>
      </c>
      <c r="D139" s="10" t="s">
        <v>82</v>
      </c>
      <c r="E139" s="69" t="s">
        <v>90</v>
      </c>
      <c r="F139" s="58"/>
      <c r="G139" s="58"/>
      <c r="H139" s="58"/>
      <c r="I139" s="58"/>
      <c r="J139" s="41">
        <v>0.75044631471563372</v>
      </c>
      <c r="K139" s="36">
        <v>0.77793186828817296</v>
      </c>
      <c r="L139" s="11" t="s">
        <v>75</v>
      </c>
      <c r="M139" s="49">
        <f t="shared" si="4"/>
        <v>1</v>
      </c>
      <c r="N139" s="75">
        <f t="shared" si="5"/>
        <v>0</v>
      </c>
    </row>
    <row r="140" spans="1:14" ht="30" x14ac:dyDescent="0.25">
      <c r="A140" s="50" t="s">
        <v>83</v>
      </c>
      <c r="B140" s="14">
        <v>2014</v>
      </c>
      <c r="C140" s="13">
        <v>16</v>
      </c>
      <c r="D140" s="5" t="s">
        <v>2</v>
      </c>
      <c r="E140" s="59" t="s">
        <v>91</v>
      </c>
      <c r="F140" s="64"/>
      <c r="G140" s="64"/>
      <c r="H140" s="64"/>
      <c r="I140" s="64"/>
      <c r="J140" s="40">
        <v>0.59466984884645979</v>
      </c>
      <c r="K140" s="37">
        <v>0.62398735427781071</v>
      </c>
      <c r="L140" s="14" t="s">
        <v>75</v>
      </c>
      <c r="M140" s="49">
        <f t="shared" si="4"/>
        <v>1</v>
      </c>
      <c r="N140" s="75">
        <f t="shared" si="5"/>
        <v>0</v>
      </c>
    </row>
    <row r="141" spans="1:14" ht="30" x14ac:dyDescent="0.25">
      <c r="A141" s="50" t="s">
        <v>83</v>
      </c>
      <c r="B141" s="6">
        <v>2014</v>
      </c>
      <c r="C141" s="13">
        <v>16</v>
      </c>
      <c r="D141" s="5" t="s">
        <v>76</v>
      </c>
      <c r="E141" s="61" t="s">
        <v>91</v>
      </c>
      <c r="F141" s="51"/>
      <c r="G141" s="51"/>
      <c r="H141" s="51"/>
      <c r="I141" s="51"/>
      <c r="J141" s="35">
        <v>0.62770970782280866</v>
      </c>
      <c r="K141" s="39">
        <v>0.60449023527602641</v>
      </c>
      <c r="L141" s="6" t="s">
        <v>75</v>
      </c>
      <c r="M141" s="49">
        <f t="shared" si="4"/>
        <v>1</v>
      </c>
      <c r="N141" s="75">
        <f t="shared" si="5"/>
        <v>0</v>
      </c>
    </row>
    <row r="142" spans="1:14" ht="30" x14ac:dyDescent="0.25">
      <c r="A142" s="50" t="s">
        <v>83</v>
      </c>
      <c r="B142" s="6">
        <v>2014</v>
      </c>
      <c r="C142" s="13">
        <v>16</v>
      </c>
      <c r="D142" s="5" t="s">
        <v>77</v>
      </c>
      <c r="E142" s="61" t="s">
        <v>91</v>
      </c>
      <c r="F142" s="51"/>
      <c r="G142" s="51"/>
      <c r="H142" s="51"/>
      <c r="I142" s="51"/>
      <c r="J142" s="39">
        <v>0.59947643979057597</v>
      </c>
      <c r="K142" s="35">
        <v>0.60818713450292394</v>
      </c>
      <c r="L142" s="6" t="s">
        <v>88</v>
      </c>
      <c r="M142" s="49">
        <f t="shared" si="4"/>
        <v>0</v>
      </c>
      <c r="N142" s="75">
        <f t="shared" si="5"/>
        <v>0</v>
      </c>
    </row>
    <row r="143" spans="1:14" ht="30" x14ac:dyDescent="0.25">
      <c r="A143" s="50" t="s">
        <v>83</v>
      </c>
      <c r="B143" s="6">
        <v>2014</v>
      </c>
      <c r="C143" s="13">
        <v>16</v>
      </c>
      <c r="D143" s="5" t="s">
        <v>78</v>
      </c>
      <c r="E143" s="61" t="s">
        <v>91</v>
      </c>
      <c r="F143" s="51"/>
      <c r="G143" s="51"/>
      <c r="H143" s="51"/>
      <c r="I143" s="51"/>
      <c r="J143" s="39">
        <v>0.57391460351632584</v>
      </c>
      <c r="K143" s="35">
        <v>0.61876387428437907</v>
      </c>
      <c r="L143" s="6" t="s">
        <v>75</v>
      </c>
      <c r="M143" s="49">
        <f t="shared" si="4"/>
        <v>1</v>
      </c>
      <c r="N143" s="75">
        <f t="shared" si="5"/>
        <v>0</v>
      </c>
    </row>
    <row r="144" spans="1:14" ht="30" x14ac:dyDescent="0.25">
      <c r="A144" s="50" t="s">
        <v>83</v>
      </c>
      <c r="B144" s="6">
        <v>2014</v>
      </c>
      <c r="C144" s="13">
        <v>16</v>
      </c>
      <c r="D144" s="5" t="s">
        <v>79</v>
      </c>
      <c r="E144" s="61" t="s">
        <v>91</v>
      </c>
      <c r="F144" s="51"/>
      <c r="G144" s="51"/>
      <c r="H144" s="51"/>
      <c r="I144" s="51"/>
      <c r="J144" s="39">
        <v>0.55315614617940201</v>
      </c>
      <c r="K144" s="35">
        <v>0.60923494794024446</v>
      </c>
      <c r="L144" s="6" t="s">
        <v>75</v>
      </c>
      <c r="M144" s="49">
        <f t="shared" si="4"/>
        <v>1</v>
      </c>
      <c r="N144" s="75">
        <f t="shared" si="5"/>
        <v>0</v>
      </c>
    </row>
    <row r="145" spans="1:14" ht="30" x14ac:dyDescent="0.25">
      <c r="A145" s="50" t="s">
        <v>83</v>
      </c>
      <c r="B145" s="6">
        <v>2014</v>
      </c>
      <c r="C145" s="13">
        <v>16</v>
      </c>
      <c r="D145" s="5" t="s">
        <v>80</v>
      </c>
      <c r="E145" s="61" t="s">
        <v>91</v>
      </c>
      <c r="F145" s="51"/>
      <c r="G145" s="51"/>
      <c r="H145" s="51"/>
      <c r="I145" s="51"/>
      <c r="J145" s="39">
        <v>0.47334754797441364</v>
      </c>
      <c r="K145" s="35">
        <v>0.61663143058491898</v>
      </c>
      <c r="L145" s="6" t="s">
        <v>75</v>
      </c>
      <c r="M145" s="49">
        <f t="shared" si="4"/>
        <v>1</v>
      </c>
      <c r="N145" s="75">
        <f t="shared" si="5"/>
        <v>0</v>
      </c>
    </row>
    <row r="146" spans="1:14" ht="30" x14ac:dyDescent="0.25">
      <c r="A146" s="50" t="s">
        <v>83</v>
      </c>
      <c r="B146" s="6">
        <v>2014</v>
      </c>
      <c r="C146" s="13">
        <v>16</v>
      </c>
      <c r="D146" s="5" t="s">
        <v>81</v>
      </c>
      <c r="E146" s="5" t="s">
        <v>91</v>
      </c>
      <c r="F146" s="51"/>
      <c r="G146" s="51"/>
      <c r="H146" s="51"/>
      <c r="I146" s="51"/>
      <c r="J146" s="39">
        <v>0.58472553699284013</v>
      </c>
      <c r="K146" s="35">
        <v>0.60862999908483573</v>
      </c>
      <c r="L146" s="6" t="s">
        <v>88</v>
      </c>
      <c r="M146" s="49">
        <f t="shared" si="4"/>
        <v>0</v>
      </c>
      <c r="N146" s="75">
        <f t="shared" si="5"/>
        <v>0</v>
      </c>
    </row>
    <row r="147" spans="1:14" ht="30.75" thickBot="1" x14ac:dyDescent="0.3">
      <c r="A147" s="56" t="s">
        <v>83</v>
      </c>
      <c r="B147" s="11">
        <v>2014</v>
      </c>
      <c r="C147" s="10">
        <v>16</v>
      </c>
      <c r="D147" s="10" t="s">
        <v>82</v>
      </c>
      <c r="E147" s="10" t="s">
        <v>91</v>
      </c>
      <c r="F147" s="58"/>
      <c r="G147" s="58"/>
      <c r="H147" s="58"/>
      <c r="I147" s="58"/>
      <c r="J147" s="41">
        <v>0.60364630811303555</v>
      </c>
      <c r="K147" s="36">
        <v>0.60905445458243734</v>
      </c>
      <c r="L147" s="11"/>
      <c r="M147" s="49">
        <f t="shared" si="4"/>
        <v>0</v>
      </c>
      <c r="N147" s="75">
        <f t="shared" si="5"/>
        <v>0</v>
      </c>
    </row>
    <row r="148" spans="1:14" ht="45" x14ac:dyDescent="0.25">
      <c r="A148" s="57" t="s">
        <v>83</v>
      </c>
      <c r="B148" s="14">
        <v>2014</v>
      </c>
      <c r="C148" s="13">
        <v>17</v>
      </c>
      <c r="D148" s="5" t="s">
        <v>2</v>
      </c>
      <c r="E148" s="59" t="s">
        <v>92</v>
      </c>
      <c r="F148" s="64"/>
      <c r="G148" s="64"/>
      <c r="H148" s="64"/>
      <c r="I148" s="64"/>
      <c r="J148" s="40">
        <v>0.74935229590430519</v>
      </c>
      <c r="K148" s="37">
        <v>0.81240924829666039</v>
      </c>
      <c r="L148" s="14" t="s">
        <v>75</v>
      </c>
      <c r="M148" s="49">
        <f t="shared" si="4"/>
        <v>1</v>
      </c>
      <c r="N148" s="75">
        <f t="shared" si="5"/>
        <v>0</v>
      </c>
    </row>
    <row r="149" spans="1:14" ht="45" x14ac:dyDescent="0.25">
      <c r="A149" s="50" t="s">
        <v>83</v>
      </c>
      <c r="B149" s="6">
        <v>2014</v>
      </c>
      <c r="C149" s="13">
        <v>17</v>
      </c>
      <c r="D149" s="5" t="s">
        <v>76</v>
      </c>
      <c r="E149" s="61" t="s">
        <v>92</v>
      </c>
      <c r="F149" s="51"/>
      <c r="G149" s="51"/>
      <c r="H149" s="51"/>
      <c r="I149" s="51"/>
      <c r="J149" s="39">
        <v>0.76200515343171704</v>
      </c>
      <c r="K149" s="35">
        <v>0.78318333438227705</v>
      </c>
      <c r="L149" s="6" t="s">
        <v>75</v>
      </c>
      <c r="M149" s="49">
        <f t="shared" si="4"/>
        <v>1</v>
      </c>
      <c r="N149" s="75">
        <f t="shared" si="5"/>
        <v>0</v>
      </c>
    </row>
    <row r="150" spans="1:14" ht="45" x14ac:dyDescent="0.25">
      <c r="A150" s="50" t="s">
        <v>83</v>
      </c>
      <c r="B150" s="6">
        <v>2014</v>
      </c>
      <c r="C150" s="13">
        <v>17</v>
      </c>
      <c r="D150" s="5" t="s">
        <v>77</v>
      </c>
      <c r="E150" s="61" t="s">
        <v>92</v>
      </c>
      <c r="F150" s="51"/>
      <c r="G150" s="51"/>
      <c r="H150" s="51"/>
      <c r="I150" s="51"/>
      <c r="J150" s="39">
        <v>0.74608355091383816</v>
      </c>
      <c r="K150" s="35">
        <v>0.78221063305809069</v>
      </c>
      <c r="L150" s="6" t="s">
        <v>75</v>
      </c>
      <c r="M150" s="49">
        <f t="shared" si="4"/>
        <v>1</v>
      </c>
      <c r="N150" s="75">
        <f t="shared" si="5"/>
        <v>0</v>
      </c>
    </row>
    <row r="151" spans="1:14" ht="45" x14ac:dyDescent="0.25">
      <c r="A151" s="50" t="s">
        <v>83</v>
      </c>
      <c r="B151" s="6">
        <v>2014</v>
      </c>
      <c r="C151" s="13">
        <v>17</v>
      </c>
      <c r="D151" s="5" t="s">
        <v>78</v>
      </c>
      <c r="E151" s="61" t="s">
        <v>92</v>
      </c>
      <c r="F151" s="51"/>
      <c r="G151" s="51"/>
      <c r="H151" s="51"/>
      <c r="I151" s="51"/>
      <c r="J151" s="39">
        <v>0.73189295359685735</v>
      </c>
      <c r="K151" s="35">
        <v>0.79491774488369593</v>
      </c>
      <c r="L151" s="6" t="s">
        <v>75</v>
      </c>
      <c r="M151" s="49">
        <f t="shared" si="4"/>
        <v>1</v>
      </c>
      <c r="N151" s="75">
        <f t="shared" si="5"/>
        <v>0</v>
      </c>
    </row>
    <row r="152" spans="1:14" ht="45" x14ac:dyDescent="0.25">
      <c r="A152" s="50" t="s">
        <v>83</v>
      </c>
      <c r="B152" s="6">
        <v>2014</v>
      </c>
      <c r="C152" s="13">
        <v>17</v>
      </c>
      <c r="D152" s="5" t="s">
        <v>79</v>
      </c>
      <c r="E152" s="61" t="s">
        <v>92</v>
      </c>
      <c r="F152" s="51"/>
      <c r="G152" s="51"/>
      <c r="H152" s="51"/>
      <c r="I152" s="51"/>
      <c r="J152" s="39">
        <v>0.67030303030303029</v>
      </c>
      <c r="K152" s="35">
        <v>0.783260462211118</v>
      </c>
      <c r="L152" s="6" t="s">
        <v>75</v>
      </c>
      <c r="M152" s="49">
        <f t="shared" si="4"/>
        <v>1</v>
      </c>
      <c r="N152" s="75">
        <f t="shared" si="5"/>
        <v>0</v>
      </c>
    </row>
    <row r="153" spans="1:14" ht="45" x14ac:dyDescent="0.25">
      <c r="A153" s="50" t="s">
        <v>83</v>
      </c>
      <c r="B153" s="6">
        <v>2014</v>
      </c>
      <c r="C153" s="13">
        <v>17</v>
      </c>
      <c r="D153" s="5" t="s">
        <v>80</v>
      </c>
      <c r="E153" s="61" t="s">
        <v>92</v>
      </c>
      <c r="F153" s="51"/>
      <c r="G153" s="51"/>
      <c r="H153" s="51"/>
      <c r="I153" s="51"/>
      <c r="J153" s="39">
        <v>0.64365256124721604</v>
      </c>
      <c r="K153" s="35">
        <v>0.78977575291402879</v>
      </c>
      <c r="L153" s="6" t="s">
        <v>75</v>
      </c>
      <c r="M153" s="49">
        <f t="shared" si="4"/>
        <v>1</v>
      </c>
      <c r="N153" s="75">
        <f t="shared" si="5"/>
        <v>0</v>
      </c>
    </row>
    <row r="154" spans="1:14" ht="45" x14ac:dyDescent="0.25">
      <c r="A154" s="50" t="s">
        <v>83</v>
      </c>
      <c r="B154" s="6">
        <v>2014</v>
      </c>
      <c r="C154" s="13">
        <v>17</v>
      </c>
      <c r="D154" s="5" t="s">
        <v>81</v>
      </c>
      <c r="E154" s="5" t="s">
        <v>92</v>
      </c>
      <c r="F154" s="51"/>
      <c r="G154" s="51"/>
      <c r="H154" s="51"/>
      <c r="I154" s="51"/>
      <c r="J154" s="39">
        <v>0.73333333333333328</v>
      </c>
      <c r="K154" s="35">
        <v>0.78190823181145397</v>
      </c>
      <c r="L154" s="6" t="s">
        <v>75</v>
      </c>
      <c r="M154" s="49">
        <f t="shared" si="4"/>
        <v>1</v>
      </c>
      <c r="N154" s="75">
        <f t="shared" si="5"/>
        <v>0</v>
      </c>
    </row>
    <row r="155" spans="1:14" ht="45.75" thickBot="1" x14ac:dyDescent="0.3">
      <c r="A155" s="56" t="s">
        <v>83</v>
      </c>
      <c r="B155" s="11">
        <v>2014</v>
      </c>
      <c r="C155" s="10">
        <v>17</v>
      </c>
      <c r="D155" s="10" t="s">
        <v>82</v>
      </c>
      <c r="E155" s="10" t="s">
        <v>92</v>
      </c>
      <c r="F155" s="58"/>
      <c r="G155" s="58"/>
      <c r="H155" s="58"/>
      <c r="I155" s="58"/>
      <c r="J155" s="41">
        <v>0.7644580620451934</v>
      </c>
      <c r="K155" s="36">
        <v>0.7851775714184448</v>
      </c>
      <c r="L155" s="11" t="s">
        <v>75</v>
      </c>
      <c r="M155" s="49">
        <f t="shared" si="4"/>
        <v>1</v>
      </c>
      <c r="N155" s="75">
        <f t="shared" si="5"/>
        <v>0</v>
      </c>
    </row>
    <row r="156" spans="1:14" ht="30" x14ac:dyDescent="0.25">
      <c r="A156" s="54" t="s">
        <v>83</v>
      </c>
      <c r="B156" s="4">
        <v>2014</v>
      </c>
      <c r="C156" s="3">
        <v>21</v>
      </c>
      <c r="D156" s="3" t="s">
        <v>2</v>
      </c>
      <c r="E156" s="3" t="s">
        <v>93</v>
      </c>
      <c r="F156" s="66"/>
      <c r="G156" s="66"/>
      <c r="H156" s="66"/>
      <c r="I156" s="66"/>
      <c r="J156" s="34">
        <v>0.60175970873786411</v>
      </c>
      <c r="K156" s="38">
        <v>0.66941375884037646</v>
      </c>
      <c r="L156" s="4" t="s">
        <v>75</v>
      </c>
      <c r="M156" s="49">
        <f t="shared" si="4"/>
        <v>1</v>
      </c>
      <c r="N156" s="75">
        <f t="shared" si="5"/>
        <v>0</v>
      </c>
    </row>
    <row r="157" spans="1:14" ht="30" x14ac:dyDescent="0.25">
      <c r="A157" s="50" t="s">
        <v>83</v>
      </c>
      <c r="B157" s="6">
        <v>2014</v>
      </c>
      <c r="C157" s="5">
        <v>21</v>
      </c>
      <c r="D157" s="5" t="s">
        <v>76</v>
      </c>
      <c r="E157" s="5" t="s">
        <v>93</v>
      </c>
      <c r="F157" s="51"/>
      <c r="G157" s="51"/>
      <c r="H157" s="51"/>
      <c r="I157" s="51"/>
      <c r="J157" s="39">
        <v>0.61706555671175856</v>
      </c>
      <c r="K157" s="35">
        <v>0.63869557908892249</v>
      </c>
      <c r="L157" s="6" t="s">
        <v>75</v>
      </c>
      <c r="M157" s="49">
        <f t="shared" si="4"/>
        <v>1</v>
      </c>
      <c r="N157" s="75">
        <f t="shared" si="5"/>
        <v>0</v>
      </c>
    </row>
    <row r="158" spans="1:14" ht="30" x14ac:dyDescent="0.25">
      <c r="A158" s="50" t="s">
        <v>83</v>
      </c>
      <c r="B158" s="6">
        <v>2014</v>
      </c>
      <c r="C158" s="5">
        <v>21</v>
      </c>
      <c r="D158" s="5" t="s">
        <v>77</v>
      </c>
      <c r="E158" s="5" t="s">
        <v>93</v>
      </c>
      <c r="F158" s="51"/>
      <c r="G158" s="51"/>
      <c r="H158" s="51"/>
      <c r="I158" s="51"/>
      <c r="J158" s="39">
        <v>0.59172932330827066</v>
      </c>
      <c r="K158" s="35">
        <v>0.63805449641960388</v>
      </c>
      <c r="L158" s="6" t="s">
        <v>75</v>
      </c>
      <c r="M158" s="49">
        <f t="shared" si="4"/>
        <v>1</v>
      </c>
      <c r="N158" s="75">
        <f t="shared" si="5"/>
        <v>0</v>
      </c>
    </row>
    <row r="159" spans="1:14" ht="30" x14ac:dyDescent="0.25">
      <c r="A159" s="50" t="s">
        <v>83</v>
      </c>
      <c r="B159" s="6">
        <v>2014</v>
      </c>
      <c r="C159" s="5">
        <v>21</v>
      </c>
      <c r="D159" s="5" t="s">
        <v>78</v>
      </c>
      <c r="E159" s="5" t="s">
        <v>93</v>
      </c>
      <c r="F159" s="51"/>
      <c r="G159" s="51"/>
      <c r="H159" s="51"/>
      <c r="I159" s="51"/>
      <c r="J159" s="39">
        <v>0.58460076045627374</v>
      </c>
      <c r="K159" s="35">
        <v>0.65071496663489037</v>
      </c>
      <c r="L159" s="6" t="s">
        <v>75</v>
      </c>
      <c r="M159" s="49">
        <f t="shared" si="4"/>
        <v>1</v>
      </c>
      <c r="N159" s="75">
        <f t="shared" si="5"/>
        <v>0</v>
      </c>
    </row>
    <row r="160" spans="1:14" ht="30" x14ac:dyDescent="0.25">
      <c r="A160" s="50" t="s">
        <v>83</v>
      </c>
      <c r="B160" s="6">
        <v>2014</v>
      </c>
      <c r="C160" s="5">
        <v>21</v>
      </c>
      <c r="D160" s="5" t="s">
        <v>79</v>
      </c>
      <c r="E160" s="5" t="s">
        <v>93</v>
      </c>
      <c r="F160" s="51"/>
      <c r="G160" s="51"/>
      <c r="H160" s="51"/>
      <c r="I160" s="51"/>
      <c r="J160" s="39">
        <v>0.52503382949932342</v>
      </c>
      <c r="K160" s="35">
        <v>0.63872146118721462</v>
      </c>
      <c r="L160" s="6" t="s">
        <v>75</v>
      </c>
      <c r="M160" s="49">
        <f t="shared" si="4"/>
        <v>1</v>
      </c>
      <c r="N160" s="75">
        <f t="shared" si="5"/>
        <v>0</v>
      </c>
    </row>
    <row r="161" spans="1:14" ht="30" x14ac:dyDescent="0.25">
      <c r="A161" s="50" t="s">
        <v>83</v>
      </c>
      <c r="B161" s="6">
        <v>2014</v>
      </c>
      <c r="C161" s="5">
        <v>21</v>
      </c>
      <c r="D161" s="5" t="s">
        <v>80</v>
      </c>
      <c r="E161" s="5" t="s">
        <v>93</v>
      </c>
      <c r="F161" s="51"/>
      <c r="G161" s="51"/>
      <c r="H161" s="51"/>
      <c r="I161" s="51"/>
      <c r="J161" s="39">
        <v>0.504</v>
      </c>
      <c r="K161" s="35">
        <v>0.64459147171483744</v>
      </c>
      <c r="L161" s="6" t="s">
        <v>75</v>
      </c>
      <c r="M161" s="49">
        <f t="shared" si="4"/>
        <v>1</v>
      </c>
      <c r="N161" s="75">
        <f t="shared" si="5"/>
        <v>0</v>
      </c>
    </row>
    <row r="162" spans="1:14" ht="30" x14ac:dyDescent="0.25">
      <c r="A162" s="50" t="s">
        <v>83</v>
      </c>
      <c r="B162" s="6">
        <v>2014</v>
      </c>
      <c r="C162" s="5">
        <v>21</v>
      </c>
      <c r="D162" s="5" t="s">
        <v>81</v>
      </c>
      <c r="E162" s="5" t="s">
        <v>93</v>
      </c>
      <c r="F162" s="70"/>
      <c r="G162" s="70"/>
      <c r="H162" s="70"/>
      <c r="I162" s="70"/>
      <c r="J162" s="39">
        <v>0.54507042253521132</v>
      </c>
      <c r="K162" s="35">
        <v>0.63818850938288874</v>
      </c>
      <c r="L162" s="6" t="s">
        <v>75</v>
      </c>
      <c r="M162" s="49">
        <f t="shared" si="4"/>
        <v>1</v>
      </c>
      <c r="N162" s="75">
        <f t="shared" si="5"/>
        <v>0</v>
      </c>
    </row>
    <row r="163" spans="1:14" ht="30.75" thickBot="1" x14ac:dyDescent="0.3">
      <c r="A163" s="56" t="s">
        <v>83</v>
      </c>
      <c r="B163" s="11">
        <v>2014</v>
      </c>
      <c r="C163" s="10">
        <v>21</v>
      </c>
      <c r="D163" s="10" t="s">
        <v>82</v>
      </c>
      <c r="E163" s="10" t="s">
        <v>93</v>
      </c>
      <c r="F163" s="71"/>
      <c r="G163" s="71"/>
      <c r="H163" s="71"/>
      <c r="I163" s="71"/>
      <c r="J163" s="41">
        <v>0.61853205849268844</v>
      </c>
      <c r="K163" s="36">
        <v>0.64097140914756201</v>
      </c>
      <c r="L163" s="11" t="s">
        <v>75</v>
      </c>
      <c r="M163" s="49">
        <f t="shared" si="4"/>
        <v>1</v>
      </c>
      <c r="N163" s="75">
        <f t="shared" si="5"/>
        <v>0</v>
      </c>
    </row>
    <row r="164" spans="1:14" ht="30" x14ac:dyDescent="0.25">
      <c r="A164" s="50" t="s">
        <v>83</v>
      </c>
      <c r="B164" s="6">
        <v>2012</v>
      </c>
      <c r="C164" s="5">
        <v>10</v>
      </c>
      <c r="D164" s="5" t="s">
        <v>2</v>
      </c>
      <c r="E164" s="5" t="s">
        <v>74</v>
      </c>
      <c r="F164" s="51"/>
      <c r="G164" s="51"/>
      <c r="H164" s="51"/>
      <c r="I164" s="51"/>
      <c r="J164" s="39">
        <v>0.67178986326719436</v>
      </c>
      <c r="K164" s="35">
        <v>0.7263957498368907</v>
      </c>
      <c r="L164" s="6" t="s">
        <v>75</v>
      </c>
      <c r="M164" s="49">
        <f t="shared" si="4"/>
        <v>1</v>
      </c>
      <c r="N164" s="75">
        <f t="shared" si="5"/>
        <v>0</v>
      </c>
    </row>
    <row r="165" spans="1:14" ht="30" x14ac:dyDescent="0.25">
      <c r="A165" s="50" t="s">
        <v>83</v>
      </c>
      <c r="B165" s="6">
        <v>2012</v>
      </c>
      <c r="C165" s="5">
        <v>10</v>
      </c>
      <c r="D165" s="5" t="s">
        <v>76</v>
      </c>
      <c r="E165" s="5" t="s">
        <v>74</v>
      </c>
      <c r="F165" s="62"/>
      <c r="G165" s="51"/>
      <c r="H165" s="51"/>
      <c r="I165" s="51"/>
      <c r="J165" s="39">
        <v>0.68669236000906819</v>
      </c>
      <c r="K165" s="35">
        <v>0.70209035368894002</v>
      </c>
      <c r="L165" s="6" t="s">
        <v>75</v>
      </c>
      <c r="M165" s="49">
        <f t="shared" si="4"/>
        <v>1</v>
      </c>
      <c r="N165" s="75">
        <f t="shared" si="5"/>
        <v>0</v>
      </c>
    </row>
    <row r="166" spans="1:14" ht="30" x14ac:dyDescent="0.25">
      <c r="A166" s="50" t="s">
        <v>83</v>
      </c>
      <c r="B166" s="6">
        <v>2012</v>
      </c>
      <c r="C166" s="5">
        <v>10</v>
      </c>
      <c r="D166" s="5" t="s">
        <v>77</v>
      </c>
      <c r="E166" s="5" t="s">
        <v>74</v>
      </c>
      <c r="F166" s="62"/>
      <c r="G166" s="51"/>
      <c r="H166" s="51"/>
      <c r="I166" s="51"/>
      <c r="J166" s="39">
        <v>0.63847117794486219</v>
      </c>
      <c r="K166" s="35">
        <v>0.70294536575440025</v>
      </c>
      <c r="L166" s="6" t="s">
        <v>75</v>
      </c>
      <c r="M166" s="49">
        <f t="shared" si="4"/>
        <v>1</v>
      </c>
      <c r="N166" s="75">
        <f t="shared" si="5"/>
        <v>0</v>
      </c>
    </row>
    <row r="167" spans="1:14" ht="30" x14ac:dyDescent="0.25">
      <c r="A167" s="50" t="s">
        <v>83</v>
      </c>
      <c r="B167" s="6">
        <v>2012</v>
      </c>
      <c r="C167" s="5">
        <v>10</v>
      </c>
      <c r="D167" s="5" t="s">
        <v>78</v>
      </c>
      <c r="E167" s="5" t="s">
        <v>74</v>
      </c>
      <c r="F167" s="62"/>
      <c r="G167" s="51"/>
      <c r="H167" s="51"/>
      <c r="I167" s="51"/>
      <c r="J167" s="39">
        <v>0.65263397428603942</v>
      </c>
      <c r="K167" s="35">
        <v>0.7135074557170874</v>
      </c>
      <c r="L167" s="6" t="s">
        <v>75</v>
      </c>
      <c r="M167" s="49">
        <f t="shared" si="4"/>
        <v>1</v>
      </c>
      <c r="N167" s="75">
        <f t="shared" si="5"/>
        <v>0</v>
      </c>
    </row>
    <row r="168" spans="1:14" ht="30" x14ac:dyDescent="0.25">
      <c r="A168" s="50" t="s">
        <v>83</v>
      </c>
      <c r="B168" s="6">
        <v>2012</v>
      </c>
      <c r="C168" s="5">
        <v>10</v>
      </c>
      <c r="D168" s="5" t="s">
        <v>79</v>
      </c>
      <c r="E168" s="5" t="s">
        <v>74</v>
      </c>
      <c r="F168" s="62"/>
      <c r="G168" s="51"/>
      <c r="H168" s="51"/>
      <c r="I168" s="51"/>
      <c r="J168" s="39">
        <v>0.61376896149358229</v>
      </c>
      <c r="K168" s="35">
        <v>0.70228435900636621</v>
      </c>
      <c r="L168" s="6" t="s">
        <v>75</v>
      </c>
      <c r="M168" s="49">
        <f t="shared" si="4"/>
        <v>1</v>
      </c>
      <c r="N168" s="75">
        <f t="shared" si="5"/>
        <v>0</v>
      </c>
    </row>
    <row r="169" spans="1:14" ht="30" x14ac:dyDescent="0.25">
      <c r="A169" s="50" t="s">
        <v>83</v>
      </c>
      <c r="B169" s="6">
        <v>2012</v>
      </c>
      <c r="C169" s="5">
        <v>10</v>
      </c>
      <c r="D169" s="5" t="s">
        <v>80</v>
      </c>
      <c r="E169" s="5" t="s">
        <v>74</v>
      </c>
      <c r="F169" s="62"/>
      <c r="G169" s="51"/>
      <c r="H169" s="51"/>
      <c r="I169" s="51"/>
      <c r="J169" s="39">
        <v>0.57520404197434905</v>
      </c>
      <c r="K169" s="35">
        <v>0.70883434622707953</v>
      </c>
      <c r="L169" s="6" t="s">
        <v>75</v>
      </c>
      <c r="M169" s="49">
        <f t="shared" si="4"/>
        <v>1</v>
      </c>
      <c r="N169" s="75">
        <f t="shared" si="5"/>
        <v>0</v>
      </c>
    </row>
    <row r="170" spans="1:14" ht="30.75" thickBot="1" x14ac:dyDescent="0.3">
      <c r="A170" s="56" t="s">
        <v>83</v>
      </c>
      <c r="B170" s="11">
        <v>2012</v>
      </c>
      <c r="C170" s="10">
        <v>10</v>
      </c>
      <c r="D170" s="10" t="s">
        <v>82</v>
      </c>
      <c r="E170" s="10" t="s">
        <v>74</v>
      </c>
      <c r="F170" s="63"/>
      <c r="G170" s="58"/>
      <c r="H170" s="58"/>
      <c r="I170" s="58"/>
      <c r="J170" s="41">
        <v>0.68108495638666511</v>
      </c>
      <c r="K170" s="36">
        <v>0.70540515625480138</v>
      </c>
      <c r="L170" s="11" t="s">
        <v>75</v>
      </c>
      <c r="M170" s="49">
        <f t="shared" si="4"/>
        <v>1</v>
      </c>
      <c r="N170" s="75">
        <f t="shared" si="5"/>
        <v>0</v>
      </c>
    </row>
    <row r="171" spans="1:14" ht="45" x14ac:dyDescent="0.25">
      <c r="A171" s="57" t="s">
        <v>83</v>
      </c>
      <c r="B171" s="14">
        <v>2012</v>
      </c>
      <c r="C171" s="13">
        <v>11</v>
      </c>
      <c r="D171" s="5" t="s">
        <v>2</v>
      </c>
      <c r="E171" s="60" t="s">
        <v>89</v>
      </c>
      <c r="F171" s="65"/>
      <c r="G171" s="66"/>
      <c r="H171" s="67"/>
      <c r="I171" s="66"/>
      <c r="J171" s="39">
        <v>0.61699439745138962</v>
      </c>
      <c r="K171" s="35">
        <v>0.69597051835329482</v>
      </c>
      <c r="L171" s="6" t="s">
        <v>75</v>
      </c>
      <c r="M171" s="49">
        <f t="shared" si="4"/>
        <v>1</v>
      </c>
      <c r="N171" s="75">
        <f t="shared" si="5"/>
        <v>0</v>
      </c>
    </row>
    <row r="172" spans="1:14" ht="45" x14ac:dyDescent="0.25">
      <c r="A172" s="50" t="s">
        <v>83</v>
      </c>
      <c r="B172" s="6">
        <v>2012</v>
      </c>
      <c r="C172" s="13">
        <v>11</v>
      </c>
      <c r="D172" s="5" t="s">
        <v>76</v>
      </c>
      <c r="E172" s="61" t="s">
        <v>89</v>
      </c>
      <c r="F172" s="68"/>
      <c r="G172" s="51"/>
      <c r="H172" s="68"/>
      <c r="I172" s="51"/>
      <c r="J172" s="39">
        <v>0.61801541425818884</v>
      </c>
      <c r="K172" s="35">
        <v>0.66384058597917928</v>
      </c>
      <c r="L172" s="6" t="s">
        <v>75</v>
      </c>
      <c r="M172" s="49">
        <f t="shared" si="4"/>
        <v>1</v>
      </c>
      <c r="N172" s="75">
        <f t="shared" si="5"/>
        <v>0</v>
      </c>
    </row>
    <row r="173" spans="1:14" ht="45" x14ac:dyDescent="0.25">
      <c r="A173" s="50" t="s">
        <v>83</v>
      </c>
      <c r="B173" s="6">
        <v>2012</v>
      </c>
      <c r="C173" s="13">
        <v>11</v>
      </c>
      <c r="D173" s="5" t="s">
        <v>77</v>
      </c>
      <c r="E173" s="61" t="s">
        <v>89</v>
      </c>
      <c r="F173" s="68"/>
      <c r="G173" s="51"/>
      <c r="H173" s="68"/>
      <c r="I173" s="51"/>
      <c r="J173" s="39">
        <v>0.57490144546649147</v>
      </c>
      <c r="K173" s="35">
        <v>0.66236899241429226</v>
      </c>
      <c r="L173" s="6" t="s">
        <v>75</v>
      </c>
      <c r="M173" s="49">
        <f t="shared" si="4"/>
        <v>1</v>
      </c>
      <c r="N173" s="75">
        <f t="shared" si="5"/>
        <v>0</v>
      </c>
    </row>
    <row r="174" spans="1:14" ht="45" x14ac:dyDescent="0.25">
      <c r="A174" s="50" t="s">
        <v>83</v>
      </c>
      <c r="B174" s="6">
        <v>2012</v>
      </c>
      <c r="C174" s="13">
        <v>11</v>
      </c>
      <c r="D174" s="5" t="s">
        <v>78</v>
      </c>
      <c r="E174" s="61" t="s">
        <v>89</v>
      </c>
      <c r="F174" s="51"/>
      <c r="G174" s="51"/>
      <c r="H174" s="51"/>
      <c r="I174" s="51"/>
      <c r="J174" s="39">
        <v>0.59902912621359228</v>
      </c>
      <c r="K174" s="35">
        <v>0.67507927686423219</v>
      </c>
      <c r="L174" s="6" t="s">
        <v>75</v>
      </c>
      <c r="M174" s="49">
        <f t="shared" si="4"/>
        <v>1</v>
      </c>
      <c r="N174" s="75">
        <f t="shared" si="5"/>
        <v>0</v>
      </c>
    </row>
    <row r="175" spans="1:14" ht="45" x14ac:dyDescent="0.25">
      <c r="A175" s="50" t="s">
        <v>83</v>
      </c>
      <c r="B175" s="6">
        <v>2012</v>
      </c>
      <c r="C175" s="13">
        <v>11</v>
      </c>
      <c r="D175" s="5" t="s">
        <v>79</v>
      </c>
      <c r="E175" s="61" t="s">
        <v>89</v>
      </c>
      <c r="F175" s="51"/>
      <c r="G175" s="51"/>
      <c r="H175" s="51"/>
      <c r="I175" s="51"/>
      <c r="J175" s="39">
        <v>0.55771567436208991</v>
      </c>
      <c r="K175" s="35">
        <v>0.66113245277061516</v>
      </c>
      <c r="L175" s="6" t="s">
        <v>75</v>
      </c>
      <c r="M175" s="49">
        <f t="shared" si="4"/>
        <v>1</v>
      </c>
      <c r="N175" s="75">
        <f t="shared" si="5"/>
        <v>0</v>
      </c>
    </row>
    <row r="176" spans="1:14" ht="45" x14ac:dyDescent="0.25">
      <c r="A176" s="50" t="s">
        <v>83</v>
      </c>
      <c r="B176" s="6">
        <v>2012</v>
      </c>
      <c r="C176" s="13">
        <v>11</v>
      </c>
      <c r="D176" s="5" t="s">
        <v>80</v>
      </c>
      <c r="E176" s="61" t="s">
        <v>89</v>
      </c>
      <c r="F176" s="51"/>
      <c r="G176" s="51"/>
      <c r="H176" s="51"/>
      <c r="I176" s="51"/>
      <c r="J176" s="39">
        <v>0.53980825343893291</v>
      </c>
      <c r="K176" s="35">
        <v>0.66678561625034316</v>
      </c>
      <c r="L176" s="6" t="s">
        <v>75</v>
      </c>
      <c r="M176" s="49">
        <f t="shared" si="4"/>
        <v>1</v>
      </c>
      <c r="N176" s="75">
        <f t="shared" si="5"/>
        <v>0</v>
      </c>
    </row>
    <row r="177" spans="1:14" ht="45.75" thickBot="1" x14ac:dyDescent="0.3">
      <c r="A177" s="50" t="s">
        <v>83</v>
      </c>
      <c r="B177" s="11">
        <v>2012</v>
      </c>
      <c r="C177" s="10">
        <v>11</v>
      </c>
      <c r="D177" s="10" t="s">
        <v>82</v>
      </c>
      <c r="E177" s="69" t="s">
        <v>89</v>
      </c>
      <c r="F177" s="58"/>
      <c r="G177" s="58"/>
      <c r="H177" s="58"/>
      <c r="I177" s="58"/>
      <c r="J177" s="41">
        <v>0.62064102564102563</v>
      </c>
      <c r="K177" s="36">
        <v>0.66856811370008706</v>
      </c>
      <c r="L177" s="11" t="s">
        <v>75</v>
      </c>
      <c r="M177" s="49">
        <f t="shared" si="4"/>
        <v>1</v>
      </c>
      <c r="N177" s="75">
        <f t="shared" si="5"/>
        <v>0</v>
      </c>
    </row>
    <row r="178" spans="1:14" x14ac:dyDescent="0.25">
      <c r="A178" s="50" t="s">
        <v>83</v>
      </c>
      <c r="B178" s="14">
        <v>2012</v>
      </c>
      <c r="C178" s="13">
        <v>12</v>
      </c>
      <c r="D178" s="5" t="s">
        <v>2</v>
      </c>
      <c r="E178" s="60" t="s">
        <v>90</v>
      </c>
      <c r="F178" s="64"/>
      <c r="G178" s="64"/>
      <c r="H178" s="64"/>
      <c r="I178" s="64"/>
      <c r="J178" s="40">
        <v>0.71944458836329728</v>
      </c>
      <c r="K178" s="37">
        <v>0.77959202769720226</v>
      </c>
      <c r="L178" s="14" t="s">
        <v>75</v>
      </c>
      <c r="M178" s="49">
        <f t="shared" si="4"/>
        <v>1</v>
      </c>
      <c r="N178" s="75">
        <f t="shared" si="5"/>
        <v>0</v>
      </c>
    </row>
    <row r="179" spans="1:14" x14ac:dyDescent="0.25">
      <c r="A179" s="50" t="s">
        <v>83</v>
      </c>
      <c r="B179" s="6">
        <v>2012</v>
      </c>
      <c r="C179" s="13">
        <v>12</v>
      </c>
      <c r="D179" s="5" t="s">
        <v>76</v>
      </c>
      <c r="E179" s="61" t="s">
        <v>90</v>
      </c>
      <c r="F179" s="51"/>
      <c r="G179" s="51"/>
      <c r="H179" s="51"/>
      <c r="I179" s="51"/>
      <c r="J179" s="39">
        <v>0.7479972533760586</v>
      </c>
      <c r="K179" s="35">
        <v>0.75141849831983698</v>
      </c>
      <c r="L179" s="6"/>
      <c r="M179" s="49">
        <f t="shared" si="4"/>
        <v>0</v>
      </c>
      <c r="N179" s="75">
        <f t="shared" si="5"/>
        <v>0</v>
      </c>
    </row>
    <row r="180" spans="1:14" x14ac:dyDescent="0.25">
      <c r="A180" s="50" t="s">
        <v>83</v>
      </c>
      <c r="B180" s="6">
        <v>2012</v>
      </c>
      <c r="C180" s="13">
        <v>12</v>
      </c>
      <c r="D180" s="5" t="s">
        <v>77</v>
      </c>
      <c r="E180" s="61" t="s">
        <v>90</v>
      </c>
      <c r="F180" s="51"/>
      <c r="G180" s="51"/>
      <c r="H180" s="51"/>
      <c r="I180" s="51"/>
      <c r="J180" s="39">
        <v>0.70063291139240502</v>
      </c>
      <c r="K180" s="35">
        <v>0.75308863025962403</v>
      </c>
      <c r="L180" s="6" t="s">
        <v>75</v>
      </c>
      <c r="M180" s="49">
        <f t="shared" si="4"/>
        <v>1</v>
      </c>
      <c r="N180" s="75">
        <f t="shared" si="5"/>
        <v>0</v>
      </c>
    </row>
    <row r="181" spans="1:14" x14ac:dyDescent="0.25">
      <c r="A181" s="50" t="s">
        <v>83</v>
      </c>
      <c r="B181" s="6">
        <v>2012</v>
      </c>
      <c r="C181" s="13">
        <v>12</v>
      </c>
      <c r="D181" s="5" t="s">
        <v>78</v>
      </c>
      <c r="E181" s="61" t="s">
        <v>90</v>
      </c>
      <c r="F181" s="51"/>
      <c r="G181" s="51"/>
      <c r="H181" s="51"/>
      <c r="I181" s="51"/>
      <c r="J181" s="39">
        <v>0.69901466544454627</v>
      </c>
      <c r="K181" s="35">
        <v>0.76526747425423358</v>
      </c>
      <c r="L181" s="6" t="s">
        <v>75</v>
      </c>
      <c r="M181" s="49">
        <f t="shared" si="4"/>
        <v>1</v>
      </c>
      <c r="N181" s="75">
        <f t="shared" si="5"/>
        <v>0</v>
      </c>
    </row>
    <row r="182" spans="1:14" x14ac:dyDescent="0.25">
      <c r="A182" s="50" t="s">
        <v>83</v>
      </c>
      <c r="B182" s="6">
        <v>2012</v>
      </c>
      <c r="C182" s="13">
        <v>12</v>
      </c>
      <c r="D182" s="5" t="s">
        <v>79</v>
      </c>
      <c r="E182" s="61" t="s">
        <v>90</v>
      </c>
      <c r="F182" s="51"/>
      <c r="G182" s="51"/>
      <c r="H182" s="51"/>
      <c r="I182" s="51"/>
      <c r="J182" s="39">
        <v>0.64361078546307149</v>
      </c>
      <c r="K182" s="35">
        <v>0.75335241826126265</v>
      </c>
      <c r="L182" s="6" t="s">
        <v>75</v>
      </c>
      <c r="M182" s="49">
        <f t="shared" si="4"/>
        <v>1</v>
      </c>
      <c r="N182" s="75">
        <f t="shared" si="5"/>
        <v>0</v>
      </c>
    </row>
    <row r="183" spans="1:14" x14ac:dyDescent="0.25">
      <c r="A183" s="50" t="s">
        <v>83</v>
      </c>
      <c r="B183" s="6">
        <v>2012</v>
      </c>
      <c r="C183" s="13">
        <v>12</v>
      </c>
      <c r="D183" s="5" t="s">
        <v>80</v>
      </c>
      <c r="E183" s="61" t="s">
        <v>90</v>
      </c>
      <c r="F183" s="51"/>
      <c r="G183" s="51"/>
      <c r="H183" s="51"/>
      <c r="I183" s="51"/>
      <c r="J183" s="39">
        <v>0.60389863547758282</v>
      </c>
      <c r="K183" s="35">
        <v>0.76095512988716874</v>
      </c>
      <c r="L183" s="6" t="s">
        <v>75</v>
      </c>
      <c r="M183" s="49">
        <f t="shared" si="4"/>
        <v>1</v>
      </c>
      <c r="N183" s="75">
        <f t="shared" si="5"/>
        <v>0</v>
      </c>
    </row>
    <row r="184" spans="1:14" ht="30.75" thickBot="1" x14ac:dyDescent="0.3">
      <c r="A184" s="50" t="s">
        <v>83</v>
      </c>
      <c r="B184" s="11">
        <v>2012</v>
      </c>
      <c r="C184" s="10">
        <v>12</v>
      </c>
      <c r="D184" s="10" t="s">
        <v>82</v>
      </c>
      <c r="E184" s="69" t="s">
        <v>90</v>
      </c>
      <c r="F184" s="58"/>
      <c r="G184" s="58"/>
      <c r="H184" s="58"/>
      <c r="I184" s="58"/>
      <c r="J184" s="41">
        <v>0.7285886610373945</v>
      </c>
      <c r="K184" s="36">
        <v>0.75680098811178009</v>
      </c>
      <c r="L184" s="11" t="s">
        <v>75</v>
      </c>
      <c r="M184" s="49">
        <f t="shared" si="4"/>
        <v>1</v>
      </c>
      <c r="N184" s="75">
        <f t="shared" si="5"/>
        <v>0</v>
      </c>
    </row>
    <row r="185" spans="1:14" ht="30" x14ac:dyDescent="0.25">
      <c r="A185" s="50" t="s">
        <v>83</v>
      </c>
      <c r="B185" s="14">
        <v>2012</v>
      </c>
      <c r="C185" s="13">
        <v>16</v>
      </c>
      <c r="D185" s="5" t="s">
        <v>2</v>
      </c>
      <c r="E185" s="59" t="s">
        <v>91</v>
      </c>
      <c r="F185" s="64"/>
      <c r="G185" s="64"/>
      <c r="H185" s="64"/>
      <c r="I185" s="64"/>
      <c r="J185" s="40">
        <v>0.59199999999999997</v>
      </c>
      <c r="K185" s="37">
        <v>0.60511435564182636</v>
      </c>
      <c r="L185" s="14" t="s">
        <v>75</v>
      </c>
      <c r="M185" s="49">
        <f t="shared" si="4"/>
        <v>1</v>
      </c>
      <c r="N185" s="75">
        <f t="shared" si="5"/>
        <v>0</v>
      </c>
    </row>
    <row r="186" spans="1:14" ht="30" x14ac:dyDescent="0.25">
      <c r="A186" s="50" t="s">
        <v>83</v>
      </c>
      <c r="B186" s="6">
        <v>2012</v>
      </c>
      <c r="C186" s="13">
        <v>16</v>
      </c>
      <c r="D186" s="5" t="s">
        <v>76</v>
      </c>
      <c r="E186" s="61" t="s">
        <v>91</v>
      </c>
      <c r="F186" s="51"/>
      <c r="G186" s="51"/>
      <c r="H186" s="51"/>
      <c r="I186" s="51"/>
      <c r="J186" s="35">
        <v>0.60511435564182636</v>
      </c>
      <c r="K186" s="39">
        <v>0.59199999999999997</v>
      </c>
      <c r="L186" s="6" t="s">
        <v>75</v>
      </c>
      <c r="M186" s="49">
        <f t="shared" si="4"/>
        <v>1</v>
      </c>
      <c r="N186" s="75">
        <f t="shared" si="5"/>
        <v>0</v>
      </c>
    </row>
    <row r="187" spans="1:14" ht="30" x14ac:dyDescent="0.25">
      <c r="A187" s="50" t="s">
        <v>83</v>
      </c>
      <c r="B187" s="6">
        <v>2012</v>
      </c>
      <c r="C187" s="13">
        <v>16</v>
      </c>
      <c r="D187" s="5" t="s">
        <v>77</v>
      </c>
      <c r="E187" s="61" t="s">
        <v>91</v>
      </c>
      <c r="F187" s="51"/>
      <c r="G187" s="51"/>
      <c r="H187" s="51"/>
      <c r="I187" s="51"/>
      <c r="J187" s="39">
        <v>0.58546655656482249</v>
      </c>
      <c r="K187" s="35">
        <v>0.59880064964810731</v>
      </c>
      <c r="L187" s="6"/>
      <c r="M187" s="49">
        <f t="shared" si="4"/>
        <v>0</v>
      </c>
      <c r="N187" s="75">
        <f t="shared" si="5"/>
        <v>0</v>
      </c>
    </row>
    <row r="188" spans="1:14" ht="30" x14ac:dyDescent="0.25">
      <c r="A188" s="50" t="s">
        <v>83</v>
      </c>
      <c r="B188" s="6">
        <v>2012</v>
      </c>
      <c r="C188" s="13">
        <v>16</v>
      </c>
      <c r="D188" s="5" t="s">
        <v>78</v>
      </c>
      <c r="E188" s="61" t="s">
        <v>91</v>
      </c>
      <c r="F188" s="51"/>
      <c r="G188" s="51"/>
      <c r="H188" s="51"/>
      <c r="I188" s="51"/>
      <c r="J188" s="39">
        <v>0.57123857024106406</v>
      </c>
      <c r="K188" s="35">
        <v>0.60659066062783074</v>
      </c>
      <c r="L188" s="6" t="s">
        <v>75</v>
      </c>
      <c r="M188" s="49">
        <f t="shared" si="4"/>
        <v>1</v>
      </c>
      <c r="N188" s="75">
        <f t="shared" si="5"/>
        <v>0</v>
      </c>
    </row>
    <row r="189" spans="1:14" ht="30" x14ac:dyDescent="0.25">
      <c r="A189" s="50" t="s">
        <v>83</v>
      </c>
      <c r="B189" s="6">
        <v>2012</v>
      </c>
      <c r="C189" s="13">
        <v>16</v>
      </c>
      <c r="D189" s="5" t="s">
        <v>79</v>
      </c>
      <c r="E189" s="61" t="s">
        <v>91</v>
      </c>
      <c r="F189" s="51"/>
      <c r="G189" s="51"/>
      <c r="H189" s="51"/>
      <c r="I189" s="51"/>
      <c r="J189" s="39">
        <v>0.565008025682183</v>
      </c>
      <c r="K189" s="35">
        <v>0.59900004064875412</v>
      </c>
      <c r="L189" s="6"/>
      <c r="M189" s="49">
        <f t="shared" si="4"/>
        <v>0</v>
      </c>
      <c r="N189" s="75">
        <f t="shared" si="5"/>
        <v>0</v>
      </c>
    </row>
    <row r="190" spans="1:14" ht="30" x14ac:dyDescent="0.25">
      <c r="A190" s="50" t="s">
        <v>83</v>
      </c>
      <c r="B190" s="6">
        <v>2012</v>
      </c>
      <c r="C190" s="13">
        <v>16</v>
      </c>
      <c r="D190" s="5" t="s">
        <v>80</v>
      </c>
      <c r="E190" s="61" t="s">
        <v>91</v>
      </c>
      <c r="F190" s="51"/>
      <c r="G190" s="51"/>
      <c r="H190" s="51"/>
      <c r="I190" s="51"/>
      <c r="J190" s="39">
        <v>0.5184534270650264</v>
      </c>
      <c r="K190" s="35">
        <v>0.60394608155802187</v>
      </c>
      <c r="L190" s="6" t="s">
        <v>75</v>
      </c>
      <c r="M190" s="49">
        <f t="shared" si="4"/>
        <v>1</v>
      </c>
      <c r="N190" s="75">
        <f t="shared" si="5"/>
        <v>0</v>
      </c>
    </row>
    <row r="191" spans="1:14" ht="30.75" thickBot="1" x14ac:dyDescent="0.3">
      <c r="A191" s="56" t="s">
        <v>83</v>
      </c>
      <c r="B191" s="11">
        <v>2012</v>
      </c>
      <c r="C191" s="10">
        <v>16</v>
      </c>
      <c r="D191" s="10" t="s">
        <v>82</v>
      </c>
      <c r="E191" s="10" t="s">
        <v>91</v>
      </c>
      <c r="F191" s="58"/>
      <c r="G191" s="58"/>
      <c r="H191" s="58"/>
      <c r="I191" s="58"/>
      <c r="J191" s="72">
        <v>0.59546377792823291</v>
      </c>
      <c r="K191" s="72">
        <v>0.59898529716297366</v>
      </c>
      <c r="L191" s="11"/>
      <c r="M191" s="49">
        <f t="shared" si="4"/>
        <v>0</v>
      </c>
      <c r="N191" s="75">
        <f t="shared" si="5"/>
        <v>0</v>
      </c>
    </row>
    <row r="192" spans="1:14" ht="45" x14ac:dyDescent="0.25">
      <c r="A192" s="57" t="s">
        <v>83</v>
      </c>
      <c r="B192" s="14">
        <v>2012</v>
      </c>
      <c r="C192" s="13">
        <v>17</v>
      </c>
      <c r="D192" s="5" t="s">
        <v>2</v>
      </c>
      <c r="E192" s="59" t="s">
        <v>92</v>
      </c>
      <c r="F192" s="64"/>
      <c r="G192" s="64"/>
      <c r="H192" s="64"/>
      <c r="I192" s="64"/>
      <c r="J192" s="40">
        <v>0.74985941414038138</v>
      </c>
      <c r="K192" s="37">
        <v>0.79998142386105053</v>
      </c>
      <c r="L192" s="14" t="s">
        <v>75</v>
      </c>
      <c r="M192" s="49">
        <f t="shared" si="4"/>
        <v>1</v>
      </c>
      <c r="N192" s="75">
        <f t="shared" si="5"/>
        <v>0</v>
      </c>
    </row>
    <row r="193" spans="1:14" ht="45" x14ac:dyDescent="0.25">
      <c r="A193" s="50" t="s">
        <v>83</v>
      </c>
      <c r="B193" s="6">
        <v>2012</v>
      </c>
      <c r="C193" s="13">
        <v>17</v>
      </c>
      <c r="D193" s="5" t="s">
        <v>76</v>
      </c>
      <c r="E193" s="61" t="s">
        <v>92</v>
      </c>
      <c r="F193" s="51"/>
      <c r="G193" s="51"/>
      <c r="H193" s="51"/>
      <c r="I193" s="51"/>
      <c r="J193" s="39">
        <v>0.76739473091646027</v>
      </c>
      <c r="K193" s="35">
        <v>0.7771805854909557</v>
      </c>
      <c r="L193" s="6"/>
      <c r="M193" s="49">
        <f t="shared" si="4"/>
        <v>0</v>
      </c>
      <c r="N193" s="75">
        <f t="shared" si="5"/>
        <v>0</v>
      </c>
    </row>
    <row r="194" spans="1:14" ht="45" x14ac:dyDescent="0.25">
      <c r="A194" s="50" t="s">
        <v>83</v>
      </c>
      <c r="B194" s="6">
        <v>2012</v>
      </c>
      <c r="C194" s="13">
        <v>17</v>
      </c>
      <c r="D194" s="5" t="s">
        <v>77</v>
      </c>
      <c r="E194" s="61" t="s">
        <v>92</v>
      </c>
      <c r="F194" s="51"/>
      <c r="G194" s="51"/>
      <c r="H194" s="51"/>
      <c r="I194" s="51"/>
      <c r="J194" s="39">
        <v>0.73886138613861385</v>
      </c>
      <c r="K194" s="35">
        <v>0.7776483104513906</v>
      </c>
      <c r="L194" s="6" t="s">
        <v>75</v>
      </c>
      <c r="M194" s="49">
        <f t="shared" si="4"/>
        <v>1</v>
      </c>
      <c r="N194" s="75">
        <f t="shared" si="5"/>
        <v>0</v>
      </c>
    </row>
    <row r="195" spans="1:14" ht="45" x14ac:dyDescent="0.25">
      <c r="A195" s="50" t="s">
        <v>83</v>
      </c>
      <c r="B195" s="6">
        <v>2012</v>
      </c>
      <c r="C195" s="13">
        <v>17</v>
      </c>
      <c r="D195" s="5" t="s">
        <v>78</v>
      </c>
      <c r="E195" s="61" t="s">
        <v>92</v>
      </c>
      <c r="F195" s="51"/>
      <c r="G195" s="51"/>
      <c r="H195" s="51"/>
      <c r="I195" s="51"/>
      <c r="J195" s="39">
        <v>0.73844061650045334</v>
      </c>
      <c r="K195" s="35">
        <v>0.78642702200185932</v>
      </c>
      <c r="L195" s="6" t="s">
        <v>75</v>
      </c>
      <c r="M195" s="49">
        <f t="shared" ref="M195:M205" si="6">IF(L195="*",1,0)</f>
        <v>1</v>
      </c>
      <c r="N195" s="75">
        <f t="shared" ref="N195:N205" si="7">G195+I195</f>
        <v>0</v>
      </c>
    </row>
    <row r="196" spans="1:14" ht="45" x14ac:dyDescent="0.25">
      <c r="A196" s="50" t="s">
        <v>83</v>
      </c>
      <c r="B196" s="6">
        <v>2012</v>
      </c>
      <c r="C196" s="13">
        <v>17</v>
      </c>
      <c r="D196" s="5" t="s">
        <v>79</v>
      </c>
      <c r="E196" s="61" t="s">
        <v>92</v>
      </c>
      <c r="F196" s="51"/>
      <c r="G196" s="51"/>
      <c r="H196" s="51"/>
      <c r="I196" s="51"/>
      <c r="J196" s="39">
        <v>0.67555040556199308</v>
      </c>
      <c r="K196" s="35">
        <v>0.77828043051378293</v>
      </c>
      <c r="L196" s="6" t="s">
        <v>75</v>
      </c>
      <c r="M196" s="49">
        <f t="shared" si="6"/>
        <v>1</v>
      </c>
      <c r="N196" s="75">
        <f t="shared" si="7"/>
        <v>0</v>
      </c>
    </row>
    <row r="197" spans="1:14" ht="45" x14ac:dyDescent="0.25">
      <c r="A197" s="50" t="s">
        <v>83</v>
      </c>
      <c r="B197" s="6">
        <v>2012</v>
      </c>
      <c r="C197" s="13">
        <v>17</v>
      </c>
      <c r="D197" s="5" t="s">
        <v>80</v>
      </c>
      <c r="E197" s="61" t="s">
        <v>92</v>
      </c>
      <c r="F197" s="51"/>
      <c r="G197" s="51"/>
      <c r="H197" s="51"/>
      <c r="I197" s="51"/>
      <c r="J197" s="39">
        <v>0.6629515757109915</v>
      </c>
      <c r="K197" s="35">
        <v>0.78377325158474487</v>
      </c>
      <c r="L197" s="6" t="s">
        <v>75</v>
      </c>
      <c r="M197" s="49">
        <f t="shared" si="6"/>
        <v>1</v>
      </c>
      <c r="N197" s="75">
        <f t="shared" si="7"/>
        <v>0</v>
      </c>
    </row>
    <row r="198" spans="1:14" ht="45.75" thickBot="1" x14ac:dyDescent="0.3">
      <c r="A198" s="56" t="s">
        <v>83</v>
      </c>
      <c r="B198" s="11">
        <v>2012</v>
      </c>
      <c r="C198" s="10">
        <v>17</v>
      </c>
      <c r="D198" s="10" t="s">
        <v>82</v>
      </c>
      <c r="E198" s="10" t="s">
        <v>92</v>
      </c>
      <c r="F198" s="58"/>
      <c r="G198" s="58"/>
      <c r="H198" s="58"/>
      <c r="I198" s="58"/>
      <c r="J198" s="41">
        <v>0.75244222063378607</v>
      </c>
      <c r="K198" s="36">
        <v>0.78220183486238537</v>
      </c>
      <c r="L198" s="11" t="s">
        <v>75</v>
      </c>
      <c r="M198" s="49">
        <f t="shared" si="6"/>
        <v>1</v>
      </c>
      <c r="N198" s="75">
        <f t="shared" si="7"/>
        <v>0</v>
      </c>
    </row>
    <row r="199" spans="1:14" ht="30" x14ac:dyDescent="0.25">
      <c r="A199" s="54" t="s">
        <v>83</v>
      </c>
      <c r="B199" s="4">
        <v>2012</v>
      </c>
      <c r="C199" s="3">
        <v>21</v>
      </c>
      <c r="D199" s="3" t="s">
        <v>2</v>
      </c>
      <c r="E199" s="3" t="s">
        <v>93</v>
      </c>
      <c r="F199" s="66"/>
      <c r="G199" s="66"/>
      <c r="H199" s="66"/>
      <c r="I199" s="66"/>
      <c r="J199" s="34">
        <v>0.5947573898494144</v>
      </c>
      <c r="K199" s="38">
        <v>0.65347208714257932</v>
      </c>
      <c r="L199" s="4" t="s">
        <v>75</v>
      </c>
      <c r="M199" s="49">
        <f t="shared" si="6"/>
        <v>1</v>
      </c>
      <c r="N199" s="75">
        <f t="shared" si="7"/>
        <v>0</v>
      </c>
    </row>
    <row r="200" spans="1:14" ht="30" x14ac:dyDescent="0.25">
      <c r="A200" s="50" t="s">
        <v>83</v>
      </c>
      <c r="B200" s="6">
        <v>2012</v>
      </c>
      <c r="C200" s="5">
        <v>21</v>
      </c>
      <c r="D200" s="5" t="s">
        <v>76</v>
      </c>
      <c r="E200" s="5" t="s">
        <v>93</v>
      </c>
      <c r="F200" s="51"/>
      <c r="G200" s="51"/>
      <c r="H200" s="51"/>
      <c r="I200" s="51"/>
      <c r="J200" s="73">
        <v>0.63131313131313127</v>
      </c>
      <c r="K200" s="73">
        <v>0.62552846470145362</v>
      </c>
      <c r="L200" s="6"/>
      <c r="M200" s="49">
        <f t="shared" si="6"/>
        <v>0</v>
      </c>
      <c r="N200" s="75">
        <f t="shared" si="7"/>
        <v>0</v>
      </c>
    </row>
    <row r="201" spans="1:14" ht="30" x14ac:dyDescent="0.25">
      <c r="A201" s="50" t="s">
        <v>83</v>
      </c>
      <c r="B201" s="6">
        <v>2012</v>
      </c>
      <c r="C201" s="5">
        <v>21</v>
      </c>
      <c r="D201" s="5" t="s">
        <v>77</v>
      </c>
      <c r="E201" s="5" t="s">
        <v>93</v>
      </c>
      <c r="F201" s="51"/>
      <c r="G201" s="51"/>
      <c r="H201" s="51"/>
      <c r="I201" s="51"/>
      <c r="J201" s="39">
        <v>0.58889669711876313</v>
      </c>
      <c r="K201" s="35">
        <v>0.62755253432602298</v>
      </c>
      <c r="L201" s="6" t="s">
        <v>75</v>
      </c>
      <c r="M201" s="49">
        <f t="shared" si="6"/>
        <v>1</v>
      </c>
      <c r="N201" s="75">
        <f t="shared" si="7"/>
        <v>0</v>
      </c>
    </row>
    <row r="202" spans="1:14" ht="30" x14ac:dyDescent="0.25">
      <c r="A202" s="50" t="s">
        <v>83</v>
      </c>
      <c r="B202" s="6">
        <v>2012</v>
      </c>
      <c r="C202" s="5">
        <v>21</v>
      </c>
      <c r="D202" s="5" t="s">
        <v>78</v>
      </c>
      <c r="E202" s="5" t="s">
        <v>93</v>
      </c>
      <c r="F202" s="51"/>
      <c r="G202" s="51"/>
      <c r="H202" s="51"/>
      <c r="I202" s="51"/>
      <c r="J202" s="39">
        <v>0.580709149516489</v>
      </c>
      <c r="K202" s="35">
        <v>0.63816221900880765</v>
      </c>
      <c r="L202" s="6" t="s">
        <v>75</v>
      </c>
      <c r="M202" s="49">
        <f t="shared" si="6"/>
        <v>1</v>
      </c>
      <c r="N202" s="75">
        <f t="shared" si="7"/>
        <v>0</v>
      </c>
    </row>
    <row r="203" spans="1:14" ht="30" x14ac:dyDescent="0.25">
      <c r="A203" s="50" t="s">
        <v>83</v>
      </c>
      <c r="B203" s="6">
        <v>2012</v>
      </c>
      <c r="C203" s="5">
        <v>21</v>
      </c>
      <c r="D203" s="5" t="s">
        <v>79</v>
      </c>
      <c r="E203" s="5" t="s">
        <v>93</v>
      </c>
      <c r="F203" s="51"/>
      <c r="G203" s="51"/>
      <c r="H203" s="51"/>
      <c r="I203" s="51"/>
      <c r="J203" s="39">
        <v>0.49809402795425667</v>
      </c>
      <c r="K203" s="35">
        <v>0.62879571432360037</v>
      </c>
      <c r="L203" s="6" t="s">
        <v>75</v>
      </c>
      <c r="M203" s="49">
        <f t="shared" si="6"/>
        <v>1</v>
      </c>
      <c r="N203" s="75">
        <f t="shared" si="7"/>
        <v>0</v>
      </c>
    </row>
    <row r="204" spans="1:14" ht="30" x14ac:dyDescent="0.25">
      <c r="A204" s="50" t="s">
        <v>83</v>
      </c>
      <c r="B204" s="6">
        <v>2012</v>
      </c>
      <c r="C204" s="5">
        <v>21</v>
      </c>
      <c r="D204" s="5" t="s">
        <v>80</v>
      </c>
      <c r="E204" s="5" t="s">
        <v>93</v>
      </c>
      <c r="F204" s="51"/>
      <c r="G204" s="51"/>
      <c r="H204" s="51"/>
      <c r="I204" s="51"/>
      <c r="J204" s="39">
        <v>0.48703543647363873</v>
      </c>
      <c r="K204" s="35">
        <v>0.63501934770591484</v>
      </c>
      <c r="L204" s="6" t="s">
        <v>75</v>
      </c>
      <c r="M204" s="49">
        <f t="shared" si="6"/>
        <v>1</v>
      </c>
      <c r="N204" s="75">
        <f t="shared" si="7"/>
        <v>0</v>
      </c>
    </row>
    <row r="205" spans="1:14" ht="30.75" thickBot="1" x14ac:dyDescent="0.3">
      <c r="A205" s="56" t="s">
        <v>83</v>
      </c>
      <c r="B205" s="11">
        <v>2012</v>
      </c>
      <c r="C205" s="10">
        <v>21</v>
      </c>
      <c r="D205" s="10" t="s">
        <v>82</v>
      </c>
      <c r="E205" s="10" t="s">
        <v>93</v>
      </c>
      <c r="F205" s="71"/>
      <c r="G205" s="71"/>
      <c r="H205" s="71"/>
      <c r="I205" s="71"/>
      <c r="J205" s="41">
        <v>0.59381496881496887</v>
      </c>
      <c r="K205" s="36">
        <v>0.63419702578089487</v>
      </c>
      <c r="L205" s="11" t="s">
        <v>75</v>
      </c>
      <c r="M205" s="49">
        <f t="shared" si="6"/>
        <v>1</v>
      </c>
      <c r="N205" s="75">
        <f t="shared" si="7"/>
        <v>0</v>
      </c>
    </row>
  </sheetData>
  <autoFilter ref="A1:L205"/>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499984740745262"/>
  </sheetPr>
  <dimension ref="A1:K307"/>
  <sheetViews>
    <sheetView zoomScale="90" zoomScaleNormal="90" workbookViewId="0">
      <pane ySplit="1" topLeftCell="A100" activePane="bottomLeft" state="frozen"/>
      <selection pane="bottomLeft" activeCell="B104" sqref="B104"/>
    </sheetView>
  </sheetViews>
  <sheetFormatPr defaultRowHeight="15" x14ac:dyDescent="0.25"/>
  <cols>
    <col min="1" max="1" width="12" style="52" bestFit="1" customWidth="1"/>
    <col min="2" max="2" width="6.42578125" style="52" customWidth="1"/>
    <col min="3" max="3" width="8.28515625" customWidth="1"/>
    <col min="4" max="4" width="18" style="1" customWidth="1"/>
    <col min="5" max="5" width="13" customWidth="1"/>
    <col min="6" max="6" width="77.28515625" customWidth="1"/>
    <col min="7" max="8" width="11.28515625" hidden="1" customWidth="1"/>
    <col min="9" max="10" width="10.42578125" customWidth="1"/>
  </cols>
  <sheetData>
    <row r="1" spans="1:11" ht="60.75" thickBot="1" x14ac:dyDescent="0.3">
      <c r="A1" s="31" t="s">
        <v>71</v>
      </c>
      <c r="B1" s="31" t="s">
        <v>73</v>
      </c>
      <c r="C1" s="17" t="s">
        <v>0</v>
      </c>
      <c r="D1" s="16" t="s">
        <v>46</v>
      </c>
      <c r="E1" s="16" t="s">
        <v>47</v>
      </c>
      <c r="F1" s="17" t="s">
        <v>5</v>
      </c>
      <c r="G1" s="16" t="s">
        <v>38</v>
      </c>
      <c r="H1" s="16" t="s">
        <v>39</v>
      </c>
      <c r="I1" s="16" t="s">
        <v>40</v>
      </c>
      <c r="J1" s="16" t="s">
        <v>1</v>
      </c>
      <c r="K1" s="49" t="s">
        <v>194</v>
      </c>
    </row>
    <row r="2" spans="1:11" ht="16.5" thickBot="1" x14ac:dyDescent="0.3">
      <c r="A2" s="43" t="s">
        <v>72</v>
      </c>
      <c r="B2" s="3"/>
      <c r="C2" s="4" t="s">
        <v>3</v>
      </c>
      <c r="D2" s="3" t="s">
        <v>30</v>
      </c>
      <c r="E2" s="4" t="s">
        <v>29</v>
      </c>
      <c r="F2" s="4" t="s">
        <v>6</v>
      </c>
      <c r="G2" s="4">
        <v>28005</v>
      </c>
      <c r="H2" s="4">
        <v>33293</v>
      </c>
      <c r="I2" s="22">
        <v>0.84116781305379507</v>
      </c>
      <c r="J2" s="23"/>
      <c r="K2" s="49">
        <f>IF(J2="*",1,0)</f>
        <v>0</v>
      </c>
    </row>
    <row r="3" spans="1:11" ht="16.5" thickBot="1" x14ac:dyDescent="0.3">
      <c r="A3" s="43" t="s">
        <v>72</v>
      </c>
      <c r="B3" s="5"/>
      <c r="C3" s="6" t="s">
        <v>3</v>
      </c>
      <c r="D3" s="5" t="s">
        <v>31</v>
      </c>
      <c r="E3" s="6" t="s">
        <v>29</v>
      </c>
      <c r="F3" s="6" t="s">
        <v>6</v>
      </c>
      <c r="G3" s="6">
        <v>65349</v>
      </c>
      <c r="H3" s="6">
        <v>77566</v>
      </c>
      <c r="I3" s="7">
        <v>0.84249542325245597</v>
      </c>
      <c r="J3" s="18"/>
      <c r="K3" s="49">
        <f t="shared" ref="K3:K66" si="0">IF(J3="*",1,0)</f>
        <v>0</v>
      </c>
    </row>
    <row r="4" spans="1:11" ht="16.5" thickBot="1" x14ac:dyDescent="0.3">
      <c r="A4" s="43" t="s">
        <v>72</v>
      </c>
      <c r="B4" s="5"/>
      <c r="C4" s="6" t="s">
        <v>3</v>
      </c>
      <c r="D4" s="5" t="s">
        <v>32</v>
      </c>
      <c r="E4" s="6" t="s">
        <v>29</v>
      </c>
      <c r="F4" s="6" t="s">
        <v>6</v>
      </c>
      <c r="G4" s="6">
        <v>93652</v>
      </c>
      <c r="H4" s="6">
        <v>107439</v>
      </c>
      <c r="I4" s="7">
        <v>0.8716760208118095</v>
      </c>
      <c r="J4" s="18" t="s">
        <v>75</v>
      </c>
      <c r="K4" s="49">
        <f t="shared" si="0"/>
        <v>1</v>
      </c>
    </row>
    <row r="5" spans="1:11" ht="16.5" thickBot="1" x14ac:dyDescent="0.3">
      <c r="A5" s="43" t="s">
        <v>72</v>
      </c>
      <c r="B5" s="5"/>
      <c r="C5" s="6" t="s">
        <v>3</v>
      </c>
      <c r="D5" s="5" t="s">
        <v>33</v>
      </c>
      <c r="E5" s="6" t="s">
        <v>29</v>
      </c>
      <c r="F5" s="6" t="s">
        <v>6</v>
      </c>
      <c r="G5" s="6">
        <v>130798</v>
      </c>
      <c r="H5" s="6">
        <v>148105</v>
      </c>
      <c r="I5" s="7">
        <v>0.88314371560717064</v>
      </c>
      <c r="J5" s="18" t="s">
        <v>75</v>
      </c>
      <c r="K5" s="49">
        <f t="shared" si="0"/>
        <v>1</v>
      </c>
    </row>
    <row r="6" spans="1:11" ht="16.5" thickBot="1" x14ac:dyDescent="0.3">
      <c r="A6" s="43" t="s">
        <v>72</v>
      </c>
      <c r="B6" s="5"/>
      <c r="C6" s="6" t="s">
        <v>3</v>
      </c>
      <c r="D6" s="5" t="s">
        <v>34</v>
      </c>
      <c r="E6" s="6" t="s">
        <v>29</v>
      </c>
      <c r="F6" s="6" t="s">
        <v>6</v>
      </c>
      <c r="G6" s="6">
        <v>153778</v>
      </c>
      <c r="H6" s="6">
        <v>170884</v>
      </c>
      <c r="I6" s="7">
        <v>0.89989700615622292</v>
      </c>
      <c r="J6" s="18" t="s">
        <v>75</v>
      </c>
      <c r="K6" s="49">
        <f t="shared" si="0"/>
        <v>1</v>
      </c>
    </row>
    <row r="7" spans="1:11" ht="16.5" thickBot="1" x14ac:dyDescent="0.3">
      <c r="A7" s="43" t="s">
        <v>72</v>
      </c>
      <c r="B7" s="5"/>
      <c r="C7" s="6" t="s">
        <v>3</v>
      </c>
      <c r="D7" s="5" t="s">
        <v>35</v>
      </c>
      <c r="E7" s="6" t="s">
        <v>29</v>
      </c>
      <c r="F7" s="6" t="s">
        <v>6</v>
      </c>
      <c r="G7" s="6">
        <v>162663</v>
      </c>
      <c r="H7" s="6">
        <v>175008</v>
      </c>
      <c r="I7" s="7">
        <v>0.92946036752605599</v>
      </c>
      <c r="J7" s="18" t="s">
        <v>75</v>
      </c>
      <c r="K7" s="49">
        <f t="shared" si="0"/>
        <v>1</v>
      </c>
    </row>
    <row r="8" spans="1:11" ht="16.5" thickBot="1" x14ac:dyDescent="0.3">
      <c r="A8" s="43" t="s">
        <v>72</v>
      </c>
      <c r="B8" s="5"/>
      <c r="C8" s="6" t="s">
        <v>3</v>
      </c>
      <c r="D8" s="5" t="s">
        <v>36</v>
      </c>
      <c r="E8" s="6" t="s">
        <v>29</v>
      </c>
      <c r="F8" s="6" t="s">
        <v>6</v>
      </c>
      <c r="G8" s="6">
        <v>97708</v>
      </c>
      <c r="H8" s="6">
        <v>103726</v>
      </c>
      <c r="I8" s="7">
        <v>0.94198175963596398</v>
      </c>
      <c r="J8" s="18" t="s">
        <v>75</v>
      </c>
      <c r="K8" s="49">
        <f t="shared" si="0"/>
        <v>1</v>
      </c>
    </row>
    <row r="9" spans="1:11" ht="16.5" thickBot="1" x14ac:dyDescent="0.3">
      <c r="A9" s="43" t="s">
        <v>72</v>
      </c>
      <c r="B9" s="10"/>
      <c r="C9" s="11" t="s">
        <v>3</v>
      </c>
      <c r="D9" s="10" t="s">
        <v>37</v>
      </c>
      <c r="E9" s="11" t="s">
        <v>29</v>
      </c>
      <c r="F9" s="11" t="s">
        <v>6</v>
      </c>
      <c r="G9" s="11">
        <v>29705</v>
      </c>
      <c r="H9" s="11">
        <v>31733</v>
      </c>
      <c r="I9" s="12">
        <v>0.93609176566980745</v>
      </c>
      <c r="J9" s="20" t="s">
        <v>75</v>
      </c>
      <c r="K9" s="49">
        <f t="shared" si="0"/>
        <v>1</v>
      </c>
    </row>
    <row r="10" spans="1:11" ht="16.5" thickBot="1" x14ac:dyDescent="0.3">
      <c r="A10" s="43" t="s">
        <v>72</v>
      </c>
      <c r="B10" s="3"/>
      <c r="C10" s="4" t="s">
        <v>3</v>
      </c>
      <c r="D10" s="3" t="s">
        <v>41</v>
      </c>
      <c r="E10" s="4" t="s">
        <v>48</v>
      </c>
      <c r="F10" s="4" t="s">
        <v>6</v>
      </c>
      <c r="G10" s="4">
        <v>669563</v>
      </c>
      <c r="H10" s="4">
        <v>741428</v>
      </c>
      <c r="I10" s="22">
        <v>0.90307217963173769</v>
      </c>
      <c r="J10" s="24"/>
      <c r="K10" s="49">
        <f t="shared" si="0"/>
        <v>0</v>
      </c>
    </row>
    <row r="11" spans="1:11" ht="30.75" thickBot="1" x14ac:dyDescent="0.3">
      <c r="A11" s="43" t="s">
        <v>72</v>
      </c>
      <c r="B11" s="5"/>
      <c r="C11" s="6" t="s">
        <v>3</v>
      </c>
      <c r="D11" s="5" t="s">
        <v>42</v>
      </c>
      <c r="E11" s="6" t="s">
        <v>48</v>
      </c>
      <c r="F11" s="6" t="s">
        <v>6</v>
      </c>
      <c r="G11" s="6">
        <v>5459</v>
      </c>
      <c r="H11" s="6">
        <v>6414</v>
      </c>
      <c r="I11" s="7">
        <v>0.85110695353913313</v>
      </c>
      <c r="J11" s="18" t="s">
        <v>75</v>
      </c>
      <c r="K11" s="49">
        <f t="shared" si="0"/>
        <v>1</v>
      </c>
    </row>
    <row r="12" spans="1:11" ht="30.75" thickBot="1" x14ac:dyDescent="0.3">
      <c r="A12" s="43" t="s">
        <v>72</v>
      </c>
      <c r="B12" s="5"/>
      <c r="C12" s="6" t="s">
        <v>3</v>
      </c>
      <c r="D12" s="5" t="s">
        <v>43</v>
      </c>
      <c r="E12" s="6" t="s">
        <v>48</v>
      </c>
      <c r="F12" s="6" t="s">
        <v>6</v>
      </c>
      <c r="G12" s="6">
        <v>42045</v>
      </c>
      <c r="H12" s="6">
        <v>49538</v>
      </c>
      <c r="I12" s="7">
        <v>0.84874237958738741</v>
      </c>
      <c r="J12" s="18" t="s">
        <v>75</v>
      </c>
      <c r="K12" s="49">
        <f t="shared" si="0"/>
        <v>1</v>
      </c>
    </row>
    <row r="13" spans="1:11" ht="45.75" thickBot="1" x14ac:dyDescent="0.3">
      <c r="A13" s="43" t="s">
        <v>72</v>
      </c>
      <c r="B13" s="5"/>
      <c r="C13" s="6" t="s">
        <v>3</v>
      </c>
      <c r="D13" s="5" t="s">
        <v>44</v>
      </c>
      <c r="E13" s="6" t="s">
        <v>48</v>
      </c>
      <c r="F13" s="6" t="s">
        <v>6</v>
      </c>
      <c r="G13" s="6">
        <v>20110</v>
      </c>
      <c r="H13" s="6">
        <v>22424</v>
      </c>
      <c r="I13" s="7">
        <v>0.89680699250802709</v>
      </c>
      <c r="J13" s="18" t="s">
        <v>75</v>
      </c>
      <c r="K13" s="49">
        <f t="shared" si="0"/>
        <v>1</v>
      </c>
    </row>
    <row r="14" spans="1:11" ht="16.5" thickBot="1" x14ac:dyDescent="0.3">
      <c r="A14" s="43" t="s">
        <v>72</v>
      </c>
      <c r="B14" s="26"/>
      <c r="C14" s="27" t="s">
        <v>3</v>
      </c>
      <c r="D14" s="26" t="s">
        <v>45</v>
      </c>
      <c r="E14" s="27" t="s">
        <v>48</v>
      </c>
      <c r="F14" s="27" t="s">
        <v>6</v>
      </c>
      <c r="G14" s="27">
        <v>21790</v>
      </c>
      <c r="H14" s="27">
        <v>24782</v>
      </c>
      <c r="I14" s="28">
        <v>0.87926721007182629</v>
      </c>
      <c r="J14" s="42" t="s">
        <v>75</v>
      </c>
      <c r="K14" s="49">
        <f t="shared" si="0"/>
        <v>1</v>
      </c>
    </row>
    <row r="15" spans="1:11" ht="30.75" thickBot="1" x14ac:dyDescent="0.3">
      <c r="A15" s="43" t="s">
        <v>72</v>
      </c>
      <c r="B15" s="3"/>
      <c r="C15" s="4" t="s">
        <v>3</v>
      </c>
      <c r="D15" s="3" t="s">
        <v>49</v>
      </c>
      <c r="E15" s="4" t="s">
        <v>53</v>
      </c>
      <c r="F15" s="4" t="s">
        <v>6</v>
      </c>
      <c r="G15" s="4">
        <v>682904</v>
      </c>
      <c r="H15" s="4">
        <v>758836</v>
      </c>
      <c r="I15" s="22">
        <v>0.89993621810246216</v>
      </c>
      <c r="J15" s="24"/>
      <c r="K15" s="49">
        <f t="shared" si="0"/>
        <v>0</v>
      </c>
    </row>
    <row r="16" spans="1:11" ht="16.5" thickBot="1" x14ac:dyDescent="0.3">
      <c r="A16" s="43" t="s">
        <v>72</v>
      </c>
      <c r="B16" s="5"/>
      <c r="C16" s="6" t="s">
        <v>3</v>
      </c>
      <c r="D16" s="5" t="s">
        <v>50</v>
      </c>
      <c r="E16" s="6" t="s">
        <v>53</v>
      </c>
      <c r="F16" s="6" t="s">
        <v>6</v>
      </c>
      <c r="G16" s="6">
        <v>7565</v>
      </c>
      <c r="H16" s="6">
        <v>8846</v>
      </c>
      <c r="I16" s="7">
        <v>0.85518878589192859</v>
      </c>
      <c r="J16" s="19" t="s">
        <v>75</v>
      </c>
      <c r="K16" s="49">
        <f t="shared" si="0"/>
        <v>1</v>
      </c>
    </row>
    <row r="17" spans="1:11" ht="16.5" thickBot="1" x14ac:dyDescent="0.3">
      <c r="A17" s="43" t="s">
        <v>72</v>
      </c>
      <c r="B17" s="5"/>
      <c r="C17" s="6" t="s">
        <v>3</v>
      </c>
      <c r="D17" s="5" t="s">
        <v>51</v>
      </c>
      <c r="E17" s="6" t="s">
        <v>53</v>
      </c>
      <c r="F17" s="6" t="s">
        <v>6</v>
      </c>
      <c r="G17" s="6">
        <v>3455</v>
      </c>
      <c r="H17" s="6">
        <v>4052</v>
      </c>
      <c r="I17" s="7">
        <v>0.85266535044422509</v>
      </c>
      <c r="J17" s="19" t="s">
        <v>75</v>
      </c>
      <c r="K17" s="49">
        <f t="shared" si="0"/>
        <v>1</v>
      </c>
    </row>
    <row r="18" spans="1:11" ht="16.5" thickBot="1" x14ac:dyDescent="0.3">
      <c r="A18" s="43" t="s">
        <v>72</v>
      </c>
      <c r="B18" s="10"/>
      <c r="C18" s="11" t="s">
        <v>3</v>
      </c>
      <c r="D18" s="10" t="s">
        <v>52</v>
      </c>
      <c r="E18" s="11" t="s">
        <v>53</v>
      </c>
      <c r="F18" s="11" t="s">
        <v>6</v>
      </c>
      <c r="G18" s="11">
        <v>4158</v>
      </c>
      <c r="H18" s="11">
        <v>4723</v>
      </c>
      <c r="I18" s="12">
        <v>0.88037264450561081</v>
      </c>
      <c r="J18" s="20" t="s">
        <v>75</v>
      </c>
      <c r="K18" s="49">
        <f t="shared" si="0"/>
        <v>1</v>
      </c>
    </row>
    <row r="19" spans="1:11" ht="16.5" thickBot="1" x14ac:dyDescent="0.3">
      <c r="A19" s="43" t="s">
        <v>72</v>
      </c>
      <c r="B19" s="3"/>
      <c r="C19" s="4" t="s">
        <v>54</v>
      </c>
      <c r="D19" s="3" t="s">
        <v>30</v>
      </c>
      <c r="E19" s="4" t="s">
        <v>29</v>
      </c>
      <c r="F19" s="3" t="s">
        <v>55</v>
      </c>
      <c r="G19" s="4">
        <v>23606</v>
      </c>
      <c r="H19" s="4">
        <v>30841</v>
      </c>
      <c r="I19" s="22">
        <v>0.76540968191692882</v>
      </c>
      <c r="J19" s="24"/>
      <c r="K19" s="49">
        <f t="shared" si="0"/>
        <v>0</v>
      </c>
    </row>
    <row r="20" spans="1:11" ht="16.5" thickBot="1" x14ac:dyDescent="0.3">
      <c r="A20" s="43" t="s">
        <v>72</v>
      </c>
      <c r="B20" s="5"/>
      <c r="C20" s="6" t="s">
        <v>54</v>
      </c>
      <c r="D20" s="5" t="s">
        <v>31</v>
      </c>
      <c r="E20" s="6" t="s">
        <v>29</v>
      </c>
      <c r="F20" s="5" t="s">
        <v>55</v>
      </c>
      <c r="G20" s="6">
        <v>54721</v>
      </c>
      <c r="H20" s="6">
        <v>72141</v>
      </c>
      <c r="I20" s="7">
        <v>0.7585284373657144</v>
      </c>
      <c r="J20" s="19" t="s">
        <v>75</v>
      </c>
      <c r="K20" s="49">
        <f t="shared" si="0"/>
        <v>1</v>
      </c>
    </row>
    <row r="21" spans="1:11" ht="16.5" thickBot="1" x14ac:dyDescent="0.3">
      <c r="A21" s="43" t="s">
        <v>72</v>
      </c>
      <c r="B21" s="5"/>
      <c r="C21" s="6" t="s">
        <v>54</v>
      </c>
      <c r="D21" s="5" t="s">
        <v>32</v>
      </c>
      <c r="E21" s="6" t="s">
        <v>29</v>
      </c>
      <c r="F21" s="5" t="s">
        <v>55</v>
      </c>
      <c r="G21" s="6">
        <v>79552</v>
      </c>
      <c r="H21" s="6">
        <v>100123</v>
      </c>
      <c r="I21" s="7">
        <v>0.7945427124636697</v>
      </c>
      <c r="J21" s="19" t="s">
        <v>75</v>
      </c>
      <c r="K21" s="49">
        <f t="shared" si="0"/>
        <v>1</v>
      </c>
    </row>
    <row r="22" spans="1:11" ht="16.5" thickBot="1" x14ac:dyDescent="0.3">
      <c r="A22" s="43" t="s">
        <v>72</v>
      </c>
      <c r="B22" s="5"/>
      <c r="C22" s="6" t="s">
        <v>54</v>
      </c>
      <c r="D22" s="5" t="s">
        <v>33</v>
      </c>
      <c r="E22" s="6" t="s">
        <v>29</v>
      </c>
      <c r="F22" s="5" t="s">
        <v>55</v>
      </c>
      <c r="G22" s="6">
        <v>113015</v>
      </c>
      <c r="H22" s="6">
        <v>138880</v>
      </c>
      <c r="I22" s="7">
        <v>0.81376008064516125</v>
      </c>
      <c r="J22" s="19" t="s">
        <v>75</v>
      </c>
      <c r="K22" s="49">
        <f t="shared" si="0"/>
        <v>1</v>
      </c>
    </row>
    <row r="23" spans="1:11" ht="16.5" thickBot="1" x14ac:dyDescent="0.3">
      <c r="A23" s="43" t="s">
        <v>72</v>
      </c>
      <c r="B23" s="5"/>
      <c r="C23" s="6" t="s">
        <v>54</v>
      </c>
      <c r="D23" s="5" t="s">
        <v>34</v>
      </c>
      <c r="E23" s="6" t="s">
        <v>29</v>
      </c>
      <c r="F23" s="5" t="s">
        <v>55</v>
      </c>
      <c r="G23" s="6">
        <v>134691</v>
      </c>
      <c r="H23" s="6">
        <v>160553</v>
      </c>
      <c r="I23" s="7">
        <v>0.8389192353926741</v>
      </c>
      <c r="J23" s="19" t="s">
        <v>75</v>
      </c>
      <c r="K23" s="49">
        <f t="shared" si="0"/>
        <v>1</v>
      </c>
    </row>
    <row r="24" spans="1:11" ht="16.5" thickBot="1" x14ac:dyDescent="0.3">
      <c r="A24" s="43" t="s">
        <v>72</v>
      </c>
      <c r="B24" s="5"/>
      <c r="C24" s="6" t="s">
        <v>54</v>
      </c>
      <c r="D24" s="5" t="s">
        <v>35</v>
      </c>
      <c r="E24" s="6" t="s">
        <v>29</v>
      </c>
      <c r="F24" s="5" t="s">
        <v>55</v>
      </c>
      <c r="G24" s="6">
        <v>144695</v>
      </c>
      <c r="H24" s="6">
        <v>163541</v>
      </c>
      <c r="I24" s="7">
        <v>0.88476284234534464</v>
      </c>
      <c r="J24" s="19" t="s">
        <v>75</v>
      </c>
      <c r="K24" s="49">
        <f t="shared" si="0"/>
        <v>1</v>
      </c>
    </row>
    <row r="25" spans="1:11" ht="16.5" thickBot="1" x14ac:dyDescent="0.3">
      <c r="A25" s="43" t="s">
        <v>72</v>
      </c>
      <c r="B25" s="5"/>
      <c r="C25" s="6" t="s">
        <v>54</v>
      </c>
      <c r="D25" s="5" t="s">
        <v>36</v>
      </c>
      <c r="E25" s="6" t="s">
        <v>29</v>
      </c>
      <c r="F25" s="5" t="s">
        <v>55</v>
      </c>
      <c r="G25" s="6">
        <v>86464</v>
      </c>
      <c r="H25" s="6">
        <v>96017</v>
      </c>
      <c r="I25" s="7">
        <v>0.90050720184967248</v>
      </c>
      <c r="J25" s="19" t="s">
        <v>75</v>
      </c>
      <c r="K25" s="49">
        <f t="shared" si="0"/>
        <v>1</v>
      </c>
    </row>
    <row r="26" spans="1:11" ht="16.5" thickBot="1" x14ac:dyDescent="0.3">
      <c r="A26" s="43" t="s">
        <v>72</v>
      </c>
      <c r="B26" s="10"/>
      <c r="C26" s="11" t="s">
        <v>54</v>
      </c>
      <c r="D26" s="10" t="s">
        <v>37</v>
      </c>
      <c r="E26" s="11" t="s">
        <v>29</v>
      </c>
      <c r="F26" s="10" t="s">
        <v>55</v>
      </c>
      <c r="G26" s="11">
        <v>25390</v>
      </c>
      <c r="H26" s="11">
        <v>28772</v>
      </c>
      <c r="I26" s="12">
        <v>0.88245516474350061</v>
      </c>
      <c r="J26" s="20" t="s">
        <v>75</v>
      </c>
      <c r="K26" s="49">
        <f t="shared" si="0"/>
        <v>1</v>
      </c>
    </row>
    <row r="27" spans="1:11" ht="16.5" thickBot="1" x14ac:dyDescent="0.3">
      <c r="A27" s="43" t="s">
        <v>72</v>
      </c>
      <c r="B27" s="3"/>
      <c r="C27" s="4" t="s">
        <v>54</v>
      </c>
      <c r="D27" s="3" t="s">
        <v>41</v>
      </c>
      <c r="E27" s="4" t="s">
        <v>48</v>
      </c>
      <c r="F27" s="3" t="s">
        <v>55</v>
      </c>
      <c r="G27" s="4">
        <v>581726</v>
      </c>
      <c r="H27" s="4">
        <v>689333</v>
      </c>
      <c r="I27" s="22">
        <v>0.84389692644919079</v>
      </c>
      <c r="J27" s="24"/>
      <c r="K27" s="49">
        <f t="shared" si="0"/>
        <v>0</v>
      </c>
    </row>
    <row r="28" spans="1:11" ht="30.75" thickBot="1" x14ac:dyDescent="0.3">
      <c r="A28" s="43" t="s">
        <v>72</v>
      </c>
      <c r="B28" s="5"/>
      <c r="C28" s="6" t="s">
        <v>54</v>
      </c>
      <c r="D28" s="5" t="s">
        <v>42</v>
      </c>
      <c r="E28" s="6" t="s">
        <v>48</v>
      </c>
      <c r="F28" s="5" t="s">
        <v>55</v>
      </c>
      <c r="G28" s="6">
        <v>4673</v>
      </c>
      <c r="H28" s="6">
        <v>6022</v>
      </c>
      <c r="I28" s="7">
        <v>0.77598804383925601</v>
      </c>
      <c r="J28" s="19" t="s">
        <v>75</v>
      </c>
      <c r="K28" s="49">
        <f t="shared" si="0"/>
        <v>1</v>
      </c>
    </row>
    <row r="29" spans="1:11" ht="30.75" thickBot="1" x14ac:dyDescent="0.3">
      <c r="A29" s="43" t="s">
        <v>72</v>
      </c>
      <c r="B29" s="5"/>
      <c r="C29" s="6" t="s">
        <v>54</v>
      </c>
      <c r="D29" s="5" t="s">
        <v>43</v>
      </c>
      <c r="E29" s="6" t="s">
        <v>48</v>
      </c>
      <c r="F29" s="5" t="s">
        <v>55</v>
      </c>
      <c r="G29" s="6">
        <v>36495</v>
      </c>
      <c r="H29" s="6">
        <v>47583</v>
      </c>
      <c r="I29" s="7">
        <v>0.7669756005296009</v>
      </c>
      <c r="J29" s="19" t="s">
        <v>75</v>
      </c>
      <c r="K29" s="49">
        <f t="shared" si="0"/>
        <v>1</v>
      </c>
    </row>
    <row r="30" spans="1:11" ht="45.75" thickBot="1" x14ac:dyDescent="0.3">
      <c r="A30" s="43" t="s">
        <v>72</v>
      </c>
      <c r="B30" s="5"/>
      <c r="C30" s="6" t="s">
        <v>54</v>
      </c>
      <c r="D30" s="5" t="s">
        <v>44</v>
      </c>
      <c r="E30" s="6" t="s">
        <v>48</v>
      </c>
      <c r="F30" s="5" t="s">
        <v>55</v>
      </c>
      <c r="G30" s="6">
        <v>17470</v>
      </c>
      <c r="H30" s="6">
        <v>21110</v>
      </c>
      <c r="I30" s="7">
        <v>0.8275698720985315</v>
      </c>
      <c r="J30" s="19" t="s">
        <v>75</v>
      </c>
      <c r="K30" s="49">
        <f t="shared" si="0"/>
        <v>1</v>
      </c>
    </row>
    <row r="31" spans="1:11" ht="16.5" thickBot="1" x14ac:dyDescent="0.3">
      <c r="A31" s="43" t="s">
        <v>72</v>
      </c>
      <c r="B31" s="10"/>
      <c r="C31" s="11" t="s">
        <v>54</v>
      </c>
      <c r="D31" s="10" t="s">
        <v>45</v>
      </c>
      <c r="E31" s="11" t="s">
        <v>48</v>
      </c>
      <c r="F31" s="10" t="s">
        <v>55</v>
      </c>
      <c r="G31" s="11">
        <v>19626</v>
      </c>
      <c r="H31" s="11">
        <v>23978</v>
      </c>
      <c r="I31" s="12">
        <v>0.81850029193427309</v>
      </c>
      <c r="J31" s="20" t="s">
        <v>75</v>
      </c>
      <c r="K31" s="49">
        <f t="shared" si="0"/>
        <v>1</v>
      </c>
    </row>
    <row r="32" spans="1:11" ht="30.75" thickBot="1" x14ac:dyDescent="0.3">
      <c r="A32" s="43" t="s">
        <v>72</v>
      </c>
      <c r="B32" s="3"/>
      <c r="C32" s="4" t="s">
        <v>54</v>
      </c>
      <c r="D32" s="3" t="s">
        <v>49</v>
      </c>
      <c r="E32" s="4" t="s">
        <v>53</v>
      </c>
      <c r="F32" s="3" t="s">
        <v>55</v>
      </c>
      <c r="G32" s="4">
        <v>592749</v>
      </c>
      <c r="H32" s="4">
        <v>707529</v>
      </c>
      <c r="I32" s="22">
        <v>0.83777343402178572</v>
      </c>
      <c r="J32" s="24"/>
      <c r="K32" s="49">
        <f t="shared" si="0"/>
        <v>0</v>
      </c>
    </row>
    <row r="33" spans="1:11" ht="16.5" thickBot="1" x14ac:dyDescent="0.3">
      <c r="A33" s="43" t="s">
        <v>72</v>
      </c>
      <c r="B33" s="5"/>
      <c r="C33" s="6" t="s">
        <v>54</v>
      </c>
      <c r="D33" s="5" t="s">
        <v>50</v>
      </c>
      <c r="E33" s="6" t="s">
        <v>53</v>
      </c>
      <c r="F33" s="5" t="s">
        <v>55</v>
      </c>
      <c r="G33" s="6">
        <v>6533</v>
      </c>
      <c r="H33" s="6">
        <v>8335</v>
      </c>
      <c r="I33" s="7">
        <v>0.78380323935212959</v>
      </c>
      <c r="J33" s="19" t="s">
        <v>75</v>
      </c>
      <c r="K33" s="49">
        <f t="shared" si="0"/>
        <v>1</v>
      </c>
    </row>
    <row r="34" spans="1:11" ht="16.5" thickBot="1" x14ac:dyDescent="0.3">
      <c r="A34" s="43" t="s">
        <v>72</v>
      </c>
      <c r="B34" s="5"/>
      <c r="C34" s="6" t="s">
        <v>54</v>
      </c>
      <c r="D34" s="5" t="s">
        <v>51</v>
      </c>
      <c r="E34" s="6" t="s">
        <v>53</v>
      </c>
      <c r="F34" s="5" t="s">
        <v>55</v>
      </c>
      <c r="G34" s="6">
        <v>3068</v>
      </c>
      <c r="H34" s="6">
        <v>3894</v>
      </c>
      <c r="I34" s="7">
        <v>0.78787878787878785</v>
      </c>
      <c r="J34" s="19" t="s">
        <v>75</v>
      </c>
      <c r="K34" s="49">
        <f t="shared" si="0"/>
        <v>1</v>
      </c>
    </row>
    <row r="35" spans="1:11" ht="16.5" thickBot="1" x14ac:dyDescent="0.3">
      <c r="A35" s="43" t="s">
        <v>72</v>
      </c>
      <c r="B35" s="10"/>
      <c r="C35" s="11" t="s">
        <v>54</v>
      </c>
      <c r="D35" s="10" t="s">
        <v>52</v>
      </c>
      <c r="E35" s="11" t="s">
        <v>53</v>
      </c>
      <c r="F35" s="10" t="s">
        <v>55</v>
      </c>
      <c r="G35" s="11">
        <v>3790</v>
      </c>
      <c r="H35" s="11">
        <v>4546</v>
      </c>
      <c r="I35" s="12">
        <v>0.83369995600527935</v>
      </c>
      <c r="J35" s="20"/>
      <c r="K35" s="49">
        <f t="shared" si="0"/>
        <v>0</v>
      </c>
    </row>
    <row r="36" spans="1:11" ht="16.5" thickBot="1" x14ac:dyDescent="0.3">
      <c r="A36" s="43" t="s">
        <v>72</v>
      </c>
      <c r="B36" s="3"/>
      <c r="C36" s="3" t="s">
        <v>59</v>
      </c>
      <c r="D36" s="3" t="s">
        <v>30</v>
      </c>
      <c r="E36" s="4" t="s">
        <v>29</v>
      </c>
      <c r="F36" s="3" t="s">
        <v>60</v>
      </c>
      <c r="G36" s="4">
        <v>23058</v>
      </c>
      <c r="H36" s="3">
        <v>26055</v>
      </c>
      <c r="I36" s="22">
        <v>0.8849740932642487</v>
      </c>
      <c r="J36" s="24"/>
      <c r="K36" s="49">
        <f t="shared" si="0"/>
        <v>0</v>
      </c>
    </row>
    <row r="37" spans="1:11" ht="16.5" thickBot="1" x14ac:dyDescent="0.3">
      <c r="A37" s="43" t="s">
        <v>72</v>
      </c>
      <c r="B37" s="5"/>
      <c r="C37" s="5" t="s">
        <v>59</v>
      </c>
      <c r="D37" s="5" t="s">
        <v>31</v>
      </c>
      <c r="E37" s="6" t="s">
        <v>29</v>
      </c>
      <c r="F37" s="5" t="s">
        <v>60</v>
      </c>
      <c r="G37" s="6">
        <v>59129</v>
      </c>
      <c r="H37" s="6">
        <v>66394</v>
      </c>
      <c r="I37" s="7">
        <v>0.89057746181883901</v>
      </c>
      <c r="J37" s="19" t="s">
        <v>75</v>
      </c>
      <c r="K37" s="49">
        <f t="shared" si="0"/>
        <v>1</v>
      </c>
    </row>
    <row r="38" spans="1:11" ht="16.5" thickBot="1" x14ac:dyDescent="0.3">
      <c r="A38" s="43" t="s">
        <v>72</v>
      </c>
      <c r="B38" s="5"/>
      <c r="C38" s="5" t="s">
        <v>59</v>
      </c>
      <c r="D38" s="5" t="s">
        <v>32</v>
      </c>
      <c r="E38" s="6" t="s">
        <v>29</v>
      </c>
      <c r="F38" s="5" t="s">
        <v>60</v>
      </c>
      <c r="G38" s="6">
        <v>84389</v>
      </c>
      <c r="H38" s="6">
        <v>93424</v>
      </c>
      <c r="I38" s="7">
        <v>0.90329037506422327</v>
      </c>
      <c r="J38" s="19" t="s">
        <v>75</v>
      </c>
      <c r="K38" s="49">
        <f t="shared" si="0"/>
        <v>1</v>
      </c>
    </row>
    <row r="39" spans="1:11" ht="16.5" thickBot="1" x14ac:dyDescent="0.3">
      <c r="A39" s="43" t="s">
        <v>72</v>
      </c>
      <c r="B39" s="5"/>
      <c r="C39" s="5" t="s">
        <v>59</v>
      </c>
      <c r="D39" s="5" t="s">
        <v>33</v>
      </c>
      <c r="E39" s="6" t="s">
        <v>29</v>
      </c>
      <c r="F39" s="5" t="s">
        <v>60</v>
      </c>
      <c r="G39" s="6">
        <v>119309</v>
      </c>
      <c r="H39" s="6">
        <v>131449</v>
      </c>
      <c r="I39" s="7">
        <v>0.90764478999459863</v>
      </c>
      <c r="J39" s="19" t="s">
        <v>75</v>
      </c>
      <c r="K39" s="49">
        <f t="shared" si="0"/>
        <v>1</v>
      </c>
    </row>
    <row r="40" spans="1:11" ht="16.5" thickBot="1" x14ac:dyDescent="0.3">
      <c r="A40" s="43" t="s">
        <v>72</v>
      </c>
      <c r="B40" s="5"/>
      <c r="C40" s="5" t="s">
        <v>59</v>
      </c>
      <c r="D40" s="5" t="s">
        <v>34</v>
      </c>
      <c r="E40" s="6" t="s">
        <v>29</v>
      </c>
      <c r="F40" s="5" t="s">
        <v>60</v>
      </c>
      <c r="G40" s="6">
        <v>141524</v>
      </c>
      <c r="H40" s="6">
        <v>154800</v>
      </c>
      <c r="I40" s="7">
        <v>0.91423772609819121</v>
      </c>
      <c r="J40" s="19" t="s">
        <v>75</v>
      </c>
      <c r="K40" s="49">
        <f t="shared" si="0"/>
        <v>1</v>
      </c>
    </row>
    <row r="41" spans="1:11" ht="16.5" thickBot="1" x14ac:dyDescent="0.3">
      <c r="A41" s="43" t="s">
        <v>72</v>
      </c>
      <c r="B41" s="5"/>
      <c r="C41" s="5" t="s">
        <v>59</v>
      </c>
      <c r="D41" s="5" t="s">
        <v>35</v>
      </c>
      <c r="E41" s="6" t="s">
        <v>29</v>
      </c>
      <c r="F41" s="5" t="s">
        <v>60</v>
      </c>
      <c r="G41" s="6">
        <v>154144</v>
      </c>
      <c r="H41" s="6">
        <v>164027</v>
      </c>
      <c r="I41" s="7">
        <v>0.93974772445999744</v>
      </c>
      <c r="J41" s="19" t="s">
        <v>75</v>
      </c>
      <c r="K41" s="49">
        <f t="shared" si="0"/>
        <v>1</v>
      </c>
    </row>
    <row r="42" spans="1:11" ht="16.5" thickBot="1" x14ac:dyDescent="0.3">
      <c r="A42" s="43" t="s">
        <v>72</v>
      </c>
      <c r="B42" s="5"/>
      <c r="C42" s="5" t="s">
        <v>59</v>
      </c>
      <c r="D42" s="5" t="s">
        <v>36</v>
      </c>
      <c r="E42" s="6" t="s">
        <v>29</v>
      </c>
      <c r="F42" s="5" t="s">
        <v>60</v>
      </c>
      <c r="G42" s="6">
        <v>92162</v>
      </c>
      <c r="H42" s="6">
        <v>96465</v>
      </c>
      <c r="I42" s="7">
        <v>0.95539314777380402</v>
      </c>
      <c r="J42" s="19" t="s">
        <v>75</v>
      </c>
      <c r="K42" s="49">
        <f t="shared" si="0"/>
        <v>1</v>
      </c>
    </row>
    <row r="43" spans="1:11" ht="16.5" thickBot="1" x14ac:dyDescent="0.3">
      <c r="A43" s="43" t="s">
        <v>72</v>
      </c>
      <c r="B43" s="10"/>
      <c r="C43" s="10" t="s">
        <v>59</v>
      </c>
      <c r="D43" s="10" t="s">
        <v>37</v>
      </c>
      <c r="E43" s="11" t="s">
        <v>29</v>
      </c>
      <c r="F43" s="10" t="s">
        <v>60</v>
      </c>
      <c r="G43" s="11">
        <v>27430</v>
      </c>
      <c r="H43" s="11">
        <v>28792</v>
      </c>
      <c r="I43" s="12">
        <v>0.95269519310919704</v>
      </c>
      <c r="J43" s="20" t="s">
        <v>75</v>
      </c>
      <c r="K43" s="49">
        <f t="shared" si="0"/>
        <v>1</v>
      </c>
    </row>
    <row r="44" spans="1:11" ht="16.5" thickBot="1" x14ac:dyDescent="0.3">
      <c r="A44" s="43" t="s">
        <v>72</v>
      </c>
      <c r="B44" s="3"/>
      <c r="C44" s="3" t="s">
        <v>59</v>
      </c>
      <c r="D44" s="3" t="s">
        <v>41</v>
      </c>
      <c r="E44" s="4" t="s">
        <v>48</v>
      </c>
      <c r="F44" s="3" t="s">
        <v>60</v>
      </c>
      <c r="G44" s="4">
        <v>619107</v>
      </c>
      <c r="H44" s="4">
        <v>668290</v>
      </c>
      <c r="I44" s="22">
        <v>0.92640470454443435</v>
      </c>
      <c r="J44" s="24"/>
      <c r="K44" s="49">
        <f t="shared" si="0"/>
        <v>0</v>
      </c>
    </row>
    <row r="45" spans="1:11" ht="30.75" thickBot="1" x14ac:dyDescent="0.3">
      <c r="A45" s="43" t="s">
        <v>72</v>
      </c>
      <c r="B45" s="5"/>
      <c r="C45" s="5" t="s">
        <v>59</v>
      </c>
      <c r="D45" s="5" t="s">
        <v>42</v>
      </c>
      <c r="E45" s="6" t="s">
        <v>48</v>
      </c>
      <c r="F45" s="5" t="s">
        <v>60</v>
      </c>
      <c r="G45" s="6">
        <v>4828</v>
      </c>
      <c r="H45" s="5">
        <v>5483</v>
      </c>
      <c r="I45" s="9">
        <v>0.88053985044683569</v>
      </c>
      <c r="J45" s="19" t="s">
        <v>75</v>
      </c>
      <c r="K45" s="49">
        <f t="shared" si="0"/>
        <v>1</v>
      </c>
    </row>
    <row r="46" spans="1:11" ht="30.75" thickBot="1" x14ac:dyDescent="0.3">
      <c r="A46" s="43" t="s">
        <v>72</v>
      </c>
      <c r="B46" s="5"/>
      <c r="C46" s="5" t="s">
        <v>59</v>
      </c>
      <c r="D46" s="5" t="s">
        <v>43</v>
      </c>
      <c r="E46" s="6" t="s">
        <v>48</v>
      </c>
      <c r="F46" s="5" t="s">
        <v>60</v>
      </c>
      <c r="G46" s="6">
        <v>37361</v>
      </c>
      <c r="H46" s="5">
        <v>43323</v>
      </c>
      <c r="I46" s="7">
        <v>0.86238256815086678</v>
      </c>
      <c r="J46" s="19" t="s">
        <v>75</v>
      </c>
      <c r="K46" s="49">
        <f t="shared" si="0"/>
        <v>1</v>
      </c>
    </row>
    <row r="47" spans="1:11" ht="45.75" thickBot="1" x14ac:dyDescent="0.3">
      <c r="A47" s="43" t="s">
        <v>72</v>
      </c>
      <c r="B47" s="5"/>
      <c r="C47" s="5" t="s">
        <v>59</v>
      </c>
      <c r="D47" s="5" t="s">
        <v>44</v>
      </c>
      <c r="E47" s="6" t="s">
        <v>48</v>
      </c>
      <c r="F47" s="5" t="s">
        <v>60</v>
      </c>
      <c r="G47" s="6">
        <v>17905</v>
      </c>
      <c r="H47" s="6">
        <v>19621</v>
      </c>
      <c r="I47" s="7">
        <v>0.91254268385913051</v>
      </c>
      <c r="J47" s="19" t="s">
        <v>75</v>
      </c>
      <c r="K47" s="49">
        <f t="shared" si="0"/>
        <v>1</v>
      </c>
    </row>
    <row r="48" spans="1:11" ht="16.5" thickBot="1" x14ac:dyDescent="0.3">
      <c r="A48" s="43" t="s">
        <v>72</v>
      </c>
      <c r="B48" s="10"/>
      <c r="C48" s="10" t="s">
        <v>59</v>
      </c>
      <c r="D48" s="10" t="s">
        <v>45</v>
      </c>
      <c r="E48" s="11" t="s">
        <v>48</v>
      </c>
      <c r="F48" s="10" t="s">
        <v>60</v>
      </c>
      <c r="G48" s="10">
        <v>19702</v>
      </c>
      <c r="H48" s="10">
        <v>22077</v>
      </c>
      <c r="I48" s="25">
        <v>0.8924219776237714</v>
      </c>
      <c r="J48" s="20" t="s">
        <v>75</v>
      </c>
      <c r="K48" s="49">
        <f t="shared" si="0"/>
        <v>1</v>
      </c>
    </row>
    <row r="49" spans="1:11" ht="30.75" thickBot="1" x14ac:dyDescent="0.3">
      <c r="A49" s="43" t="s">
        <v>72</v>
      </c>
      <c r="B49" s="13"/>
      <c r="C49" s="13" t="s">
        <v>59</v>
      </c>
      <c r="D49" s="13" t="s">
        <v>49</v>
      </c>
      <c r="E49" s="14" t="s">
        <v>53</v>
      </c>
      <c r="F49" s="13" t="s">
        <v>60</v>
      </c>
      <c r="G49" s="14">
        <v>629251</v>
      </c>
      <c r="H49" s="14">
        <v>682074</v>
      </c>
      <c r="I49" s="15">
        <v>0.92255532390913597</v>
      </c>
      <c r="J49" s="21"/>
      <c r="K49" s="49">
        <f t="shared" si="0"/>
        <v>0</v>
      </c>
    </row>
    <row r="50" spans="1:11" ht="16.5" thickBot="1" x14ac:dyDescent="0.3">
      <c r="A50" s="43" t="s">
        <v>72</v>
      </c>
      <c r="B50" s="5"/>
      <c r="C50" s="5" t="s">
        <v>59</v>
      </c>
      <c r="D50" s="5" t="s">
        <v>50</v>
      </c>
      <c r="E50" s="6" t="s">
        <v>53</v>
      </c>
      <c r="F50" s="5" t="s">
        <v>60</v>
      </c>
      <c r="G50" s="6">
        <v>6630</v>
      </c>
      <c r="H50" s="5">
        <v>7485</v>
      </c>
      <c r="I50" s="9">
        <v>0.88577154308617234</v>
      </c>
      <c r="J50" s="19" t="s">
        <v>75</v>
      </c>
      <c r="K50" s="49">
        <f t="shared" si="0"/>
        <v>1</v>
      </c>
    </row>
    <row r="51" spans="1:11" ht="16.5" thickBot="1" x14ac:dyDescent="0.3">
      <c r="A51" s="43" t="s">
        <v>72</v>
      </c>
      <c r="B51" s="5"/>
      <c r="C51" s="5" t="s">
        <v>59</v>
      </c>
      <c r="D51" s="5" t="s">
        <v>51</v>
      </c>
      <c r="E51" s="6" t="s">
        <v>53</v>
      </c>
      <c r="F51" s="5" t="s">
        <v>60</v>
      </c>
      <c r="G51" s="6">
        <v>3201</v>
      </c>
      <c r="H51" s="6">
        <v>3597</v>
      </c>
      <c r="I51" s="7">
        <v>0.88990825688073394</v>
      </c>
      <c r="J51" s="19" t="s">
        <v>75</v>
      </c>
      <c r="K51" s="49">
        <f t="shared" si="0"/>
        <v>1</v>
      </c>
    </row>
    <row r="52" spans="1:11" ht="16.5" thickBot="1" x14ac:dyDescent="0.3">
      <c r="A52" s="43" t="s">
        <v>72</v>
      </c>
      <c r="B52" s="10"/>
      <c r="C52" s="10" t="s">
        <v>59</v>
      </c>
      <c r="D52" s="10" t="s">
        <v>52</v>
      </c>
      <c r="E52" s="11" t="s">
        <v>53</v>
      </c>
      <c r="F52" s="10" t="s">
        <v>60</v>
      </c>
      <c r="G52" s="11">
        <v>3844</v>
      </c>
      <c r="H52" s="11">
        <v>4278</v>
      </c>
      <c r="I52" s="12">
        <v>0.89855072463768115</v>
      </c>
      <c r="J52" s="20" t="s">
        <v>75</v>
      </c>
      <c r="K52" s="49">
        <f t="shared" si="0"/>
        <v>1</v>
      </c>
    </row>
    <row r="53" spans="1:11" ht="16.5" thickBot="1" x14ac:dyDescent="0.3">
      <c r="A53" s="43" t="s">
        <v>72</v>
      </c>
      <c r="B53" s="13"/>
      <c r="C53" s="13" t="s">
        <v>63</v>
      </c>
      <c r="D53" s="13" t="s">
        <v>30</v>
      </c>
      <c r="E53" s="14" t="s">
        <v>29</v>
      </c>
      <c r="F53" s="13" t="s">
        <v>62</v>
      </c>
      <c r="G53" s="14">
        <v>20310</v>
      </c>
      <c r="H53" s="14">
        <v>24154</v>
      </c>
      <c r="I53" s="15">
        <v>0.84085451685021118</v>
      </c>
      <c r="J53" s="21"/>
      <c r="K53" s="49">
        <f t="shared" si="0"/>
        <v>0</v>
      </c>
    </row>
    <row r="54" spans="1:11" ht="16.5" thickBot="1" x14ac:dyDescent="0.3">
      <c r="A54" s="43" t="s">
        <v>72</v>
      </c>
      <c r="B54" s="5"/>
      <c r="C54" s="5" t="s">
        <v>63</v>
      </c>
      <c r="D54" s="5" t="s">
        <v>31</v>
      </c>
      <c r="E54" s="6" t="s">
        <v>29</v>
      </c>
      <c r="F54" s="5" t="s">
        <v>62</v>
      </c>
      <c r="G54" s="6">
        <v>50766</v>
      </c>
      <c r="H54" s="6">
        <v>60844</v>
      </c>
      <c r="I54" s="7">
        <v>0.83436328972454143</v>
      </c>
      <c r="J54" s="19" t="s">
        <v>75</v>
      </c>
      <c r="K54" s="49">
        <f t="shared" si="0"/>
        <v>1</v>
      </c>
    </row>
    <row r="55" spans="1:11" ht="16.5" thickBot="1" x14ac:dyDescent="0.3">
      <c r="A55" s="43" t="s">
        <v>72</v>
      </c>
      <c r="B55" s="5"/>
      <c r="C55" s="5" t="s">
        <v>63</v>
      </c>
      <c r="D55" s="5" t="s">
        <v>32</v>
      </c>
      <c r="E55" s="6" t="s">
        <v>29</v>
      </c>
      <c r="F55" s="5" t="s">
        <v>62</v>
      </c>
      <c r="G55" s="6">
        <v>71466</v>
      </c>
      <c r="H55" s="6">
        <v>84803</v>
      </c>
      <c r="I55" s="7">
        <v>0.84272962041437216</v>
      </c>
      <c r="J55" s="19"/>
      <c r="K55" s="49">
        <f t="shared" si="0"/>
        <v>0</v>
      </c>
    </row>
    <row r="56" spans="1:11" ht="16.5" thickBot="1" x14ac:dyDescent="0.3">
      <c r="A56" s="43" t="s">
        <v>72</v>
      </c>
      <c r="B56" s="5"/>
      <c r="C56" s="5" t="s">
        <v>63</v>
      </c>
      <c r="D56" s="5" t="s">
        <v>33</v>
      </c>
      <c r="E56" s="6" t="s">
        <v>29</v>
      </c>
      <c r="F56" s="5" t="s">
        <v>62</v>
      </c>
      <c r="G56" s="6">
        <v>100326</v>
      </c>
      <c r="H56" s="6">
        <v>118950</v>
      </c>
      <c r="I56" s="7">
        <v>0.84343001261034045</v>
      </c>
      <c r="J56" s="19"/>
      <c r="K56" s="49">
        <f t="shared" si="0"/>
        <v>0</v>
      </c>
    </row>
    <row r="57" spans="1:11" ht="16.5" thickBot="1" x14ac:dyDescent="0.3">
      <c r="A57" s="43" t="s">
        <v>72</v>
      </c>
      <c r="B57" s="5"/>
      <c r="C57" s="5" t="s">
        <v>63</v>
      </c>
      <c r="D57" s="5" t="s">
        <v>34</v>
      </c>
      <c r="E57" s="6" t="s">
        <v>29</v>
      </c>
      <c r="F57" s="5" t="s">
        <v>62</v>
      </c>
      <c r="G57" s="6">
        <v>118607</v>
      </c>
      <c r="H57" s="6">
        <v>139098</v>
      </c>
      <c r="I57" s="7">
        <v>0.85268659506247391</v>
      </c>
      <c r="J57" s="19" t="s">
        <v>75</v>
      </c>
      <c r="K57" s="49">
        <f t="shared" si="0"/>
        <v>1</v>
      </c>
    </row>
    <row r="58" spans="1:11" ht="16.5" thickBot="1" x14ac:dyDescent="0.3">
      <c r="A58" s="43" t="s">
        <v>72</v>
      </c>
      <c r="B58" s="5"/>
      <c r="C58" s="5" t="s">
        <v>63</v>
      </c>
      <c r="D58" s="5" t="s">
        <v>35</v>
      </c>
      <c r="E58" s="6" t="s">
        <v>29</v>
      </c>
      <c r="F58" s="5" t="s">
        <v>62</v>
      </c>
      <c r="G58" s="6">
        <v>129630</v>
      </c>
      <c r="H58" s="6">
        <v>145094</v>
      </c>
      <c r="I58" s="7">
        <v>0.89342081684976637</v>
      </c>
      <c r="J58" s="19" t="s">
        <v>75</v>
      </c>
      <c r="K58" s="49">
        <f t="shared" si="0"/>
        <v>1</v>
      </c>
    </row>
    <row r="59" spans="1:11" ht="16.5" thickBot="1" x14ac:dyDescent="0.3">
      <c r="A59" s="43" t="s">
        <v>72</v>
      </c>
      <c r="B59" s="5"/>
      <c r="C59" s="5" t="s">
        <v>63</v>
      </c>
      <c r="D59" s="5" t="s">
        <v>36</v>
      </c>
      <c r="E59" s="6" t="s">
        <v>29</v>
      </c>
      <c r="F59" s="5" t="s">
        <v>62</v>
      </c>
      <c r="G59" s="6">
        <v>76603</v>
      </c>
      <c r="H59" s="6">
        <v>83941</v>
      </c>
      <c r="I59" s="7">
        <v>0.91258145602268259</v>
      </c>
      <c r="J59" s="19" t="s">
        <v>75</v>
      </c>
      <c r="K59" s="49">
        <f t="shared" si="0"/>
        <v>1</v>
      </c>
    </row>
    <row r="60" spans="1:11" ht="16.5" thickBot="1" x14ac:dyDescent="0.3">
      <c r="A60" s="43" t="s">
        <v>72</v>
      </c>
      <c r="B60" s="26"/>
      <c r="C60" s="26" t="s">
        <v>63</v>
      </c>
      <c r="D60" s="26" t="s">
        <v>37</v>
      </c>
      <c r="E60" s="27" t="s">
        <v>29</v>
      </c>
      <c r="F60" s="26" t="s">
        <v>62</v>
      </c>
      <c r="G60" s="26">
        <v>22354</v>
      </c>
      <c r="H60" s="27">
        <v>24805</v>
      </c>
      <c r="I60" s="28">
        <v>0.90118927635557344</v>
      </c>
      <c r="J60" s="29" t="s">
        <v>75</v>
      </c>
      <c r="K60" s="49">
        <f t="shared" si="0"/>
        <v>1</v>
      </c>
    </row>
    <row r="61" spans="1:11" ht="16.5" thickBot="1" x14ac:dyDescent="0.3">
      <c r="A61" s="43" t="s">
        <v>72</v>
      </c>
      <c r="B61" s="3"/>
      <c r="C61" s="3" t="s">
        <v>63</v>
      </c>
      <c r="D61" s="3" t="s">
        <v>41</v>
      </c>
      <c r="E61" s="4" t="s">
        <v>48</v>
      </c>
      <c r="F61" s="3" t="s">
        <v>62</v>
      </c>
      <c r="G61" s="4">
        <v>518305</v>
      </c>
      <c r="H61" s="4">
        <v>594370</v>
      </c>
      <c r="I61" s="22">
        <v>0.87202416003499506</v>
      </c>
      <c r="J61" s="24"/>
      <c r="K61" s="49">
        <f t="shared" si="0"/>
        <v>0</v>
      </c>
    </row>
    <row r="62" spans="1:11" ht="30.75" thickBot="1" x14ac:dyDescent="0.3">
      <c r="A62" s="43" t="s">
        <v>72</v>
      </c>
      <c r="B62" s="5"/>
      <c r="C62" s="5" t="s">
        <v>63</v>
      </c>
      <c r="D62" s="5" t="s">
        <v>42</v>
      </c>
      <c r="E62" s="6" t="s">
        <v>48</v>
      </c>
      <c r="F62" s="5" t="s">
        <v>62</v>
      </c>
      <c r="G62" s="6">
        <v>4077</v>
      </c>
      <c r="H62" s="6">
        <v>5033</v>
      </c>
      <c r="I62" s="7">
        <v>0.81005364593681706</v>
      </c>
      <c r="J62" s="19" t="s">
        <v>75</v>
      </c>
      <c r="K62" s="49">
        <f t="shared" si="0"/>
        <v>1</v>
      </c>
    </row>
    <row r="63" spans="1:11" ht="30.75" thickBot="1" x14ac:dyDescent="0.3">
      <c r="A63" s="43" t="s">
        <v>72</v>
      </c>
      <c r="B63" s="5"/>
      <c r="C63" s="5" t="s">
        <v>63</v>
      </c>
      <c r="D63" s="5" t="s">
        <v>43</v>
      </c>
      <c r="E63" s="6" t="s">
        <v>48</v>
      </c>
      <c r="F63" s="5" t="s">
        <v>62</v>
      </c>
      <c r="G63" s="6">
        <v>32644</v>
      </c>
      <c r="H63" s="6">
        <v>40888</v>
      </c>
      <c r="I63" s="7">
        <v>0.79837605165329684</v>
      </c>
      <c r="J63" s="19" t="s">
        <v>75</v>
      </c>
      <c r="K63" s="49">
        <f t="shared" si="0"/>
        <v>1</v>
      </c>
    </row>
    <row r="64" spans="1:11" ht="45.75" thickBot="1" x14ac:dyDescent="0.3">
      <c r="A64" s="43" t="s">
        <v>72</v>
      </c>
      <c r="B64" s="5"/>
      <c r="C64" s="5" t="s">
        <v>63</v>
      </c>
      <c r="D64" s="5" t="s">
        <v>44</v>
      </c>
      <c r="E64" s="6" t="s">
        <v>48</v>
      </c>
      <c r="F64" s="5" t="s">
        <v>62</v>
      </c>
      <c r="G64" s="6">
        <v>15529</v>
      </c>
      <c r="H64" s="6">
        <v>18081</v>
      </c>
      <c r="I64" s="7">
        <v>0.85885736408384494</v>
      </c>
      <c r="J64" s="19" t="s">
        <v>75</v>
      </c>
      <c r="K64" s="49">
        <f t="shared" si="0"/>
        <v>1</v>
      </c>
    </row>
    <row r="65" spans="1:11" ht="16.5" thickBot="1" x14ac:dyDescent="0.3">
      <c r="A65" s="43" t="s">
        <v>72</v>
      </c>
      <c r="B65" s="10"/>
      <c r="C65" s="10" t="s">
        <v>63</v>
      </c>
      <c r="D65" s="10" t="s">
        <v>45</v>
      </c>
      <c r="E65" s="11" t="s">
        <v>48</v>
      </c>
      <c r="F65" s="10" t="s">
        <v>62</v>
      </c>
      <c r="G65" s="11">
        <v>17835</v>
      </c>
      <c r="H65" s="11">
        <v>21117</v>
      </c>
      <c r="I65" s="12">
        <v>0.84458019605057533</v>
      </c>
      <c r="J65" s="20" t="s">
        <v>75</v>
      </c>
      <c r="K65" s="49">
        <f t="shared" si="0"/>
        <v>1</v>
      </c>
    </row>
    <row r="66" spans="1:11" ht="30.75" thickBot="1" x14ac:dyDescent="0.3">
      <c r="A66" s="43" t="s">
        <v>72</v>
      </c>
      <c r="B66" s="13"/>
      <c r="C66" s="13" t="s">
        <v>63</v>
      </c>
      <c r="D66" s="13" t="s">
        <v>49</v>
      </c>
      <c r="E66" s="14" t="s">
        <v>53</v>
      </c>
      <c r="F66" s="13" t="s">
        <v>62</v>
      </c>
      <c r="G66" s="14">
        <v>527974</v>
      </c>
      <c r="H66" s="14">
        <v>609364</v>
      </c>
      <c r="I66" s="15">
        <v>0.86643451204862776</v>
      </c>
      <c r="J66" s="21"/>
      <c r="K66" s="49">
        <f t="shared" si="0"/>
        <v>0</v>
      </c>
    </row>
    <row r="67" spans="1:11" ht="16.5" thickBot="1" x14ac:dyDescent="0.3">
      <c r="A67" s="43" t="s">
        <v>72</v>
      </c>
      <c r="B67" s="5"/>
      <c r="C67" s="5" t="s">
        <v>63</v>
      </c>
      <c r="D67" s="5" t="s">
        <v>50</v>
      </c>
      <c r="E67" s="6" t="s">
        <v>53</v>
      </c>
      <c r="F67" s="5" t="s">
        <v>62</v>
      </c>
      <c r="G67" s="6">
        <v>5473</v>
      </c>
      <c r="H67" s="6">
        <v>6741</v>
      </c>
      <c r="I67" s="7">
        <v>0.81189734460762497</v>
      </c>
      <c r="J67" s="19" t="s">
        <v>75</v>
      </c>
      <c r="K67" s="49">
        <f t="shared" ref="K67:K130" si="1">IF(J67="*",1,0)</f>
        <v>1</v>
      </c>
    </row>
    <row r="68" spans="1:11" ht="16.5" thickBot="1" x14ac:dyDescent="0.3">
      <c r="A68" s="43" t="s">
        <v>72</v>
      </c>
      <c r="B68" s="5"/>
      <c r="C68" s="5" t="s">
        <v>63</v>
      </c>
      <c r="D68" s="5" t="s">
        <v>51</v>
      </c>
      <c r="E68" s="6" t="s">
        <v>53</v>
      </c>
      <c r="F68" s="5" t="s">
        <v>62</v>
      </c>
      <c r="G68" s="6">
        <v>2758</v>
      </c>
      <c r="H68" s="6">
        <v>3351</v>
      </c>
      <c r="I68" s="7">
        <v>0.82303789913458669</v>
      </c>
      <c r="J68" s="19" t="s">
        <v>75</v>
      </c>
      <c r="K68" s="49">
        <f t="shared" si="1"/>
        <v>1</v>
      </c>
    </row>
    <row r="69" spans="1:11" ht="16.5" thickBot="1" x14ac:dyDescent="0.3">
      <c r="A69" s="43" t="s">
        <v>72</v>
      </c>
      <c r="B69" s="26"/>
      <c r="C69" s="26" t="s">
        <v>63</v>
      </c>
      <c r="D69" s="26" t="s">
        <v>52</v>
      </c>
      <c r="E69" s="27" t="s">
        <v>53</v>
      </c>
      <c r="F69" s="26" t="s">
        <v>62</v>
      </c>
      <c r="G69" s="27">
        <v>3481</v>
      </c>
      <c r="H69" s="27">
        <v>4052</v>
      </c>
      <c r="I69" s="28">
        <v>0.85908193484698914</v>
      </c>
      <c r="J69" s="29"/>
      <c r="K69" s="49">
        <f t="shared" si="1"/>
        <v>0</v>
      </c>
    </row>
    <row r="70" spans="1:11" ht="16.5" thickBot="1" x14ac:dyDescent="0.3">
      <c r="A70" s="43" t="s">
        <v>72</v>
      </c>
      <c r="B70" s="3"/>
      <c r="C70" s="3">
        <v>37</v>
      </c>
      <c r="D70" s="3" t="s">
        <v>30</v>
      </c>
      <c r="E70" s="4" t="s">
        <v>29</v>
      </c>
      <c r="F70" s="3" t="s">
        <v>64</v>
      </c>
      <c r="G70" s="4">
        <v>487</v>
      </c>
      <c r="H70" s="4">
        <v>637</v>
      </c>
      <c r="I70" s="22">
        <v>0.76452119309262168</v>
      </c>
      <c r="J70" s="24"/>
      <c r="K70" s="49">
        <f t="shared" si="1"/>
        <v>0</v>
      </c>
    </row>
    <row r="71" spans="1:11" ht="16.5" thickBot="1" x14ac:dyDescent="0.3">
      <c r="A71" s="43" t="s">
        <v>72</v>
      </c>
      <c r="B71" s="5"/>
      <c r="C71" s="5">
        <v>37</v>
      </c>
      <c r="D71" s="5" t="s">
        <v>31</v>
      </c>
      <c r="E71" s="6" t="s">
        <v>29</v>
      </c>
      <c r="F71" s="5" t="s">
        <v>64</v>
      </c>
      <c r="G71" s="6">
        <v>1315</v>
      </c>
      <c r="H71" s="6">
        <v>1656</v>
      </c>
      <c r="I71" s="7">
        <v>0.79408212560386471</v>
      </c>
      <c r="J71" s="19"/>
      <c r="K71" s="49">
        <f t="shared" si="1"/>
        <v>0</v>
      </c>
    </row>
    <row r="72" spans="1:11" ht="16.5" thickBot="1" x14ac:dyDescent="0.3">
      <c r="A72" s="43" t="s">
        <v>72</v>
      </c>
      <c r="B72" s="5"/>
      <c r="C72" s="5">
        <v>37</v>
      </c>
      <c r="D72" s="5" t="s">
        <v>32</v>
      </c>
      <c r="E72" s="6" t="s">
        <v>29</v>
      </c>
      <c r="F72" s="5" t="s">
        <v>64</v>
      </c>
      <c r="G72" s="6">
        <v>1936</v>
      </c>
      <c r="H72" s="6">
        <v>2459</v>
      </c>
      <c r="I72" s="7">
        <v>0.78731191541276946</v>
      </c>
      <c r="J72" s="19"/>
      <c r="K72" s="49">
        <f t="shared" si="1"/>
        <v>0</v>
      </c>
    </row>
    <row r="73" spans="1:11" ht="16.5" thickBot="1" x14ac:dyDescent="0.3">
      <c r="A73" s="43" t="s">
        <v>72</v>
      </c>
      <c r="B73" s="5"/>
      <c r="C73" s="5">
        <v>37</v>
      </c>
      <c r="D73" s="5" t="s">
        <v>33</v>
      </c>
      <c r="E73" s="6" t="s">
        <v>29</v>
      </c>
      <c r="F73" s="5" t="s">
        <v>64</v>
      </c>
      <c r="G73" s="6">
        <v>2888</v>
      </c>
      <c r="H73" s="6">
        <v>3814</v>
      </c>
      <c r="I73" s="7">
        <v>0.75721027792343998</v>
      </c>
      <c r="J73" s="19"/>
      <c r="K73" s="49">
        <f t="shared" si="1"/>
        <v>0</v>
      </c>
    </row>
    <row r="74" spans="1:11" ht="16.5" thickBot="1" x14ac:dyDescent="0.3">
      <c r="A74" s="43" t="s">
        <v>72</v>
      </c>
      <c r="B74" s="5"/>
      <c r="C74" s="5">
        <v>37</v>
      </c>
      <c r="D74" s="5" t="s">
        <v>34</v>
      </c>
      <c r="E74" s="6" t="s">
        <v>29</v>
      </c>
      <c r="F74" s="5" t="s">
        <v>64</v>
      </c>
      <c r="G74" s="6">
        <v>3500</v>
      </c>
      <c r="H74" s="6">
        <v>4840</v>
      </c>
      <c r="I74" s="7">
        <v>0.72314049586776863</v>
      </c>
      <c r="J74" s="19" t="s">
        <v>75</v>
      </c>
      <c r="K74" s="49">
        <f t="shared" si="1"/>
        <v>1</v>
      </c>
    </row>
    <row r="75" spans="1:11" ht="16.5" thickBot="1" x14ac:dyDescent="0.3">
      <c r="A75" s="43" t="s">
        <v>72</v>
      </c>
      <c r="B75" s="5"/>
      <c r="C75" s="5">
        <v>37</v>
      </c>
      <c r="D75" s="5" t="s">
        <v>35</v>
      </c>
      <c r="E75" s="6" t="s">
        <v>29</v>
      </c>
      <c r="F75" s="5" t="s">
        <v>64</v>
      </c>
      <c r="G75" s="6">
        <v>4033</v>
      </c>
      <c r="H75" s="6">
        <v>5959</v>
      </c>
      <c r="I75" s="7">
        <v>0.67679140795435477</v>
      </c>
      <c r="J75" s="19" t="s">
        <v>75</v>
      </c>
      <c r="K75" s="49">
        <f t="shared" si="1"/>
        <v>1</v>
      </c>
    </row>
    <row r="76" spans="1:11" ht="16.5" thickBot="1" x14ac:dyDescent="0.3">
      <c r="A76" s="43" t="s">
        <v>72</v>
      </c>
      <c r="B76" s="5"/>
      <c r="C76" s="5">
        <v>37</v>
      </c>
      <c r="D76" s="5" t="s">
        <v>36</v>
      </c>
      <c r="E76" s="6" t="s">
        <v>29</v>
      </c>
      <c r="F76" s="5" t="s">
        <v>64</v>
      </c>
      <c r="G76" s="6">
        <v>3449</v>
      </c>
      <c r="H76" s="6">
        <v>5500</v>
      </c>
      <c r="I76" s="7">
        <v>0.62709090909090914</v>
      </c>
      <c r="J76" s="19" t="s">
        <v>75</v>
      </c>
      <c r="K76" s="49">
        <f t="shared" si="1"/>
        <v>1</v>
      </c>
    </row>
    <row r="77" spans="1:11" ht="16.5" thickBot="1" x14ac:dyDescent="0.3">
      <c r="A77" s="43" t="s">
        <v>72</v>
      </c>
      <c r="B77" s="26"/>
      <c r="C77" s="26">
        <v>37</v>
      </c>
      <c r="D77" s="26" t="s">
        <v>37</v>
      </c>
      <c r="E77" s="27" t="s">
        <v>29</v>
      </c>
      <c r="F77" s="26" t="s">
        <v>64</v>
      </c>
      <c r="G77" s="27">
        <v>2312</v>
      </c>
      <c r="H77" s="27">
        <v>3608</v>
      </c>
      <c r="I77" s="28">
        <v>0.64079822616407978</v>
      </c>
      <c r="J77" s="29" t="s">
        <v>75</v>
      </c>
      <c r="K77" s="49">
        <f t="shared" si="1"/>
        <v>1</v>
      </c>
    </row>
    <row r="78" spans="1:11" ht="16.5" thickBot="1" x14ac:dyDescent="0.3">
      <c r="A78" s="43" t="s">
        <v>72</v>
      </c>
      <c r="B78" s="3"/>
      <c r="C78" s="3">
        <v>37</v>
      </c>
      <c r="D78" s="3" t="s">
        <v>41</v>
      </c>
      <c r="E78" s="4" t="s">
        <v>48</v>
      </c>
      <c r="F78" s="3" t="s">
        <v>64</v>
      </c>
      <c r="G78" s="4">
        <v>16757</v>
      </c>
      <c r="H78" s="4">
        <v>24466</v>
      </c>
      <c r="I78" s="22">
        <v>0.6849096705632306</v>
      </c>
      <c r="J78" s="24"/>
      <c r="K78" s="49">
        <f t="shared" si="1"/>
        <v>0</v>
      </c>
    </row>
    <row r="79" spans="1:11" ht="30.75" thickBot="1" x14ac:dyDescent="0.3">
      <c r="A79" s="43" t="s">
        <v>72</v>
      </c>
      <c r="B79" s="5"/>
      <c r="C79" s="5">
        <v>37</v>
      </c>
      <c r="D79" s="5" t="s">
        <v>42</v>
      </c>
      <c r="E79" s="6" t="s">
        <v>48</v>
      </c>
      <c r="F79" s="5" t="s">
        <v>64</v>
      </c>
      <c r="G79" s="6">
        <v>199</v>
      </c>
      <c r="H79" s="6">
        <v>258</v>
      </c>
      <c r="I79" s="7">
        <v>0.77131782945736438</v>
      </c>
      <c r="J79" s="19" t="s">
        <v>75</v>
      </c>
      <c r="K79" s="49">
        <f t="shared" si="1"/>
        <v>1</v>
      </c>
    </row>
    <row r="80" spans="1:11" ht="30.75" thickBot="1" x14ac:dyDescent="0.3">
      <c r="A80" s="43" t="s">
        <v>72</v>
      </c>
      <c r="B80" s="5"/>
      <c r="C80" s="5">
        <v>37</v>
      </c>
      <c r="D80" s="5" t="s">
        <v>43</v>
      </c>
      <c r="E80" s="6" t="s">
        <v>48</v>
      </c>
      <c r="F80" s="5" t="s">
        <v>64</v>
      </c>
      <c r="G80" s="6">
        <v>1091</v>
      </c>
      <c r="H80" s="6">
        <v>1382</v>
      </c>
      <c r="I80" s="7">
        <v>0.78943560057887119</v>
      </c>
      <c r="J80" s="19" t="s">
        <v>75</v>
      </c>
      <c r="K80" s="49">
        <f t="shared" si="1"/>
        <v>1</v>
      </c>
    </row>
    <row r="81" spans="1:11" ht="45.75" thickBot="1" x14ac:dyDescent="0.3">
      <c r="A81" s="43" t="s">
        <v>72</v>
      </c>
      <c r="B81" s="5"/>
      <c r="C81" s="5">
        <v>37</v>
      </c>
      <c r="D81" s="5" t="s">
        <v>44</v>
      </c>
      <c r="E81" s="6" t="s">
        <v>48</v>
      </c>
      <c r="F81" s="5" t="s">
        <v>64</v>
      </c>
      <c r="G81" s="6">
        <v>775</v>
      </c>
      <c r="H81" s="6">
        <v>1009</v>
      </c>
      <c r="I81" s="7">
        <v>0.76808721506442024</v>
      </c>
      <c r="J81" s="19" t="s">
        <v>75</v>
      </c>
      <c r="K81" s="49">
        <f t="shared" si="1"/>
        <v>1</v>
      </c>
    </row>
    <row r="82" spans="1:11" ht="16.5" thickBot="1" x14ac:dyDescent="0.3">
      <c r="A82" s="43" t="s">
        <v>72</v>
      </c>
      <c r="B82" s="10"/>
      <c r="C82" s="10">
        <v>37</v>
      </c>
      <c r="D82" s="10" t="s">
        <v>45</v>
      </c>
      <c r="E82" s="11" t="s">
        <v>48</v>
      </c>
      <c r="F82" s="10" t="s">
        <v>64</v>
      </c>
      <c r="G82" s="11">
        <v>1089</v>
      </c>
      <c r="H82" s="11">
        <v>1335</v>
      </c>
      <c r="I82" s="12">
        <v>0.81573033707865172</v>
      </c>
      <c r="J82" s="20" t="s">
        <v>75</v>
      </c>
      <c r="K82" s="49">
        <f t="shared" si="1"/>
        <v>1</v>
      </c>
    </row>
    <row r="83" spans="1:11" ht="30.75" thickBot="1" x14ac:dyDescent="0.3">
      <c r="A83" s="43" t="s">
        <v>72</v>
      </c>
      <c r="B83" s="13"/>
      <c r="C83" s="13">
        <v>37</v>
      </c>
      <c r="D83" s="13" t="s">
        <v>49</v>
      </c>
      <c r="E83" s="14" t="s">
        <v>53</v>
      </c>
      <c r="F83" s="13" t="s">
        <v>64</v>
      </c>
      <c r="G83" s="14">
        <v>16261</v>
      </c>
      <c r="H83" s="14">
        <v>23514</v>
      </c>
      <c r="I83" s="15">
        <v>0.6915454622777919</v>
      </c>
      <c r="J83" s="21"/>
      <c r="K83" s="49">
        <f t="shared" si="1"/>
        <v>0</v>
      </c>
    </row>
    <row r="84" spans="1:11" ht="16.5" thickBot="1" x14ac:dyDescent="0.3">
      <c r="A84" s="43" t="s">
        <v>72</v>
      </c>
      <c r="B84" s="5"/>
      <c r="C84" s="5">
        <v>37</v>
      </c>
      <c r="D84" s="5" t="s">
        <v>50</v>
      </c>
      <c r="E84" s="6" t="s">
        <v>53</v>
      </c>
      <c r="F84" s="5" t="s">
        <v>64</v>
      </c>
      <c r="G84" s="6">
        <v>199</v>
      </c>
      <c r="H84" s="6">
        <v>250</v>
      </c>
      <c r="I84" s="7">
        <v>0.79600000000000004</v>
      </c>
      <c r="J84" s="19" t="s">
        <v>75</v>
      </c>
      <c r="K84" s="49">
        <f t="shared" si="1"/>
        <v>1</v>
      </c>
    </row>
    <row r="85" spans="1:11" ht="16.5" thickBot="1" x14ac:dyDescent="0.3">
      <c r="A85" s="43" t="s">
        <v>72</v>
      </c>
      <c r="B85" s="5"/>
      <c r="C85" s="5">
        <v>37</v>
      </c>
      <c r="D85" s="5" t="s">
        <v>51</v>
      </c>
      <c r="E85" s="6" t="s">
        <v>53</v>
      </c>
      <c r="F85" s="5" t="s">
        <v>64</v>
      </c>
      <c r="G85" s="6">
        <v>175</v>
      </c>
      <c r="H85" s="6">
        <v>228</v>
      </c>
      <c r="I85" s="7">
        <v>0.76754385964912286</v>
      </c>
      <c r="J85" s="19" t="s">
        <v>75</v>
      </c>
      <c r="K85" s="49">
        <f t="shared" si="1"/>
        <v>1</v>
      </c>
    </row>
    <row r="86" spans="1:11" ht="16.5" thickBot="1" x14ac:dyDescent="0.3">
      <c r="A86" s="43" t="s">
        <v>72</v>
      </c>
      <c r="B86" s="10"/>
      <c r="C86" s="10">
        <v>37</v>
      </c>
      <c r="D86" s="10" t="s">
        <v>52</v>
      </c>
      <c r="E86" s="11" t="s">
        <v>53</v>
      </c>
      <c r="F86" s="10" t="s">
        <v>64</v>
      </c>
      <c r="G86" s="11">
        <v>254</v>
      </c>
      <c r="H86" s="11">
        <v>335</v>
      </c>
      <c r="I86" s="12">
        <v>0.75820895522388054</v>
      </c>
      <c r="J86" s="20" t="s">
        <v>75</v>
      </c>
      <c r="K86" s="49">
        <f t="shared" si="1"/>
        <v>1</v>
      </c>
    </row>
    <row r="87" spans="1:11" ht="30.75" thickBot="1" x14ac:dyDescent="0.3">
      <c r="A87" s="43" t="s">
        <v>72</v>
      </c>
      <c r="B87" s="13"/>
      <c r="C87" s="13">
        <v>39</v>
      </c>
      <c r="D87" s="13" t="s">
        <v>30</v>
      </c>
      <c r="E87" s="14" t="s">
        <v>29</v>
      </c>
      <c r="F87" s="13" t="s">
        <v>68</v>
      </c>
      <c r="G87" s="14">
        <v>322</v>
      </c>
      <c r="H87" s="14">
        <v>539</v>
      </c>
      <c r="I87" s="15">
        <v>0.59740259740259738</v>
      </c>
      <c r="J87" s="21"/>
      <c r="K87" s="49">
        <f t="shared" si="1"/>
        <v>0</v>
      </c>
    </row>
    <row r="88" spans="1:11" ht="30.75" thickBot="1" x14ac:dyDescent="0.3">
      <c r="A88" s="43" t="s">
        <v>72</v>
      </c>
      <c r="B88" s="5"/>
      <c r="C88" s="5">
        <v>39</v>
      </c>
      <c r="D88" s="5" t="s">
        <v>31</v>
      </c>
      <c r="E88" s="6" t="s">
        <v>29</v>
      </c>
      <c r="F88" s="5" t="s">
        <v>68</v>
      </c>
      <c r="G88" s="6">
        <v>879</v>
      </c>
      <c r="H88" s="6">
        <v>1408</v>
      </c>
      <c r="I88" s="7">
        <v>0.62428977272727271</v>
      </c>
      <c r="J88" s="19"/>
      <c r="K88" s="49">
        <f t="shared" si="1"/>
        <v>0</v>
      </c>
    </row>
    <row r="89" spans="1:11" ht="30.75" thickBot="1" x14ac:dyDescent="0.3">
      <c r="A89" s="43" t="s">
        <v>72</v>
      </c>
      <c r="B89" s="5"/>
      <c r="C89" s="5">
        <v>39</v>
      </c>
      <c r="D89" s="5" t="s">
        <v>32</v>
      </c>
      <c r="E89" s="6" t="s">
        <v>29</v>
      </c>
      <c r="F89" s="5" t="s">
        <v>68</v>
      </c>
      <c r="G89" s="6">
        <v>1433</v>
      </c>
      <c r="H89" s="6">
        <v>2133</v>
      </c>
      <c r="I89" s="7">
        <v>0.6718237224566338</v>
      </c>
      <c r="J89" s="19" t="s">
        <v>75</v>
      </c>
      <c r="K89" s="49">
        <f t="shared" si="1"/>
        <v>1</v>
      </c>
    </row>
    <row r="90" spans="1:11" ht="30.75" thickBot="1" x14ac:dyDescent="0.3">
      <c r="A90" s="43" t="s">
        <v>72</v>
      </c>
      <c r="B90" s="5"/>
      <c r="C90" s="5">
        <v>39</v>
      </c>
      <c r="D90" s="5" t="s">
        <v>33</v>
      </c>
      <c r="E90" s="6" t="s">
        <v>29</v>
      </c>
      <c r="F90" s="5" t="s">
        <v>68</v>
      </c>
      <c r="G90" s="6">
        <v>2380</v>
      </c>
      <c r="H90" s="6">
        <v>3394</v>
      </c>
      <c r="I90" s="7">
        <v>0.70123747790218027</v>
      </c>
      <c r="J90" s="19" t="s">
        <v>75</v>
      </c>
      <c r="K90" s="49">
        <f t="shared" si="1"/>
        <v>1</v>
      </c>
    </row>
    <row r="91" spans="1:11" ht="30.75" thickBot="1" x14ac:dyDescent="0.3">
      <c r="A91" s="43" t="s">
        <v>72</v>
      </c>
      <c r="B91" s="5"/>
      <c r="C91" s="5">
        <v>39</v>
      </c>
      <c r="D91" s="5" t="s">
        <v>34</v>
      </c>
      <c r="E91" s="6" t="s">
        <v>29</v>
      </c>
      <c r="F91" s="5" t="s">
        <v>68</v>
      </c>
      <c r="G91" s="6">
        <v>3220</v>
      </c>
      <c r="H91" s="6">
        <v>4398</v>
      </c>
      <c r="I91" s="7">
        <v>0.7321509777171441</v>
      </c>
      <c r="J91" s="19" t="s">
        <v>75</v>
      </c>
      <c r="K91" s="49">
        <f t="shared" si="1"/>
        <v>1</v>
      </c>
    </row>
    <row r="92" spans="1:11" ht="30.75" thickBot="1" x14ac:dyDescent="0.3">
      <c r="A92" s="43" t="s">
        <v>72</v>
      </c>
      <c r="B92" s="5"/>
      <c r="C92" s="5">
        <v>39</v>
      </c>
      <c r="D92" s="5" t="s">
        <v>35</v>
      </c>
      <c r="E92" s="6" t="s">
        <v>29</v>
      </c>
      <c r="F92" s="5" t="s">
        <v>68</v>
      </c>
      <c r="G92" s="6">
        <v>4237</v>
      </c>
      <c r="H92" s="6">
        <v>5573</v>
      </c>
      <c r="I92" s="7">
        <v>0.76027274358514263</v>
      </c>
      <c r="J92" s="19" t="s">
        <v>75</v>
      </c>
      <c r="K92" s="49">
        <f t="shared" si="1"/>
        <v>1</v>
      </c>
    </row>
    <row r="93" spans="1:11" ht="30.75" thickBot="1" x14ac:dyDescent="0.3">
      <c r="A93" s="43" t="s">
        <v>72</v>
      </c>
      <c r="B93" s="5"/>
      <c r="C93" s="5">
        <v>39</v>
      </c>
      <c r="D93" s="5" t="s">
        <v>36</v>
      </c>
      <c r="E93" s="6" t="s">
        <v>29</v>
      </c>
      <c r="F93" s="5" t="s">
        <v>68</v>
      </c>
      <c r="G93" s="6">
        <v>3635</v>
      </c>
      <c r="H93" s="6">
        <v>5030</v>
      </c>
      <c r="I93" s="7">
        <v>0.72266401590457252</v>
      </c>
      <c r="J93" s="19" t="s">
        <v>75</v>
      </c>
      <c r="K93" s="49">
        <f t="shared" si="1"/>
        <v>1</v>
      </c>
    </row>
    <row r="94" spans="1:11" ht="30.75" thickBot="1" x14ac:dyDescent="0.3">
      <c r="A94" s="43" t="s">
        <v>72</v>
      </c>
      <c r="B94" s="26"/>
      <c r="C94" s="26">
        <v>39</v>
      </c>
      <c r="D94" s="26" t="s">
        <v>37</v>
      </c>
      <c r="E94" s="27" t="s">
        <v>29</v>
      </c>
      <c r="F94" s="26" t="s">
        <v>68</v>
      </c>
      <c r="G94" s="27">
        <v>2049</v>
      </c>
      <c r="H94" s="27">
        <v>3054</v>
      </c>
      <c r="I94" s="28">
        <v>0.67092337917485267</v>
      </c>
      <c r="J94" s="29" t="s">
        <v>75</v>
      </c>
      <c r="K94" s="49">
        <f t="shared" si="1"/>
        <v>1</v>
      </c>
    </row>
    <row r="95" spans="1:11" ht="30.75" thickBot="1" x14ac:dyDescent="0.3">
      <c r="A95" s="43" t="s">
        <v>72</v>
      </c>
      <c r="B95" s="3"/>
      <c r="C95" s="3">
        <v>39</v>
      </c>
      <c r="D95" s="3" t="s">
        <v>41</v>
      </c>
      <c r="E95" s="4" t="s">
        <v>48</v>
      </c>
      <c r="F95" s="3" t="s">
        <v>68</v>
      </c>
      <c r="G95" s="4">
        <v>15761</v>
      </c>
      <c r="H95" s="4">
        <v>22024</v>
      </c>
      <c r="I95" s="22">
        <v>0.71562840537595351</v>
      </c>
      <c r="J95" s="24"/>
      <c r="K95" s="49">
        <f t="shared" si="1"/>
        <v>0</v>
      </c>
    </row>
    <row r="96" spans="1:11" ht="30.75" thickBot="1" x14ac:dyDescent="0.3">
      <c r="A96" s="43" t="s">
        <v>72</v>
      </c>
      <c r="B96" s="5"/>
      <c r="C96" s="5">
        <v>39</v>
      </c>
      <c r="D96" s="5" t="s">
        <v>42</v>
      </c>
      <c r="E96" s="6" t="s">
        <v>48</v>
      </c>
      <c r="F96" s="5" t="s">
        <v>68</v>
      </c>
      <c r="G96" s="6">
        <v>167</v>
      </c>
      <c r="H96" s="6">
        <v>229</v>
      </c>
      <c r="I96" s="7">
        <v>0.72925764192139741</v>
      </c>
      <c r="J96" s="19"/>
      <c r="K96" s="49">
        <f t="shared" si="1"/>
        <v>0</v>
      </c>
    </row>
    <row r="97" spans="1:11" ht="30.75" thickBot="1" x14ac:dyDescent="0.3">
      <c r="A97" s="43" t="s">
        <v>72</v>
      </c>
      <c r="B97" s="5"/>
      <c r="C97" s="5">
        <v>39</v>
      </c>
      <c r="D97" s="5" t="s">
        <v>43</v>
      </c>
      <c r="E97" s="6" t="s">
        <v>48</v>
      </c>
      <c r="F97" s="5" t="s">
        <v>68</v>
      </c>
      <c r="G97" s="6">
        <v>802</v>
      </c>
      <c r="H97" s="6">
        <v>1179</v>
      </c>
      <c r="I97" s="7">
        <v>0.68023748939779471</v>
      </c>
      <c r="J97" s="19" t="s">
        <v>75</v>
      </c>
      <c r="K97" s="49">
        <f t="shared" si="1"/>
        <v>1</v>
      </c>
    </row>
    <row r="98" spans="1:11" ht="45.75" thickBot="1" x14ac:dyDescent="0.3">
      <c r="A98" s="43" t="s">
        <v>72</v>
      </c>
      <c r="B98" s="5"/>
      <c r="C98" s="5">
        <v>39</v>
      </c>
      <c r="D98" s="5" t="s">
        <v>44</v>
      </c>
      <c r="E98" s="6" t="s">
        <v>48</v>
      </c>
      <c r="F98" s="5" t="s">
        <v>68</v>
      </c>
      <c r="G98" s="6">
        <v>629</v>
      </c>
      <c r="H98" s="6">
        <v>918</v>
      </c>
      <c r="I98" s="7">
        <v>0.68518518518518523</v>
      </c>
      <c r="J98" s="19" t="s">
        <v>75</v>
      </c>
      <c r="K98" s="49">
        <f t="shared" si="1"/>
        <v>1</v>
      </c>
    </row>
    <row r="99" spans="1:11" ht="30.75" thickBot="1" x14ac:dyDescent="0.3">
      <c r="A99" s="43" t="s">
        <v>72</v>
      </c>
      <c r="B99" s="26"/>
      <c r="C99" s="26">
        <v>39</v>
      </c>
      <c r="D99" s="26" t="s">
        <v>45</v>
      </c>
      <c r="E99" s="27" t="s">
        <v>48</v>
      </c>
      <c r="F99" s="26" t="s">
        <v>68</v>
      </c>
      <c r="G99" s="27">
        <v>790</v>
      </c>
      <c r="H99" s="27">
        <v>1155</v>
      </c>
      <c r="I99" s="28">
        <v>0.68398268398268403</v>
      </c>
      <c r="J99" s="29" t="s">
        <v>75</v>
      </c>
      <c r="K99" s="49">
        <f t="shared" si="1"/>
        <v>1</v>
      </c>
    </row>
    <row r="100" spans="1:11" ht="30.75" thickBot="1" x14ac:dyDescent="0.3">
      <c r="A100" s="43" t="s">
        <v>72</v>
      </c>
      <c r="B100" s="3"/>
      <c r="C100" s="3">
        <v>39</v>
      </c>
      <c r="D100" s="3" t="s">
        <v>49</v>
      </c>
      <c r="E100" s="4" t="s">
        <v>53</v>
      </c>
      <c r="F100" s="3" t="s">
        <v>68</v>
      </c>
      <c r="G100" s="4">
        <v>15099</v>
      </c>
      <c r="H100" s="4">
        <v>21084</v>
      </c>
      <c r="I100" s="22">
        <v>0.71613545816733071</v>
      </c>
      <c r="J100" s="24"/>
      <c r="K100" s="49">
        <f t="shared" si="1"/>
        <v>0</v>
      </c>
    </row>
    <row r="101" spans="1:11" ht="30.75" thickBot="1" x14ac:dyDescent="0.3">
      <c r="A101" s="43" t="s">
        <v>72</v>
      </c>
      <c r="B101" s="5"/>
      <c r="C101" s="5">
        <v>39</v>
      </c>
      <c r="D101" s="5" t="s">
        <v>50</v>
      </c>
      <c r="E101" s="6" t="s">
        <v>53</v>
      </c>
      <c r="F101" s="5" t="s">
        <v>68</v>
      </c>
      <c r="G101" s="6">
        <v>163</v>
      </c>
      <c r="H101" s="6">
        <v>228</v>
      </c>
      <c r="I101" s="7">
        <v>0.71491228070175439</v>
      </c>
      <c r="J101" s="19"/>
      <c r="K101" s="49">
        <f t="shared" si="1"/>
        <v>0</v>
      </c>
    </row>
    <row r="102" spans="1:11" ht="30.75" thickBot="1" x14ac:dyDescent="0.3">
      <c r="A102" s="43" t="s">
        <v>72</v>
      </c>
      <c r="B102" s="5"/>
      <c r="C102" s="5">
        <v>39</v>
      </c>
      <c r="D102" s="5" t="s">
        <v>51</v>
      </c>
      <c r="E102" s="6" t="s">
        <v>53</v>
      </c>
      <c r="F102" s="5" t="s">
        <v>68</v>
      </c>
      <c r="G102" s="6">
        <v>128</v>
      </c>
      <c r="H102" s="6">
        <v>202</v>
      </c>
      <c r="I102" s="7">
        <v>0.63366336633663367</v>
      </c>
      <c r="J102" s="19" t="s">
        <v>75</v>
      </c>
      <c r="K102" s="49">
        <f t="shared" si="1"/>
        <v>1</v>
      </c>
    </row>
    <row r="103" spans="1:11" ht="30.75" thickBot="1" x14ac:dyDescent="0.3">
      <c r="A103" s="53" t="s">
        <v>72</v>
      </c>
      <c r="B103" s="10"/>
      <c r="C103" s="10">
        <v>39</v>
      </c>
      <c r="D103" s="10" t="s">
        <v>52</v>
      </c>
      <c r="E103" s="11" t="s">
        <v>53</v>
      </c>
      <c r="F103" s="10" t="s">
        <v>68</v>
      </c>
      <c r="G103" s="11">
        <v>217</v>
      </c>
      <c r="H103" s="11">
        <v>290</v>
      </c>
      <c r="I103" s="12">
        <v>0.74827586206896557</v>
      </c>
      <c r="J103" s="20"/>
      <c r="K103" s="49">
        <f t="shared" si="1"/>
        <v>0</v>
      </c>
    </row>
    <row r="104" spans="1:11" ht="30" x14ac:dyDescent="0.25">
      <c r="A104" s="55" t="s">
        <v>83</v>
      </c>
      <c r="B104" s="5">
        <v>2014</v>
      </c>
      <c r="C104" s="5">
        <v>10</v>
      </c>
      <c r="D104" s="2" t="s">
        <v>30</v>
      </c>
      <c r="E104" s="6" t="s">
        <v>29</v>
      </c>
      <c r="F104" s="5" t="s">
        <v>74</v>
      </c>
      <c r="G104" s="6"/>
      <c r="H104" s="6"/>
      <c r="I104" s="7">
        <v>0.6202020202020202</v>
      </c>
      <c r="J104" s="7"/>
      <c r="K104" s="49">
        <f t="shared" si="1"/>
        <v>0</v>
      </c>
    </row>
    <row r="105" spans="1:11" ht="30" x14ac:dyDescent="0.25">
      <c r="A105" s="50" t="s">
        <v>83</v>
      </c>
      <c r="B105" s="5">
        <v>2014</v>
      </c>
      <c r="C105" s="5">
        <v>10</v>
      </c>
      <c r="D105" s="5" t="s">
        <v>31</v>
      </c>
      <c r="E105" s="6" t="s">
        <v>29</v>
      </c>
      <c r="F105" s="5" t="s">
        <v>74</v>
      </c>
      <c r="G105" s="6"/>
      <c r="H105" s="6"/>
      <c r="I105" s="7">
        <v>0.68515328970030998</v>
      </c>
      <c r="J105" s="7" t="s">
        <v>75</v>
      </c>
      <c r="K105" s="49">
        <f t="shared" si="1"/>
        <v>1</v>
      </c>
    </row>
    <row r="106" spans="1:11" ht="30" x14ac:dyDescent="0.25">
      <c r="A106" s="50" t="s">
        <v>83</v>
      </c>
      <c r="B106" s="5">
        <v>2014</v>
      </c>
      <c r="C106" s="5">
        <v>10</v>
      </c>
      <c r="D106" s="5" t="s">
        <v>32</v>
      </c>
      <c r="E106" s="6" t="s">
        <v>29</v>
      </c>
      <c r="F106" s="5" t="s">
        <v>74</v>
      </c>
      <c r="G106" s="6"/>
      <c r="H106" s="6"/>
      <c r="I106" s="7">
        <v>0.70491803278688525</v>
      </c>
      <c r="J106" s="7" t="s">
        <v>75</v>
      </c>
      <c r="K106" s="49">
        <f t="shared" si="1"/>
        <v>1</v>
      </c>
    </row>
    <row r="107" spans="1:11" ht="30" x14ac:dyDescent="0.25">
      <c r="A107" s="50" t="s">
        <v>83</v>
      </c>
      <c r="B107" s="5">
        <v>2014</v>
      </c>
      <c r="C107" s="5">
        <v>10</v>
      </c>
      <c r="D107" s="5" t="s">
        <v>33</v>
      </c>
      <c r="E107" s="6" t="s">
        <v>29</v>
      </c>
      <c r="F107" s="5" t="s">
        <v>74</v>
      </c>
      <c r="G107" s="6"/>
      <c r="H107" s="6"/>
      <c r="I107" s="7">
        <v>0.71124282274495276</v>
      </c>
      <c r="J107" s="7" t="s">
        <v>75</v>
      </c>
      <c r="K107" s="49">
        <f t="shared" si="1"/>
        <v>1</v>
      </c>
    </row>
    <row r="108" spans="1:11" ht="30" x14ac:dyDescent="0.25">
      <c r="A108" s="50" t="s">
        <v>83</v>
      </c>
      <c r="B108" s="5">
        <v>2014</v>
      </c>
      <c r="C108" s="5">
        <v>10</v>
      </c>
      <c r="D108" s="5" t="s">
        <v>34</v>
      </c>
      <c r="E108" s="6" t="s">
        <v>29</v>
      </c>
      <c r="F108" s="5" t="s">
        <v>74</v>
      </c>
      <c r="G108" s="6"/>
      <c r="H108" s="6"/>
      <c r="I108" s="7">
        <v>0.75247366741142674</v>
      </c>
      <c r="J108" s="7" t="s">
        <v>75</v>
      </c>
      <c r="K108" s="49">
        <f t="shared" si="1"/>
        <v>1</v>
      </c>
    </row>
    <row r="109" spans="1:11" ht="30" x14ac:dyDescent="0.25">
      <c r="A109" s="50" t="s">
        <v>83</v>
      </c>
      <c r="B109" s="5">
        <v>2014</v>
      </c>
      <c r="C109" s="5">
        <v>10</v>
      </c>
      <c r="D109" s="5" t="s">
        <v>35</v>
      </c>
      <c r="E109" s="6" t="s">
        <v>29</v>
      </c>
      <c r="F109" s="5" t="s">
        <v>74</v>
      </c>
      <c r="G109" s="6"/>
      <c r="H109" s="6"/>
      <c r="I109" s="7">
        <v>0.76134800550206327</v>
      </c>
      <c r="J109" s="7" t="s">
        <v>75</v>
      </c>
      <c r="K109" s="49">
        <f t="shared" si="1"/>
        <v>1</v>
      </c>
    </row>
    <row r="110" spans="1:11" ht="30" x14ac:dyDescent="0.25">
      <c r="A110" s="50" t="s">
        <v>83</v>
      </c>
      <c r="B110" s="5">
        <v>2014</v>
      </c>
      <c r="C110" s="5">
        <v>10</v>
      </c>
      <c r="D110" s="5" t="s">
        <v>36</v>
      </c>
      <c r="E110" s="6" t="s">
        <v>29</v>
      </c>
      <c r="F110" s="5" t="s">
        <v>74</v>
      </c>
      <c r="G110" s="6"/>
      <c r="H110" s="6"/>
      <c r="I110" s="7">
        <v>0.73108869771581131</v>
      </c>
      <c r="J110" s="7" t="s">
        <v>75</v>
      </c>
      <c r="K110" s="49">
        <f t="shared" si="1"/>
        <v>1</v>
      </c>
    </row>
    <row r="111" spans="1:11" ht="30.75" thickBot="1" x14ac:dyDescent="0.3">
      <c r="A111" s="56" t="s">
        <v>83</v>
      </c>
      <c r="B111" s="10">
        <v>2014</v>
      </c>
      <c r="C111" s="10">
        <v>10</v>
      </c>
      <c r="D111" s="10" t="s">
        <v>37</v>
      </c>
      <c r="E111" s="11" t="s">
        <v>29</v>
      </c>
      <c r="F111" s="10" t="s">
        <v>74</v>
      </c>
      <c r="G111" s="11"/>
      <c r="H111" s="11"/>
      <c r="I111" s="12">
        <v>0.67879127028539454</v>
      </c>
      <c r="J111" s="12" t="s">
        <v>75</v>
      </c>
      <c r="K111" s="49">
        <f t="shared" si="1"/>
        <v>1</v>
      </c>
    </row>
    <row r="112" spans="1:11" ht="30" x14ac:dyDescent="0.25">
      <c r="A112" s="54" t="s">
        <v>83</v>
      </c>
      <c r="B112" s="3">
        <v>2014</v>
      </c>
      <c r="C112" s="3">
        <v>10</v>
      </c>
      <c r="D112" s="3" t="s">
        <v>41</v>
      </c>
      <c r="E112" s="4" t="s">
        <v>48</v>
      </c>
      <c r="F112" s="3" t="s">
        <v>74</v>
      </c>
      <c r="G112" s="4"/>
      <c r="H112" s="4"/>
      <c r="I112" s="22">
        <v>0.72583541881348446</v>
      </c>
      <c r="J112" s="4"/>
      <c r="K112" s="49">
        <f t="shared" si="1"/>
        <v>0</v>
      </c>
    </row>
    <row r="113" spans="1:11" ht="30" x14ac:dyDescent="0.25">
      <c r="A113" s="50" t="s">
        <v>83</v>
      </c>
      <c r="B113" s="5">
        <v>2014</v>
      </c>
      <c r="C113" s="5">
        <v>10</v>
      </c>
      <c r="D113" s="5" t="s">
        <v>42</v>
      </c>
      <c r="E113" s="6" t="s">
        <v>48</v>
      </c>
      <c r="F113" s="5" t="s">
        <v>74</v>
      </c>
      <c r="G113" s="6"/>
      <c r="H113" s="6"/>
      <c r="I113" s="7">
        <v>0.66844919786096257</v>
      </c>
      <c r="J113" s="6" t="s">
        <v>75</v>
      </c>
      <c r="K113" s="49">
        <f t="shared" si="1"/>
        <v>1</v>
      </c>
    </row>
    <row r="114" spans="1:11" ht="30" x14ac:dyDescent="0.25">
      <c r="A114" s="50" t="s">
        <v>83</v>
      </c>
      <c r="B114" s="5">
        <v>2014</v>
      </c>
      <c r="C114" s="5">
        <v>10</v>
      </c>
      <c r="D114" s="5" t="s">
        <v>43</v>
      </c>
      <c r="E114" s="6" t="s">
        <v>48</v>
      </c>
      <c r="F114" s="5" t="s">
        <v>74</v>
      </c>
      <c r="G114" s="6"/>
      <c r="H114" s="6"/>
      <c r="I114" s="7">
        <v>0.6741258741258741</v>
      </c>
      <c r="J114" s="6" t="s">
        <v>75</v>
      </c>
      <c r="K114" s="49">
        <f t="shared" si="1"/>
        <v>1</v>
      </c>
    </row>
    <row r="115" spans="1:11" ht="45" x14ac:dyDescent="0.25">
      <c r="A115" s="50" t="s">
        <v>83</v>
      </c>
      <c r="B115" s="5">
        <v>2014</v>
      </c>
      <c r="C115" s="5">
        <v>10</v>
      </c>
      <c r="D115" s="5" t="s">
        <v>44</v>
      </c>
      <c r="E115" s="6" t="s">
        <v>48</v>
      </c>
      <c r="F115" s="5" t="s">
        <v>74</v>
      </c>
      <c r="G115" s="6"/>
      <c r="H115" s="6"/>
      <c r="I115" s="7">
        <v>0.69613259668508287</v>
      </c>
      <c r="J115" s="6" t="s">
        <v>88</v>
      </c>
      <c r="K115" s="49">
        <f t="shared" si="1"/>
        <v>0</v>
      </c>
    </row>
    <row r="116" spans="1:11" ht="30.75" thickBot="1" x14ac:dyDescent="0.3">
      <c r="A116" s="56" t="s">
        <v>83</v>
      </c>
      <c r="B116" s="10">
        <v>2014</v>
      </c>
      <c r="C116" s="10">
        <v>10</v>
      </c>
      <c r="D116" s="10" t="s">
        <v>45</v>
      </c>
      <c r="E116" s="11" t="s">
        <v>48</v>
      </c>
      <c r="F116" s="10" t="s">
        <v>74</v>
      </c>
      <c r="G116" s="11"/>
      <c r="H116" s="11"/>
      <c r="I116" s="12">
        <v>0.72799999999999998</v>
      </c>
      <c r="J116" s="11" t="s">
        <v>88</v>
      </c>
      <c r="K116" s="49">
        <f t="shared" si="1"/>
        <v>0</v>
      </c>
    </row>
    <row r="117" spans="1:11" ht="30" x14ac:dyDescent="0.25">
      <c r="A117" s="54" t="s">
        <v>83</v>
      </c>
      <c r="B117" s="3">
        <v>2014</v>
      </c>
      <c r="C117" s="3">
        <v>10</v>
      </c>
      <c r="D117" s="3" t="s">
        <v>49</v>
      </c>
      <c r="E117" s="4" t="s">
        <v>53</v>
      </c>
      <c r="F117" s="3" t="s">
        <v>74</v>
      </c>
      <c r="G117" s="4"/>
      <c r="H117" s="4"/>
      <c r="I117" s="22">
        <v>0.72740842463504196</v>
      </c>
      <c r="J117" s="4"/>
      <c r="K117" s="49">
        <f t="shared" si="1"/>
        <v>0</v>
      </c>
    </row>
    <row r="118" spans="1:11" ht="30" x14ac:dyDescent="0.25">
      <c r="A118" s="50" t="s">
        <v>83</v>
      </c>
      <c r="B118" s="5">
        <v>2014</v>
      </c>
      <c r="C118" s="5">
        <v>10</v>
      </c>
      <c r="D118" s="5" t="s">
        <v>50</v>
      </c>
      <c r="E118" s="6" t="s">
        <v>53</v>
      </c>
      <c r="F118" s="5" t="s">
        <v>74</v>
      </c>
      <c r="G118" s="6"/>
      <c r="H118" s="6"/>
      <c r="I118" s="7">
        <v>0.65648854961832059</v>
      </c>
      <c r="J118" s="6" t="s">
        <v>75</v>
      </c>
      <c r="K118" s="49">
        <f t="shared" si="1"/>
        <v>1</v>
      </c>
    </row>
    <row r="119" spans="1:11" ht="30" x14ac:dyDescent="0.25">
      <c r="A119" s="50" t="s">
        <v>83</v>
      </c>
      <c r="B119" s="5">
        <v>2014</v>
      </c>
      <c r="C119" s="5">
        <v>10</v>
      </c>
      <c r="D119" s="5" t="s">
        <v>51</v>
      </c>
      <c r="E119" s="6" t="s">
        <v>53</v>
      </c>
      <c r="F119" s="5" t="s">
        <v>74</v>
      </c>
      <c r="G119" s="6"/>
      <c r="H119" s="6"/>
      <c r="I119" s="7">
        <v>0.61233480176211452</v>
      </c>
      <c r="J119" s="6" t="s">
        <v>75</v>
      </c>
      <c r="K119" s="49">
        <f t="shared" si="1"/>
        <v>1</v>
      </c>
    </row>
    <row r="120" spans="1:11" ht="30.75" thickBot="1" x14ac:dyDescent="0.3">
      <c r="A120" s="56" t="s">
        <v>83</v>
      </c>
      <c r="B120" s="10">
        <v>2014</v>
      </c>
      <c r="C120" s="10">
        <v>10</v>
      </c>
      <c r="D120" s="10" t="s">
        <v>52</v>
      </c>
      <c r="E120" s="11" t="s">
        <v>53</v>
      </c>
      <c r="F120" s="10" t="s">
        <v>74</v>
      </c>
      <c r="G120" s="11"/>
      <c r="H120" s="11"/>
      <c r="I120" s="12">
        <v>0.729903536977492</v>
      </c>
      <c r="J120" s="11" t="s">
        <v>88</v>
      </c>
      <c r="K120" s="49">
        <f t="shared" si="1"/>
        <v>0</v>
      </c>
    </row>
    <row r="121" spans="1:11" ht="30" x14ac:dyDescent="0.25">
      <c r="A121" s="54" t="s">
        <v>83</v>
      </c>
      <c r="B121" s="3">
        <v>2014</v>
      </c>
      <c r="C121" s="3">
        <v>11</v>
      </c>
      <c r="D121" s="4" t="s">
        <v>30</v>
      </c>
      <c r="E121" s="4" t="s">
        <v>29</v>
      </c>
      <c r="F121" s="3" t="s">
        <v>89</v>
      </c>
      <c r="G121" s="4"/>
      <c r="H121" s="4"/>
      <c r="I121" s="22">
        <v>0.59421052631578952</v>
      </c>
      <c r="J121" s="24"/>
      <c r="K121" s="49">
        <f t="shared" si="1"/>
        <v>0</v>
      </c>
    </row>
    <row r="122" spans="1:11" ht="30" x14ac:dyDescent="0.25">
      <c r="A122" s="50" t="s">
        <v>83</v>
      </c>
      <c r="B122" s="5">
        <v>2014</v>
      </c>
      <c r="C122" s="5">
        <v>11</v>
      </c>
      <c r="D122" s="5" t="s">
        <v>31</v>
      </c>
      <c r="E122" s="6" t="s">
        <v>29</v>
      </c>
      <c r="F122" s="5" t="s">
        <v>89</v>
      </c>
      <c r="G122" s="6"/>
      <c r="H122" s="6"/>
      <c r="I122" s="7">
        <v>0.6478369681801931</v>
      </c>
      <c r="J122" s="19" t="s">
        <v>75</v>
      </c>
      <c r="K122" s="49">
        <f t="shared" si="1"/>
        <v>1</v>
      </c>
    </row>
    <row r="123" spans="1:11" ht="30" x14ac:dyDescent="0.25">
      <c r="A123" s="50" t="s">
        <v>83</v>
      </c>
      <c r="B123" s="5">
        <v>2014</v>
      </c>
      <c r="C123" s="5">
        <v>11</v>
      </c>
      <c r="D123" s="5" t="s">
        <v>32</v>
      </c>
      <c r="E123" s="6" t="s">
        <v>29</v>
      </c>
      <c r="F123" s="5" t="s">
        <v>89</v>
      </c>
      <c r="G123" s="6"/>
      <c r="H123" s="6"/>
      <c r="I123" s="7">
        <v>0.68179255918827508</v>
      </c>
      <c r="J123" s="19" t="s">
        <v>75</v>
      </c>
      <c r="K123" s="49">
        <f t="shared" si="1"/>
        <v>1</v>
      </c>
    </row>
    <row r="124" spans="1:11" ht="30" x14ac:dyDescent="0.25">
      <c r="A124" s="50" t="s">
        <v>83</v>
      </c>
      <c r="B124" s="5">
        <v>2014</v>
      </c>
      <c r="C124" s="5">
        <v>11</v>
      </c>
      <c r="D124" s="5" t="s">
        <v>33</v>
      </c>
      <c r="E124" s="6" t="s">
        <v>29</v>
      </c>
      <c r="F124" s="5" t="s">
        <v>89</v>
      </c>
      <c r="G124" s="6"/>
      <c r="H124" s="6"/>
      <c r="I124" s="7">
        <v>0.68993288590604029</v>
      </c>
      <c r="J124" s="19" t="s">
        <v>75</v>
      </c>
      <c r="K124" s="49">
        <f t="shared" si="1"/>
        <v>1</v>
      </c>
    </row>
    <row r="125" spans="1:11" ht="30" x14ac:dyDescent="0.25">
      <c r="A125" s="50" t="s">
        <v>83</v>
      </c>
      <c r="B125" s="5">
        <v>2014</v>
      </c>
      <c r="C125" s="5">
        <v>11</v>
      </c>
      <c r="D125" s="5" t="s">
        <v>34</v>
      </c>
      <c r="E125" s="6" t="s">
        <v>29</v>
      </c>
      <c r="F125" s="5" t="s">
        <v>89</v>
      </c>
      <c r="G125" s="6"/>
      <c r="H125" s="6"/>
      <c r="I125" s="7">
        <v>0.71169522542006325</v>
      </c>
      <c r="J125" s="19" t="s">
        <v>75</v>
      </c>
      <c r="K125" s="49">
        <f t="shared" si="1"/>
        <v>1</v>
      </c>
    </row>
    <row r="126" spans="1:11" ht="30" x14ac:dyDescent="0.25">
      <c r="A126" s="50" t="s">
        <v>83</v>
      </c>
      <c r="B126" s="5">
        <v>2014</v>
      </c>
      <c r="C126" s="5">
        <v>11</v>
      </c>
      <c r="D126" s="5" t="s">
        <v>35</v>
      </c>
      <c r="E126" s="6" t="s">
        <v>29</v>
      </c>
      <c r="F126" s="5" t="s">
        <v>89</v>
      </c>
      <c r="G126" s="6"/>
      <c r="H126" s="6"/>
      <c r="I126" s="7">
        <v>0.71422370134568081</v>
      </c>
      <c r="J126" s="19" t="s">
        <v>75</v>
      </c>
      <c r="K126" s="49">
        <f t="shared" si="1"/>
        <v>1</v>
      </c>
    </row>
    <row r="127" spans="1:11" ht="30" x14ac:dyDescent="0.25">
      <c r="A127" s="50" t="s">
        <v>83</v>
      </c>
      <c r="B127" s="5">
        <v>2014</v>
      </c>
      <c r="C127" s="5">
        <v>11</v>
      </c>
      <c r="D127" s="5" t="s">
        <v>36</v>
      </c>
      <c r="E127" s="6" t="s">
        <v>29</v>
      </c>
      <c r="F127" s="5" t="s">
        <v>89</v>
      </c>
      <c r="G127" s="6"/>
      <c r="H127" s="6"/>
      <c r="I127" s="7">
        <v>0.66762268961121729</v>
      </c>
      <c r="J127" s="19" t="s">
        <v>75</v>
      </c>
      <c r="K127" s="49">
        <f t="shared" si="1"/>
        <v>1</v>
      </c>
    </row>
    <row r="128" spans="1:11" ht="30.75" thickBot="1" x14ac:dyDescent="0.3">
      <c r="A128" s="56" t="s">
        <v>83</v>
      </c>
      <c r="B128" s="10">
        <v>2014</v>
      </c>
      <c r="C128" s="10">
        <v>11</v>
      </c>
      <c r="D128" s="10" t="s">
        <v>37</v>
      </c>
      <c r="E128" s="11" t="s">
        <v>29</v>
      </c>
      <c r="F128" s="10" t="s">
        <v>89</v>
      </c>
      <c r="G128" s="11"/>
      <c r="H128" s="11"/>
      <c r="I128" s="12">
        <v>0.60520738722373602</v>
      </c>
      <c r="J128" s="20"/>
      <c r="K128" s="49">
        <f t="shared" si="1"/>
        <v>0</v>
      </c>
    </row>
    <row r="129" spans="1:11" ht="30" x14ac:dyDescent="0.25">
      <c r="A129" s="54" t="s">
        <v>83</v>
      </c>
      <c r="B129" s="3">
        <v>2014</v>
      </c>
      <c r="C129" s="3">
        <v>11</v>
      </c>
      <c r="D129" s="3" t="s">
        <v>41</v>
      </c>
      <c r="E129" s="4" t="s">
        <v>48</v>
      </c>
      <c r="F129" s="60" t="s">
        <v>89</v>
      </c>
      <c r="G129" s="4"/>
      <c r="H129" s="4"/>
      <c r="I129" s="22">
        <v>0.68247960038472277</v>
      </c>
      <c r="J129" s="4"/>
      <c r="K129" s="49">
        <f t="shared" si="1"/>
        <v>0</v>
      </c>
    </row>
    <row r="130" spans="1:11" ht="30" x14ac:dyDescent="0.25">
      <c r="A130" s="50" t="s">
        <v>83</v>
      </c>
      <c r="B130" s="5">
        <v>2014</v>
      </c>
      <c r="C130" s="5">
        <v>11</v>
      </c>
      <c r="D130" s="5" t="s">
        <v>42</v>
      </c>
      <c r="E130" s="6" t="s">
        <v>48</v>
      </c>
      <c r="F130" s="61" t="s">
        <v>89</v>
      </c>
      <c r="G130" s="6"/>
      <c r="H130" s="6"/>
      <c r="I130" s="7">
        <v>0.66016713091922008</v>
      </c>
      <c r="J130" s="6"/>
      <c r="K130" s="49">
        <f t="shared" si="1"/>
        <v>0</v>
      </c>
    </row>
    <row r="131" spans="1:11" ht="30" x14ac:dyDescent="0.25">
      <c r="A131" s="50" t="s">
        <v>83</v>
      </c>
      <c r="B131" s="5">
        <v>2014</v>
      </c>
      <c r="C131" s="5">
        <v>11</v>
      </c>
      <c r="D131" s="5" t="s">
        <v>43</v>
      </c>
      <c r="E131" s="6" t="s">
        <v>48</v>
      </c>
      <c r="F131" s="61" t="s">
        <v>89</v>
      </c>
      <c r="G131" s="6"/>
      <c r="H131" s="6"/>
      <c r="I131" s="7">
        <v>0.62714285714285711</v>
      </c>
      <c r="J131" s="6" t="s">
        <v>75</v>
      </c>
      <c r="K131" s="49">
        <f t="shared" ref="K131:K194" si="2">IF(J131="*",1,0)</f>
        <v>1</v>
      </c>
    </row>
    <row r="132" spans="1:11" ht="45" x14ac:dyDescent="0.25">
      <c r="A132" s="50" t="s">
        <v>83</v>
      </c>
      <c r="B132" s="5">
        <v>2014</v>
      </c>
      <c r="C132" s="5">
        <v>11</v>
      </c>
      <c r="D132" s="5" t="s">
        <v>44</v>
      </c>
      <c r="E132" s="6" t="s">
        <v>48</v>
      </c>
      <c r="F132" s="61" t="s">
        <v>89</v>
      </c>
      <c r="G132" s="6"/>
      <c r="H132" s="6"/>
      <c r="I132" s="7">
        <v>0.6371308016877637</v>
      </c>
      <c r="J132" s="6" t="s">
        <v>75</v>
      </c>
      <c r="K132" s="49">
        <f t="shared" si="2"/>
        <v>1</v>
      </c>
    </row>
    <row r="133" spans="1:11" ht="30.75" thickBot="1" x14ac:dyDescent="0.3">
      <c r="A133" s="56" t="s">
        <v>83</v>
      </c>
      <c r="B133" s="10">
        <v>2014</v>
      </c>
      <c r="C133" s="10">
        <v>11</v>
      </c>
      <c r="D133" s="10" t="s">
        <v>45</v>
      </c>
      <c r="E133" s="11" t="s">
        <v>48</v>
      </c>
      <c r="F133" s="69" t="s">
        <v>89</v>
      </c>
      <c r="G133" s="11"/>
      <c r="H133" s="11"/>
      <c r="I133" s="12">
        <v>0.65853658536585369</v>
      </c>
      <c r="J133" s="11" t="s">
        <v>88</v>
      </c>
      <c r="K133" s="49">
        <f t="shared" si="2"/>
        <v>0</v>
      </c>
    </row>
    <row r="134" spans="1:11" ht="30" x14ac:dyDescent="0.25">
      <c r="A134" s="54" t="s">
        <v>83</v>
      </c>
      <c r="B134" s="3">
        <v>2014</v>
      </c>
      <c r="C134" s="3">
        <v>11</v>
      </c>
      <c r="D134" s="3" t="s">
        <v>49</v>
      </c>
      <c r="E134" s="4" t="s">
        <v>53</v>
      </c>
      <c r="F134" s="60" t="s">
        <v>89</v>
      </c>
      <c r="G134" s="4"/>
      <c r="H134" s="4"/>
      <c r="I134" s="22">
        <v>0.68290845158859725</v>
      </c>
      <c r="J134" s="4"/>
      <c r="K134" s="49">
        <f t="shared" si="2"/>
        <v>0</v>
      </c>
    </row>
    <row r="135" spans="1:11" ht="30" x14ac:dyDescent="0.25">
      <c r="A135" s="50" t="s">
        <v>83</v>
      </c>
      <c r="B135" s="5">
        <v>2014</v>
      </c>
      <c r="C135" s="5">
        <v>11</v>
      </c>
      <c r="D135" s="5" t="s">
        <v>50</v>
      </c>
      <c r="E135" s="6" t="s">
        <v>53</v>
      </c>
      <c r="F135" s="61" t="s">
        <v>89</v>
      </c>
      <c r="G135" s="6"/>
      <c r="H135" s="6"/>
      <c r="I135" s="7">
        <v>0.65147453083109919</v>
      </c>
      <c r="J135" s="6"/>
      <c r="K135" s="49">
        <f t="shared" si="2"/>
        <v>0</v>
      </c>
    </row>
    <row r="136" spans="1:11" ht="30" x14ac:dyDescent="0.25">
      <c r="A136" s="50" t="s">
        <v>83</v>
      </c>
      <c r="B136" s="5">
        <v>2014</v>
      </c>
      <c r="C136" s="5">
        <v>11</v>
      </c>
      <c r="D136" s="5" t="s">
        <v>51</v>
      </c>
      <c r="E136" s="6" t="s">
        <v>53</v>
      </c>
      <c r="F136" s="61" t="s">
        <v>89</v>
      </c>
      <c r="G136" s="6"/>
      <c r="H136" s="6"/>
      <c r="I136" s="7">
        <v>0.55348837209302326</v>
      </c>
      <c r="J136" s="6" t="s">
        <v>75</v>
      </c>
      <c r="K136" s="49">
        <f t="shared" si="2"/>
        <v>1</v>
      </c>
    </row>
    <row r="137" spans="1:11" ht="30.75" thickBot="1" x14ac:dyDescent="0.3">
      <c r="A137" s="56" t="s">
        <v>83</v>
      </c>
      <c r="B137" s="10">
        <v>2014</v>
      </c>
      <c r="C137" s="10">
        <v>11</v>
      </c>
      <c r="D137" s="10" t="s">
        <v>52</v>
      </c>
      <c r="E137" s="11" t="s">
        <v>53</v>
      </c>
      <c r="F137" s="69" t="s">
        <v>89</v>
      </c>
      <c r="G137" s="11"/>
      <c r="H137" s="11"/>
      <c r="I137" s="12">
        <v>0.69867549668874174</v>
      </c>
      <c r="J137" s="11" t="s">
        <v>88</v>
      </c>
      <c r="K137" s="49">
        <f t="shared" si="2"/>
        <v>0</v>
      </c>
    </row>
    <row r="138" spans="1:11" ht="15.75" x14ac:dyDescent="0.25">
      <c r="A138" s="54" t="s">
        <v>83</v>
      </c>
      <c r="B138" s="3">
        <v>2014</v>
      </c>
      <c r="C138" s="3">
        <v>12</v>
      </c>
      <c r="D138" s="4" t="s">
        <v>30</v>
      </c>
      <c r="E138" s="4" t="s">
        <v>29</v>
      </c>
      <c r="F138" s="3" t="s">
        <v>90</v>
      </c>
      <c r="G138" s="4"/>
      <c r="H138" s="4"/>
      <c r="I138" s="22">
        <v>0.66869609335362756</v>
      </c>
      <c r="J138" s="24"/>
      <c r="K138" s="49">
        <f t="shared" si="2"/>
        <v>0</v>
      </c>
    </row>
    <row r="139" spans="1:11" ht="15.75" x14ac:dyDescent="0.25">
      <c r="A139" s="50" t="s">
        <v>83</v>
      </c>
      <c r="B139" s="5">
        <v>2014</v>
      </c>
      <c r="C139" s="5">
        <v>12</v>
      </c>
      <c r="D139" s="5" t="s">
        <v>31</v>
      </c>
      <c r="E139" s="6" t="s">
        <v>29</v>
      </c>
      <c r="F139" s="5" t="s">
        <v>90</v>
      </c>
      <c r="G139" s="6"/>
      <c r="H139" s="6"/>
      <c r="I139" s="7">
        <v>0.72107438016528924</v>
      </c>
      <c r="J139" s="19" t="s">
        <v>75</v>
      </c>
      <c r="K139" s="49">
        <f t="shared" si="2"/>
        <v>1</v>
      </c>
    </row>
    <row r="140" spans="1:11" ht="15.75" x14ac:dyDescent="0.25">
      <c r="A140" s="50" t="s">
        <v>83</v>
      </c>
      <c r="B140" s="5">
        <v>2014</v>
      </c>
      <c r="C140" s="5">
        <v>12</v>
      </c>
      <c r="D140" s="5" t="s">
        <v>32</v>
      </c>
      <c r="E140" s="6" t="s">
        <v>29</v>
      </c>
      <c r="F140" s="5" t="s">
        <v>90</v>
      </c>
      <c r="G140" s="6"/>
      <c r="H140" s="6"/>
      <c r="I140" s="7">
        <v>0.74173271385624484</v>
      </c>
      <c r="J140" s="19" t="s">
        <v>75</v>
      </c>
      <c r="K140" s="49">
        <f t="shared" si="2"/>
        <v>1</v>
      </c>
    </row>
    <row r="141" spans="1:11" ht="15.75" x14ac:dyDescent="0.25">
      <c r="A141" s="50" t="s">
        <v>83</v>
      </c>
      <c r="B141" s="5">
        <v>2014</v>
      </c>
      <c r="C141" s="5">
        <v>12</v>
      </c>
      <c r="D141" s="5" t="s">
        <v>33</v>
      </c>
      <c r="E141" s="6" t="s">
        <v>29</v>
      </c>
      <c r="F141" s="5" t="s">
        <v>90</v>
      </c>
      <c r="G141" s="6"/>
      <c r="H141" s="6"/>
      <c r="I141" s="7">
        <v>0.76280623608017817</v>
      </c>
      <c r="J141" s="19" t="s">
        <v>75</v>
      </c>
      <c r="K141" s="49">
        <f t="shared" si="2"/>
        <v>1</v>
      </c>
    </row>
    <row r="142" spans="1:11" ht="15.75" x14ac:dyDescent="0.25">
      <c r="A142" s="50" t="s">
        <v>83</v>
      </c>
      <c r="B142" s="5">
        <v>2014</v>
      </c>
      <c r="C142" s="5">
        <v>12</v>
      </c>
      <c r="D142" s="5" t="s">
        <v>34</v>
      </c>
      <c r="E142" s="6" t="s">
        <v>29</v>
      </c>
      <c r="F142" s="5" t="s">
        <v>90</v>
      </c>
      <c r="G142" s="6"/>
      <c r="H142" s="6"/>
      <c r="I142" s="7">
        <v>0.79679999999999995</v>
      </c>
      <c r="J142" s="19" t="s">
        <v>75</v>
      </c>
      <c r="K142" s="49">
        <f t="shared" si="2"/>
        <v>1</v>
      </c>
    </row>
    <row r="143" spans="1:11" ht="15.75" x14ac:dyDescent="0.25">
      <c r="A143" s="50" t="s">
        <v>83</v>
      </c>
      <c r="B143" s="5">
        <v>2014</v>
      </c>
      <c r="C143" s="5">
        <v>12</v>
      </c>
      <c r="D143" s="5" t="s">
        <v>35</v>
      </c>
      <c r="E143" s="6" t="s">
        <v>29</v>
      </c>
      <c r="F143" s="5" t="s">
        <v>90</v>
      </c>
      <c r="G143" s="6"/>
      <c r="H143" s="6"/>
      <c r="I143" s="7">
        <v>0.81490683229813665</v>
      </c>
      <c r="J143" s="19" t="s">
        <v>75</v>
      </c>
      <c r="K143" s="49">
        <f t="shared" si="2"/>
        <v>1</v>
      </c>
    </row>
    <row r="144" spans="1:11" ht="15.75" x14ac:dyDescent="0.25">
      <c r="A144" s="50" t="s">
        <v>83</v>
      </c>
      <c r="B144" s="5">
        <v>2014</v>
      </c>
      <c r="C144" s="5">
        <v>12</v>
      </c>
      <c r="D144" s="5" t="s">
        <v>36</v>
      </c>
      <c r="E144" s="6" t="s">
        <v>29</v>
      </c>
      <c r="F144" s="5" t="s">
        <v>90</v>
      </c>
      <c r="G144" s="6"/>
      <c r="H144" s="6"/>
      <c r="I144" s="7">
        <v>0.79307269213616771</v>
      </c>
      <c r="J144" s="19" t="s">
        <v>75</v>
      </c>
      <c r="K144" s="49">
        <f t="shared" si="2"/>
        <v>1</v>
      </c>
    </row>
    <row r="145" spans="1:11" ht="16.5" thickBot="1" x14ac:dyDescent="0.3">
      <c r="A145" s="56" t="s">
        <v>83</v>
      </c>
      <c r="B145" s="10">
        <v>2014</v>
      </c>
      <c r="C145" s="10">
        <v>12</v>
      </c>
      <c r="D145" s="10" t="s">
        <v>37</v>
      </c>
      <c r="E145" s="11" t="s">
        <v>29</v>
      </c>
      <c r="F145" s="10" t="s">
        <v>90</v>
      </c>
      <c r="G145" s="11"/>
      <c r="H145" s="11"/>
      <c r="I145" s="12">
        <v>0.7533482142857143</v>
      </c>
      <c r="J145" s="20" t="s">
        <v>75</v>
      </c>
      <c r="K145" s="49">
        <f t="shared" si="2"/>
        <v>1</v>
      </c>
    </row>
    <row r="146" spans="1:11" x14ac:dyDescent="0.25">
      <c r="A146" s="54" t="s">
        <v>83</v>
      </c>
      <c r="B146" s="3">
        <v>2014</v>
      </c>
      <c r="C146" s="3">
        <v>12</v>
      </c>
      <c r="D146" s="3" t="s">
        <v>41</v>
      </c>
      <c r="E146" s="4" t="s">
        <v>48</v>
      </c>
      <c r="F146" s="60" t="s">
        <v>90</v>
      </c>
      <c r="G146" s="4"/>
      <c r="H146" s="4"/>
      <c r="I146" s="22">
        <v>0.77553727779251791</v>
      </c>
      <c r="J146" s="4"/>
      <c r="K146" s="49">
        <f t="shared" si="2"/>
        <v>0</v>
      </c>
    </row>
    <row r="147" spans="1:11" ht="30" x14ac:dyDescent="0.25">
      <c r="A147" s="50" t="s">
        <v>83</v>
      </c>
      <c r="B147" s="5">
        <v>2014</v>
      </c>
      <c r="C147" s="5">
        <v>12</v>
      </c>
      <c r="D147" s="5" t="s">
        <v>42</v>
      </c>
      <c r="E147" s="6" t="s">
        <v>48</v>
      </c>
      <c r="F147" s="61" t="s">
        <v>90</v>
      </c>
      <c r="G147" s="6"/>
      <c r="H147" s="6"/>
      <c r="I147" s="7">
        <v>0.73994638069705099</v>
      </c>
      <c r="J147" s="6"/>
      <c r="K147" s="49">
        <f t="shared" si="2"/>
        <v>0</v>
      </c>
    </row>
    <row r="148" spans="1:11" ht="30" x14ac:dyDescent="0.25">
      <c r="A148" s="50" t="s">
        <v>83</v>
      </c>
      <c r="B148" s="5">
        <v>2014</v>
      </c>
      <c r="C148" s="5">
        <v>12</v>
      </c>
      <c r="D148" s="5" t="s">
        <v>43</v>
      </c>
      <c r="E148" s="6" t="s">
        <v>48</v>
      </c>
      <c r="F148" s="61" t="s">
        <v>90</v>
      </c>
      <c r="G148" s="6"/>
      <c r="H148" s="6"/>
      <c r="I148" s="7">
        <v>0.74703004891684133</v>
      </c>
      <c r="J148" s="6" t="s">
        <v>75</v>
      </c>
      <c r="K148" s="49">
        <f t="shared" si="2"/>
        <v>1</v>
      </c>
    </row>
    <row r="149" spans="1:11" ht="45" x14ac:dyDescent="0.25">
      <c r="A149" s="50" t="s">
        <v>83</v>
      </c>
      <c r="B149" s="5">
        <v>2014</v>
      </c>
      <c r="C149" s="5">
        <v>12</v>
      </c>
      <c r="D149" s="5" t="s">
        <v>44</v>
      </c>
      <c r="E149" s="6" t="s">
        <v>48</v>
      </c>
      <c r="F149" s="61" t="s">
        <v>90</v>
      </c>
      <c r="G149" s="6"/>
      <c r="H149" s="6"/>
      <c r="I149" s="7">
        <v>0.78382147838214788</v>
      </c>
      <c r="J149" s="6" t="s">
        <v>88</v>
      </c>
      <c r="K149" s="49">
        <f t="shared" si="2"/>
        <v>0</v>
      </c>
    </row>
    <row r="150" spans="1:11" ht="15.75" thickBot="1" x14ac:dyDescent="0.3">
      <c r="A150" s="56" t="s">
        <v>83</v>
      </c>
      <c r="B150" s="10">
        <v>2014</v>
      </c>
      <c r="C150" s="10">
        <v>12</v>
      </c>
      <c r="D150" s="10" t="s">
        <v>45</v>
      </c>
      <c r="E150" s="11" t="s">
        <v>48</v>
      </c>
      <c r="F150" s="69" t="s">
        <v>90</v>
      </c>
      <c r="G150" s="11"/>
      <c r="H150" s="11"/>
      <c r="I150" s="12">
        <v>0.7857142857142857</v>
      </c>
      <c r="J150" s="11"/>
      <c r="K150" s="49">
        <f t="shared" si="2"/>
        <v>0</v>
      </c>
    </row>
    <row r="151" spans="1:11" ht="30" x14ac:dyDescent="0.25">
      <c r="A151" s="54" t="s">
        <v>83</v>
      </c>
      <c r="B151" s="3">
        <v>2014</v>
      </c>
      <c r="C151" s="3">
        <v>12</v>
      </c>
      <c r="D151" s="3" t="s">
        <v>49</v>
      </c>
      <c r="E151" s="4" t="s">
        <v>53</v>
      </c>
      <c r="F151" s="60" t="s">
        <v>90</v>
      </c>
      <c r="G151" s="4"/>
      <c r="H151" s="4"/>
      <c r="I151" s="22">
        <v>0.7780967761229739</v>
      </c>
      <c r="J151" s="4"/>
      <c r="K151" s="49">
        <f t="shared" si="2"/>
        <v>0</v>
      </c>
    </row>
    <row r="152" spans="1:11" x14ac:dyDescent="0.25">
      <c r="A152" s="50" t="s">
        <v>83</v>
      </c>
      <c r="B152" s="5">
        <v>2014</v>
      </c>
      <c r="C152" s="5">
        <v>12</v>
      </c>
      <c r="D152" s="5" t="s">
        <v>50</v>
      </c>
      <c r="E152" s="6" t="s">
        <v>53</v>
      </c>
      <c r="F152" s="61" t="s">
        <v>90</v>
      </c>
      <c r="G152" s="6"/>
      <c r="H152" s="6"/>
      <c r="I152" s="7">
        <v>0.6964285714285714</v>
      </c>
      <c r="J152" s="6" t="s">
        <v>75</v>
      </c>
      <c r="K152" s="49">
        <f t="shared" si="2"/>
        <v>1</v>
      </c>
    </row>
    <row r="153" spans="1:11" x14ac:dyDescent="0.25">
      <c r="A153" s="50" t="s">
        <v>83</v>
      </c>
      <c r="B153" s="5">
        <v>2014</v>
      </c>
      <c r="C153" s="5">
        <v>12</v>
      </c>
      <c r="D153" s="5" t="s">
        <v>51</v>
      </c>
      <c r="E153" s="6" t="s">
        <v>53</v>
      </c>
      <c r="F153" s="61" t="s">
        <v>90</v>
      </c>
      <c r="G153" s="6"/>
      <c r="H153" s="6"/>
      <c r="I153" s="7">
        <v>0.67982456140350878</v>
      </c>
      <c r="J153" s="6" t="s">
        <v>75</v>
      </c>
      <c r="K153" s="49">
        <f t="shared" si="2"/>
        <v>1</v>
      </c>
    </row>
    <row r="154" spans="1:11" ht="15.75" thickBot="1" x14ac:dyDescent="0.3">
      <c r="A154" s="56" t="s">
        <v>83</v>
      </c>
      <c r="B154" s="10">
        <v>2014</v>
      </c>
      <c r="C154" s="10">
        <v>12</v>
      </c>
      <c r="D154" s="10" t="s">
        <v>52</v>
      </c>
      <c r="E154" s="11" t="s">
        <v>53</v>
      </c>
      <c r="F154" s="69" t="s">
        <v>90</v>
      </c>
      <c r="G154" s="11"/>
      <c r="H154" s="11"/>
      <c r="I154" s="12">
        <v>0.78205128205128205</v>
      </c>
      <c r="J154" s="11" t="s">
        <v>88</v>
      </c>
      <c r="K154" s="49">
        <f t="shared" si="2"/>
        <v>0</v>
      </c>
    </row>
    <row r="155" spans="1:11" ht="30" x14ac:dyDescent="0.25">
      <c r="A155" s="54" t="s">
        <v>83</v>
      </c>
      <c r="B155" s="3">
        <v>2014</v>
      </c>
      <c r="C155" s="3">
        <v>16</v>
      </c>
      <c r="D155" s="4" t="s">
        <v>30</v>
      </c>
      <c r="E155" s="4" t="s">
        <v>29</v>
      </c>
      <c r="F155" s="3" t="s">
        <v>91</v>
      </c>
      <c r="G155" s="4"/>
      <c r="H155" s="4"/>
      <c r="I155" s="22">
        <v>0.50878425860857346</v>
      </c>
      <c r="J155" s="24"/>
      <c r="K155" s="49">
        <f t="shared" si="2"/>
        <v>0</v>
      </c>
    </row>
    <row r="156" spans="1:11" ht="30" x14ac:dyDescent="0.25">
      <c r="A156" s="50" t="s">
        <v>83</v>
      </c>
      <c r="B156" s="5">
        <v>2014</v>
      </c>
      <c r="C156" s="5">
        <v>16</v>
      </c>
      <c r="D156" s="5" t="s">
        <v>31</v>
      </c>
      <c r="E156" s="6" t="s">
        <v>29</v>
      </c>
      <c r="F156" s="5" t="s">
        <v>91</v>
      </c>
      <c r="G156" s="6"/>
      <c r="H156" s="6"/>
      <c r="I156" s="7">
        <v>0.51477832512315269</v>
      </c>
      <c r="J156" s="19"/>
      <c r="K156" s="49">
        <f t="shared" si="2"/>
        <v>0</v>
      </c>
    </row>
    <row r="157" spans="1:11" ht="30" x14ac:dyDescent="0.25">
      <c r="A157" s="50" t="s">
        <v>83</v>
      </c>
      <c r="B157" s="5">
        <v>2014</v>
      </c>
      <c r="C157" s="5">
        <v>16</v>
      </c>
      <c r="D157" s="5" t="s">
        <v>32</v>
      </c>
      <c r="E157" s="6" t="s">
        <v>29</v>
      </c>
      <c r="F157" s="5" t="s">
        <v>91</v>
      </c>
      <c r="G157" s="6"/>
      <c r="H157" s="6"/>
      <c r="I157" s="7">
        <v>0.54364871928907477</v>
      </c>
      <c r="J157" s="19" t="s">
        <v>75</v>
      </c>
      <c r="K157" s="49">
        <f t="shared" si="2"/>
        <v>1</v>
      </c>
    </row>
    <row r="158" spans="1:11" ht="30" x14ac:dyDescent="0.25">
      <c r="A158" s="50" t="s">
        <v>83</v>
      </c>
      <c r="B158" s="5">
        <v>2014</v>
      </c>
      <c r="C158" s="5">
        <v>16</v>
      </c>
      <c r="D158" s="5" t="s">
        <v>33</v>
      </c>
      <c r="E158" s="6" t="s">
        <v>29</v>
      </c>
      <c r="F158" s="5" t="s">
        <v>91</v>
      </c>
      <c r="G158" s="6"/>
      <c r="H158" s="6"/>
      <c r="I158" s="7">
        <v>0.56557377049180324</v>
      </c>
      <c r="J158" s="19" t="s">
        <v>75</v>
      </c>
      <c r="K158" s="49">
        <f t="shared" si="2"/>
        <v>1</v>
      </c>
    </row>
    <row r="159" spans="1:11" ht="30" x14ac:dyDescent="0.25">
      <c r="A159" s="50" t="s">
        <v>83</v>
      </c>
      <c r="B159" s="5">
        <v>2014</v>
      </c>
      <c r="C159" s="5">
        <v>16</v>
      </c>
      <c r="D159" s="5" t="s">
        <v>34</v>
      </c>
      <c r="E159" s="6" t="s">
        <v>29</v>
      </c>
      <c r="F159" s="5" t="s">
        <v>91</v>
      </c>
      <c r="G159" s="6"/>
      <c r="H159" s="6"/>
      <c r="I159" s="7">
        <v>0.61360468357959297</v>
      </c>
      <c r="J159" s="19" t="s">
        <v>75</v>
      </c>
      <c r="K159" s="49">
        <f t="shared" si="2"/>
        <v>1</v>
      </c>
    </row>
    <row r="160" spans="1:11" ht="30" x14ac:dyDescent="0.25">
      <c r="A160" s="50" t="s">
        <v>83</v>
      </c>
      <c r="B160" s="5">
        <v>2014</v>
      </c>
      <c r="C160" s="5">
        <v>16</v>
      </c>
      <c r="D160" s="5" t="s">
        <v>35</v>
      </c>
      <c r="E160" s="6" t="s">
        <v>29</v>
      </c>
      <c r="F160" s="5" t="s">
        <v>91</v>
      </c>
      <c r="G160" s="6"/>
      <c r="H160" s="6"/>
      <c r="I160" s="7">
        <v>0.6600596760443308</v>
      </c>
      <c r="J160" s="19" t="s">
        <v>75</v>
      </c>
      <c r="K160" s="49">
        <f t="shared" si="2"/>
        <v>1</v>
      </c>
    </row>
    <row r="161" spans="1:11" ht="30" x14ac:dyDescent="0.25">
      <c r="A161" s="50" t="s">
        <v>83</v>
      </c>
      <c r="B161" s="5">
        <v>2014</v>
      </c>
      <c r="C161" s="5">
        <v>16</v>
      </c>
      <c r="D161" s="5" t="s">
        <v>36</v>
      </c>
      <c r="E161" s="6" t="s">
        <v>29</v>
      </c>
      <c r="F161" s="5" t="s">
        <v>91</v>
      </c>
      <c r="G161" s="6"/>
      <c r="H161" s="6"/>
      <c r="I161" s="7">
        <v>0.646374402659464</v>
      </c>
      <c r="J161" s="19" t="s">
        <v>75</v>
      </c>
      <c r="K161" s="49">
        <f t="shared" si="2"/>
        <v>1</v>
      </c>
    </row>
    <row r="162" spans="1:11" ht="30.75" thickBot="1" x14ac:dyDescent="0.3">
      <c r="A162" s="56" t="s">
        <v>83</v>
      </c>
      <c r="B162" s="10">
        <v>2014</v>
      </c>
      <c r="C162" s="10">
        <v>16</v>
      </c>
      <c r="D162" s="10" t="s">
        <v>37</v>
      </c>
      <c r="E162" s="11" t="s">
        <v>29</v>
      </c>
      <c r="F162" s="10" t="s">
        <v>91</v>
      </c>
      <c r="G162" s="11"/>
      <c r="H162" s="11"/>
      <c r="I162" s="12">
        <v>0.64146868250539957</v>
      </c>
      <c r="J162" s="20" t="s">
        <v>75</v>
      </c>
      <c r="K162" s="49">
        <f t="shared" si="2"/>
        <v>1</v>
      </c>
    </row>
    <row r="163" spans="1:11" ht="30" x14ac:dyDescent="0.25">
      <c r="A163" s="54" t="s">
        <v>83</v>
      </c>
      <c r="B163" s="3">
        <v>2014</v>
      </c>
      <c r="C163" s="3">
        <v>16</v>
      </c>
      <c r="D163" s="3" t="s">
        <v>41</v>
      </c>
      <c r="E163" s="4" t="s">
        <v>48</v>
      </c>
      <c r="F163" s="60" t="s">
        <v>91</v>
      </c>
      <c r="G163" s="4"/>
      <c r="H163" s="4"/>
      <c r="I163" s="22">
        <v>0.61627579737335836</v>
      </c>
      <c r="J163" s="4"/>
      <c r="K163" s="49">
        <f t="shared" si="2"/>
        <v>0</v>
      </c>
    </row>
    <row r="164" spans="1:11" ht="30" x14ac:dyDescent="0.25">
      <c r="A164" s="50" t="s">
        <v>83</v>
      </c>
      <c r="B164" s="5">
        <v>2014</v>
      </c>
      <c r="C164" s="5">
        <v>16</v>
      </c>
      <c r="D164" s="5" t="s">
        <v>42</v>
      </c>
      <c r="E164" s="6" t="s">
        <v>48</v>
      </c>
      <c r="F164" s="61" t="s">
        <v>91</v>
      </c>
      <c r="G164" s="6"/>
      <c r="H164" s="6"/>
      <c r="I164" s="7">
        <v>0.54471544715447151</v>
      </c>
      <c r="J164" s="6" t="s">
        <v>75</v>
      </c>
      <c r="K164" s="49">
        <f t="shared" si="2"/>
        <v>1</v>
      </c>
    </row>
    <row r="165" spans="1:11" ht="30" x14ac:dyDescent="0.25">
      <c r="A165" s="50" t="s">
        <v>83</v>
      </c>
      <c r="B165" s="5">
        <v>2014</v>
      </c>
      <c r="C165" s="5">
        <v>16</v>
      </c>
      <c r="D165" s="5" t="s">
        <v>43</v>
      </c>
      <c r="E165" s="6" t="s">
        <v>48</v>
      </c>
      <c r="F165" s="61" t="s">
        <v>91</v>
      </c>
      <c r="G165" s="6"/>
      <c r="H165" s="6"/>
      <c r="I165" s="7">
        <v>0.52023121387283233</v>
      </c>
      <c r="J165" s="6" t="s">
        <v>75</v>
      </c>
      <c r="K165" s="49">
        <f t="shared" si="2"/>
        <v>1</v>
      </c>
    </row>
    <row r="166" spans="1:11" ht="45" x14ac:dyDescent="0.25">
      <c r="A166" s="50" t="s">
        <v>83</v>
      </c>
      <c r="B166" s="5">
        <v>2014</v>
      </c>
      <c r="C166" s="5">
        <v>16</v>
      </c>
      <c r="D166" s="5" t="s">
        <v>44</v>
      </c>
      <c r="E166" s="6" t="s">
        <v>48</v>
      </c>
      <c r="F166" s="61" t="s">
        <v>91</v>
      </c>
      <c r="G166" s="6"/>
      <c r="H166" s="6"/>
      <c r="I166" s="7">
        <v>0.54436450839328532</v>
      </c>
      <c r="J166" s="6" t="s">
        <v>75</v>
      </c>
      <c r="K166" s="49">
        <f t="shared" si="2"/>
        <v>1</v>
      </c>
    </row>
    <row r="167" spans="1:11" ht="30.75" thickBot="1" x14ac:dyDescent="0.3">
      <c r="A167" s="56" t="s">
        <v>83</v>
      </c>
      <c r="B167" s="10">
        <v>2014</v>
      </c>
      <c r="C167" s="10">
        <v>16</v>
      </c>
      <c r="D167" s="10" t="s">
        <v>45</v>
      </c>
      <c r="E167" s="11" t="s">
        <v>48</v>
      </c>
      <c r="F167" s="69" t="s">
        <v>91</v>
      </c>
      <c r="G167" s="11"/>
      <c r="H167" s="11"/>
      <c r="I167" s="12">
        <v>0.5714285714285714</v>
      </c>
      <c r="J167" s="11" t="s">
        <v>88</v>
      </c>
      <c r="K167" s="49">
        <f t="shared" si="2"/>
        <v>0</v>
      </c>
    </row>
    <row r="168" spans="1:11" ht="30" x14ac:dyDescent="0.25">
      <c r="A168" s="54" t="s">
        <v>83</v>
      </c>
      <c r="B168" s="3">
        <v>2014</v>
      </c>
      <c r="C168" s="3">
        <v>16</v>
      </c>
      <c r="D168" s="3" t="s">
        <v>49</v>
      </c>
      <c r="E168" s="4" t="s">
        <v>53</v>
      </c>
      <c r="F168" s="60" t="s">
        <v>91</v>
      </c>
      <c r="G168" s="4"/>
      <c r="H168" s="4"/>
      <c r="I168" s="22">
        <v>0.61440637752681027</v>
      </c>
      <c r="J168" s="4"/>
      <c r="K168" s="49">
        <f t="shared" si="2"/>
        <v>0</v>
      </c>
    </row>
    <row r="169" spans="1:11" ht="30" x14ac:dyDescent="0.25">
      <c r="A169" s="50" t="s">
        <v>83</v>
      </c>
      <c r="B169" s="5">
        <v>2014</v>
      </c>
      <c r="C169" s="5">
        <v>16</v>
      </c>
      <c r="D169" s="5" t="s">
        <v>50</v>
      </c>
      <c r="E169" s="6" t="s">
        <v>53</v>
      </c>
      <c r="F169" s="61" t="s">
        <v>91</v>
      </c>
      <c r="G169" s="6"/>
      <c r="H169" s="6"/>
      <c r="I169" s="7">
        <v>0.453125</v>
      </c>
      <c r="J169" s="6" t="s">
        <v>75</v>
      </c>
      <c r="K169" s="49">
        <f t="shared" si="2"/>
        <v>1</v>
      </c>
    </row>
    <row r="170" spans="1:11" ht="30" x14ac:dyDescent="0.25">
      <c r="A170" s="50" t="s">
        <v>83</v>
      </c>
      <c r="B170" s="5">
        <v>2014</v>
      </c>
      <c r="C170" s="5">
        <v>16</v>
      </c>
      <c r="D170" s="5" t="s">
        <v>51</v>
      </c>
      <c r="E170" s="6" t="s">
        <v>53</v>
      </c>
      <c r="F170" s="61" t="s">
        <v>91</v>
      </c>
      <c r="G170" s="6"/>
      <c r="H170" s="6"/>
      <c r="I170" s="7">
        <v>0.48031496062992124</v>
      </c>
      <c r="J170" s="6" t="s">
        <v>75</v>
      </c>
      <c r="K170" s="49">
        <f t="shared" si="2"/>
        <v>1</v>
      </c>
    </row>
    <row r="171" spans="1:11" ht="30.75" thickBot="1" x14ac:dyDescent="0.3">
      <c r="A171" s="56" t="s">
        <v>83</v>
      </c>
      <c r="B171" s="10">
        <v>2014</v>
      </c>
      <c r="C171" s="10">
        <v>16</v>
      </c>
      <c r="D171" s="10" t="s">
        <v>52</v>
      </c>
      <c r="E171" s="11" t="s">
        <v>53</v>
      </c>
      <c r="F171" s="69" t="s">
        <v>91</v>
      </c>
      <c r="G171" s="11"/>
      <c r="H171" s="11"/>
      <c r="I171" s="12">
        <v>0.59813084112149528</v>
      </c>
      <c r="J171" s="11" t="s">
        <v>88</v>
      </c>
      <c r="K171" s="49">
        <f t="shared" si="2"/>
        <v>0</v>
      </c>
    </row>
    <row r="172" spans="1:11" ht="30" x14ac:dyDescent="0.25">
      <c r="A172" s="54" t="s">
        <v>83</v>
      </c>
      <c r="B172" s="3">
        <v>2014</v>
      </c>
      <c r="C172" s="3">
        <v>17</v>
      </c>
      <c r="D172" s="4" t="s">
        <v>30</v>
      </c>
      <c r="E172" s="4" t="s">
        <v>29</v>
      </c>
      <c r="F172" s="3" t="s">
        <v>92</v>
      </c>
      <c r="G172" s="4"/>
      <c r="H172" s="4"/>
      <c r="I172" s="22">
        <v>0.67709384460141275</v>
      </c>
      <c r="J172" s="24"/>
      <c r="K172" s="49">
        <f t="shared" si="2"/>
        <v>0</v>
      </c>
    </row>
    <row r="173" spans="1:11" ht="30" x14ac:dyDescent="0.25">
      <c r="A173" s="50" t="s">
        <v>83</v>
      </c>
      <c r="B173" s="5">
        <v>2014</v>
      </c>
      <c r="C173" s="5">
        <v>17</v>
      </c>
      <c r="D173" s="5" t="s">
        <v>31</v>
      </c>
      <c r="E173" s="6" t="s">
        <v>29</v>
      </c>
      <c r="F173" s="5" t="s">
        <v>92</v>
      </c>
      <c r="G173" s="6"/>
      <c r="H173" s="6"/>
      <c r="I173" s="7">
        <v>0.73691460055096414</v>
      </c>
      <c r="J173" s="19" t="s">
        <v>75</v>
      </c>
      <c r="K173" s="49">
        <f t="shared" si="2"/>
        <v>1</v>
      </c>
    </row>
    <row r="174" spans="1:11" ht="30" x14ac:dyDescent="0.25">
      <c r="A174" s="50" t="s">
        <v>83</v>
      </c>
      <c r="B174" s="5">
        <v>2014</v>
      </c>
      <c r="C174" s="5">
        <v>17</v>
      </c>
      <c r="D174" s="5" t="s">
        <v>32</v>
      </c>
      <c r="E174" s="6" t="s">
        <v>29</v>
      </c>
      <c r="F174" s="5" t="s">
        <v>92</v>
      </c>
      <c r="G174" s="6"/>
      <c r="H174" s="6"/>
      <c r="I174" s="7">
        <v>0.75381679389312972</v>
      </c>
      <c r="J174" s="19" t="s">
        <v>75</v>
      </c>
      <c r="K174" s="49">
        <f t="shared" si="2"/>
        <v>1</v>
      </c>
    </row>
    <row r="175" spans="1:11" ht="30" x14ac:dyDescent="0.25">
      <c r="A175" s="50" t="s">
        <v>83</v>
      </c>
      <c r="B175" s="5">
        <v>2014</v>
      </c>
      <c r="C175" s="5">
        <v>17</v>
      </c>
      <c r="D175" s="5" t="s">
        <v>33</v>
      </c>
      <c r="E175" s="6" t="s">
        <v>29</v>
      </c>
      <c r="F175" s="5" t="s">
        <v>92</v>
      </c>
      <c r="G175" s="6"/>
      <c r="H175" s="6"/>
      <c r="I175" s="7">
        <v>0.76677139160968399</v>
      </c>
      <c r="J175" s="19" t="s">
        <v>75</v>
      </c>
      <c r="K175" s="49">
        <f t="shared" si="2"/>
        <v>1</v>
      </c>
    </row>
    <row r="176" spans="1:11" ht="30" x14ac:dyDescent="0.25">
      <c r="A176" s="50" t="s">
        <v>83</v>
      </c>
      <c r="B176" s="5">
        <v>2014</v>
      </c>
      <c r="C176" s="5">
        <v>17</v>
      </c>
      <c r="D176" s="5" t="s">
        <v>34</v>
      </c>
      <c r="E176" s="6" t="s">
        <v>29</v>
      </c>
      <c r="F176" s="5" t="s">
        <v>92</v>
      </c>
      <c r="G176" s="6"/>
      <c r="H176" s="6"/>
      <c r="I176" s="7">
        <v>0.80534229046705053</v>
      </c>
      <c r="J176" s="19" t="s">
        <v>75</v>
      </c>
      <c r="K176" s="49">
        <f t="shared" si="2"/>
        <v>1</v>
      </c>
    </row>
    <row r="177" spans="1:11" ht="30" x14ac:dyDescent="0.25">
      <c r="A177" s="50" t="s">
        <v>83</v>
      </c>
      <c r="B177" s="5">
        <v>2014</v>
      </c>
      <c r="C177" s="5">
        <v>17</v>
      </c>
      <c r="D177" s="5" t="s">
        <v>35</v>
      </c>
      <c r="E177" s="6" t="s">
        <v>29</v>
      </c>
      <c r="F177" s="5" t="s">
        <v>92</v>
      </c>
      <c r="G177" s="6"/>
      <c r="H177" s="6"/>
      <c r="I177" s="7">
        <v>0.8185195376995047</v>
      </c>
      <c r="J177" s="19" t="s">
        <v>75</v>
      </c>
      <c r="K177" s="49">
        <f t="shared" si="2"/>
        <v>1</v>
      </c>
    </row>
    <row r="178" spans="1:11" ht="30" x14ac:dyDescent="0.25">
      <c r="A178" s="50" t="s">
        <v>83</v>
      </c>
      <c r="B178" s="5">
        <v>2014</v>
      </c>
      <c r="C178" s="5">
        <v>17</v>
      </c>
      <c r="D178" s="5" t="s">
        <v>36</v>
      </c>
      <c r="E178" s="6" t="s">
        <v>29</v>
      </c>
      <c r="F178" s="5" t="s">
        <v>92</v>
      </c>
      <c r="G178" s="6"/>
      <c r="H178" s="6"/>
      <c r="I178" s="7">
        <v>0.79474231397593942</v>
      </c>
      <c r="J178" s="19" t="s">
        <v>75</v>
      </c>
      <c r="K178" s="49">
        <f t="shared" si="2"/>
        <v>1</v>
      </c>
    </row>
    <row r="179" spans="1:11" ht="30.75" thickBot="1" x14ac:dyDescent="0.3">
      <c r="A179" s="56" t="s">
        <v>83</v>
      </c>
      <c r="B179" s="10">
        <v>2014</v>
      </c>
      <c r="C179" s="10">
        <v>17</v>
      </c>
      <c r="D179" s="10" t="s">
        <v>37</v>
      </c>
      <c r="E179" s="11" t="s">
        <v>29</v>
      </c>
      <c r="F179" s="10" t="s">
        <v>92</v>
      </c>
      <c r="G179" s="11"/>
      <c r="H179" s="11"/>
      <c r="I179" s="12">
        <v>0.7675705589374654</v>
      </c>
      <c r="J179" s="20" t="s">
        <v>75</v>
      </c>
      <c r="K179" s="49">
        <f t="shared" si="2"/>
        <v>1</v>
      </c>
    </row>
    <row r="180" spans="1:11" ht="30" x14ac:dyDescent="0.25">
      <c r="A180" s="54" t="s">
        <v>83</v>
      </c>
      <c r="B180" s="3">
        <v>2014</v>
      </c>
      <c r="C180" s="3">
        <v>17</v>
      </c>
      <c r="D180" s="3" t="s">
        <v>41</v>
      </c>
      <c r="E180" s="4" t="s">
        <v>48</v>
      </c>
      <c r="F180" s="60" t="s">
        <v>92</v>
      </c>
      <c r="G180" s="4"/>
      <c r="H180" s="4"/>
      <c r="I180" s="22">
        <v>0.78578566809711359</v>
      </c>
      <c r="J180" s="4"/>
      <c r="K180" s="49">
        <f t="shared" si="2"/>
        <v>0</v>
      </c>
    </row>
    <row r="181" spans="1:11" ht="30" x14ac:dyDescent="0.25">
      <c r="A181" s="50" t="s">
        <v>83</v>
      </c>
      <c r="B181" s="5">
        <v>2014</v>
      </c>
      <c r="C181" s="5">
        <v>17</v>
      </c>
      <c r="D181" s="5" t="s">
        <v>42</v>
      </c>
      <c r="E181" s="6" t="s">
        <v>48</v>
      </c>
      <c r="F181" s="61" t="s">
        <v>92</v>
      </c>
      <c r="G181" s="6"/>
      <c r="H181" s="6"/>
      <c r="I181" s="7">
        <v>0.7024128686327078</v>
      </c>
      <c r="J181" s="6" t="s">
        <v>75</v>
      </c>
      <c r="K181" s="49">
        <f t="shared" si="2"/>
        <v>1</v>
      </c>
    </row>
    <row r="182" spans="1:11" ht="30" x14ac:dyDescent="0.25">
      <c r="A182" s="50" t="s">
        <v>83</v>
      </c>
      <c r="B182" s="5">
        <v>2014</v>
      </c>
      <c r="C182" s="5">
        <v>17</v>
      </c>
      <c r="D182" s="5" t="s">
        <v>43</v>
      </c>
      <c r="E182" s="6" t="s">
        <v>48</v>
      </c>
      <c r="F182" s="61" t="s">
        <v>92</v>
      </c>
      <c r="G182" s="6"/>
      <c r="H182" s="6"/>
      <c r="I182" s="7">
        <v>0.7472067039106145</v>
      </c>
      <c r="J182" s="6" t="s">
        <v>75</v>
      </c>
      <c r="K182" s="49">
        <f t="shared" si="2"/>
        <v>1</v>
      </c>
    </row>
    <row r="183" spans="1:11" ht="45" x14ac:dyDescent="0.25">
      <c r="A183" s="50" t="s">
        <v>83</v>
      </c>
      <c r="B183" s="5">
        <v>2014</v>
      </c>
      <c r="C183" s="5">
        <v>17</v>
      </c>
      <c r="D183" s="5" t="s">
        <v>44</v>
      </c>
      <c r="E183" s="6" t="s">
        <v>48</v>
      </c>
      <c r="F183" s="61" t="s">
        <v>92</v>
      </c>
      <c r="G183" s="6"/>
      <c r="H183" s="6"/>
      <c r="I183" s="7">
        <v>0.72802197802197799</v>
      </c>
      <c r="J183" s="6" t="s">
        <v>75</v>
      </c>
      <c r="K183" s="49">
        <f t="shared" si="2"/>
        <v>1</v>
      </c>
    </row>
    <row r="184" spans="1:11" ht="30.75" thickBot="1" x14ac:dyDescent="0.3">
      <c r="A184" s="56" t="s">
        <v>83</v>
      </c>
      <c r="B184" s="10">
        <v>2014</v>
      </c>
      <c r="C184" s="10">
        <v>17</v>
      </c>
      <c r="D184" s="10" t="s">
        <v>45</v>
      </c>
      <c r="E184" s="11" t="s">
        <v>48</v>
      </c>
      <c r="F184" s="69" t="s">
        <v>92</v>
      </c>
      <c r="G184" s="11"/>
      <c r="H184" s="11"/>
      <c r="I184" s="12">
        <v>0.75968992248062017</v>
      </c>
      <c r="J184" s="11" t="s">
        <v>88</v>
      </c>
      <c r="K184" s="49">
        <f t="shared" si="2"/>
        <v>0</v>
      </c>
    </row>
    <row r="185" spans="1:11" ht="30" x14ac:dyDescent="0.25">
      <c r="A185" s="54" t="s">
        <v>83</v>
      </c>
      <c r="B185" s="3">
        <v>2014</v>
      </c>
      <c r="C185" s="3">
        <v>17</v>
      </c>
      <c r="D185" s="3" t="s">
        <v>49</v>
      </c>
      <c r="E185" s="4" t="s">
        <v>53</v>
      </c>
      <c r="F185" s="60" t="s">
        <v>92</v>
      </c>
      <c r="G185" s="4"/>
      <c r="H185" s="4"/>
      <c r="I185" s="22">
        <v>0.78844547840610835</v>
      </c>
      <c r="J185" s="4"/>
      <c r="K185" s="49">
        <f t="shared" si="2"/>
        <v>0</v>
      </c>
    </row>
    <row r="186" spans="1:11" ht="30" x14ac:dyDescent="0.25">
      <c r="A186" s="50" t="s">
        <v>83</v>
      </c>
      <c r="B186" s="5">
        <v>2014</v>
      </c>
      <c r="C186" s="5">
        <v>17</v>
      </c>
      <c r="D186" s="5" t="s">
        <v>50</v>
      </c>
      <c r="E186" s="6" t="s">
        <v>53</v>
      </c>
      <c r="F186" s="61" t="s">
        <v>92</v>
      </c>
      <c r="G186" s="6"/>
      <c r="H186" s="6"/>
      <c r="I186" s="7">
        <v>0.6994949494949495</v>
      </c>
      <c r="J186" s="6" t="s">
        <v>75</v>
      </c>
      <c r="K186" s="49">
        <f t="shared" si="2"/>
        <v>1</v>
      </c>
    </row>
    <row r="187" spans="1:11" ht="30" x14ac:dyDescent="0.25">
      <c r="A187" s="50" t="s">
        <v>83</v>
      </c>
      <c r="B187" s="5">
        <v>2014</v>
      </c>
      <c r="C187" s="5">
        <v>17</v>
      </c>
      <c r="D187" s="5" t="s">
        <v>51</v>
      </c>
      <c r="E187" s="6" t="s">
        <v>53</v>
      </c>
      <c r="F187" s="61" t="s">
        <v>92</v>
      </c>
      <c r="G187" s="6"/>
      <c r="H187" s="6"/>
      <c r="I187" s="7">
        <v>0.64473684210526316</v>
      </c>
      <c r="J187" s="6" t="s">
        <v>75</v>
      </c>
      <c r="K187" s="49">
        <f t="shared" si="2"/>
        <v>1</v>
      </c>
    </row>
    <row r="188" spans="1:11" ht="30.75" thickBot="1" x14ac:dyDescent="0.3">
      <c r="A188" s="56" t="s">
        <v>83</v>
      </c>
      <c r="B188" s="10">
        <v>2014</v>
      </c>
      <c r="C188" s="10">
        <v>17</v>
      </c>
      <c r="D188" s="10" t="s">
        <v>52</v>
      </c>
      <c r="E188" s="11" t="s">
        <v>53</v>
      </c>
      <c r="F188" s="69" t="s">
        <v>92</v>
      </c>
      <c r="G188" s="11"/>
      <c r="H188" s="11"/>
      <c r="I188" s="12">
        <v>0.74285714285714288</v>
      </c>
      <c r="J188" s="11" t="s">
        <v>75</v>
      </c>
      <c r="K188" s="49">
        <f t="shared" si="2"/>
        <v>1</v>
      </c>
    </row>
    <row r="189" spans="1:11" ht="30" x14ac:dyDescent="0.25">
      <c r="A189" s="54" t="s">
        <v>83</v>
      </c>
      <c r="B189" s="3">
        <v>2014</v>
      </c>
      <c r="C189" s="3">
        <v>21</v>
      </c>
      <c r="D189" s="4" t="s">
        <v>30</v>
      </c>
      <c r="E189" s="4" t="s">
        <v>29</v>
      </c>
      <c r="F189" s="3" t="s">
        <v>93</v>
      </c>
      <c r="G189" s="4"/>
      <c r="H189" s="4"/>
      <c r="I189" s="22">
        <v>0.52538749331908075</v>
      </c>
      <c r="J189" s="24"/>
      <c r="K189" s="49">
        <f t="shared" si="2"/>
        <v>0</v>
      </c>
    </row>
    <row r="190" spans="1:11" ht="30" x14ac:dyDescent="0.25">
      <c r="A190" s="50" t="s">
        <v>83</v>
      </c>
      <c r="B190" s="5">
        <v>2014</v>
      </c>
      <c r="C190" s="5">
        <v>21</v>
      </c>
      <c r="D190" s="5" t="s">
        <v>31</v>
      </c>
      <c r="E190" s="6" t="s">
        <v>29</v>
      </c>
      <c r="F190" s="5" t="s">
        <v>93</v>
      </c>
      <c r="G190" s="6"/>
      <c r="H190" s="6"/>
      <c r="I190" s="7">
        <v>0.54742156509195816</v>
      </c>
      <c r="J190" s="19"/>
      <c r="K190" s="49">
        <f t="shared" si="2"/>
        <v>0</v>
      </c>
    </row>
    <row r="191" spans="1:11" ht="30" x14ac:dyDescent="0.25">
      <c r="A191" s="50" t="s">
        <v>83</v>
      </c>
      <c r="B191" s="5">
        <v>2014</v>
      </c>
      <c r="C191" s="5">
        <v>21</v>
      </c>
      <c r="D191" s="5" t="s">
        <v>32</v>
      </c>
      <c r="E191" s="6" t="s">
        <v>29</v>
      </c>
      <c r="F191" s="5" t="s">
        <v>93</v>
      </c>
      <c r="G191" s="6"/>
      <c r="H191" s="6"/>
      <c r="I191" s="7">
        <v>0.59058690104905021</v>
      </c>
      <c r="J191" s="19" t="s">
        <v>75</v>
      </c>
      <c r="K191" s="49">
        <f t="shared" si="2"/>
        <v>1</v>
      </c>
    </row>
    <row r="192" spans="1:11" ht="30" x14ac:dyDescent="0.25">
      <c r="A192" s="50" t="s">
        <v>83</v>
      </c>
      <c r="B192" s="5">
        <v>2014</v>
      </c>
      <c r="C192" s="5">
        <v>21</v>
      </c>
      <c r="D192" s="5" t="s">
        <v>33</v>
      </c>
      <c r="E192" s="6" t="s">
        <v>29</v>
      </c>
      <c r="F192" s="5" t="s">
        <v>93</v>
      </c>
      <c r="G192" s="6"/>
      <c r="H192" s="6"/>
      <c r="I192" s="7">
        <v>0.62816024893037725</v>
      </c>
      <c r="J192" s="19" t="s">
        <v>75</v>
      </c>
      <c r="K192" s="49">
        <f t="shared" si="2"/>
        <v>1</v>
      </c>
    </row>
    <row r="193" spans="1:11" ht="30" x14ac:dyDescent="0.25">
      <c r="A193" s="50" t="s">
        <v>83</v>
      </c>
      <c r="B193" s="5">
        <v>2014</v>
      </c>
      <c r="C193" s="5">
        <v>21</v>
      </c>
      <c r="D193" s="5" t="s">
        <v>34</v>
      </c>
      <c r="E193" s="6" t="s">
        <v>29</v>
      </c>
      <c r="F193" s="5" t="s">
        <v>93</v>
      </c>
      <c r="G193" s="6"/>
      <c r="H193" s="6"/>
      <c r="I193" s="7">
        <v>0.67132043734230451</v>
      </c>
      <c r="J193" s="19" t="s">
        <v>75</v>
      </c>
      <c r="K193" s="49">
        <f t="shared" si="2"/>
        <v>1</v>
      </c>
    </row>
    <row r="194" spans="1:11" ht="30" x14ac:dyDescent="0.25">
      <c r="A194" s="50" t="s">
        <v>83</v>
      </c>
      <c r="B194" s="5">
        <v>2014</v>
      </c>
      <c r="C194" s="5">
        <v>21</v>
      </c>
      <c r="D194" s="5" t="s">
        <v>35</v>
      </c>
      <c r="E194" s="6" t="s">
        <v>29</v>
      </c>
      <c r="F194" s="5" t="s">
        <v>93</v>
      </c>
      <c r="G194" s="6"/>
      <c r="H194" s="6"/>
      <c r="I194" s="7">
        <v>0.69233055885850181</v>
      </c>
      <c r="J194" s="19" t="s">
        <v>75</v>
      </c>
      <c r="K194" s="49">
        <f t="shared" si="2"/>
        <v>1</v>
      </c>
    </row>
    <row r="195" spans="1:11" ht="30" x14ac:dyDescent="0.25">
      <c r="A195" s="50" t="s">
        <v>83</v>
      </c>
      <c r="B195" s="5">
        <v>2014</v>
      </c>
      <c r="C195" s="5">
        <v>21</v>
      </c>
      <c r="D195" s="5" t="s">
        <v>36</v>
      </c>
      <c r="E195" s="6" t="s">
        <v>29</v>
      </c>
      <c r="F195" s="5" t="s">
        <v>93</v>
      </c>
      <c r="G195" s="6"/>
      <c r="H195" s="6"/>
      <c r="I195" s="7">
        <v>0.65695103979040448</v>
      </c>
      <c r="J195" s="19" t="s">
        <v>75</v>
      </c>
      <c r="K195" s="49">
        <f t="shared" ref="K195:K258" si="3">IF(J195="*",1,0)</f>
        <v>1</v>
      </c>
    </row>
    <row r="196" spans="1:11" ht="30.75" thickBot="1" x14ac:dyDescent="0.3">
      <c r="A196" s="56" t="s">
        <v>83</v>
      </c>
      <c r="B196" s="10">
        <v>2014</v>
      </c>
      <c r="C196" s="10">
        <v>21</v>
      </c>
      <c r="D196" s="10" t="s">
        <v>37</v>
      </c>
      <c r="E196" s="11" t="s">
        <v>29</v>
      </c>
      <c r="F196" s="10" t="s">
        <v>93</v>
      </c>
      <c r="G196" s="11"/>
      <c r="H196" s="11"/>
      <c r="I196" s="12">
        <v>0.62102217936354864</v>
      </c>
      <c r="J196" s="20" t="s">
        <v>75</v>
      </c>
      <c r="K196" s="49">
        <f t="shared" si="3"/>
        <v>1</v>
      </c>
    </row>
    <row r="197" spans="1:11" ht="30" x14ac:dyDescent="0.25">
      <c r="A197" s="54" t="s">
        <v>83</v>
      </c>
      <c r="B197" s="3">
        <v>2014</v>
      </c>
      <c r="C197" s="3">
        <v>21</v>
      </c>
      <c r="D197" s="3" t="s">
        <v>41</v>
      </c>
      <c r="E197" s="4" t="s">
        <v>48</v>
      </c>
      <c r="F197" s="60" t="s">
        <v>93</v>
      </c>
      <c r="G197" s="4"/>
      <c r="H197" s="4"/>
      <c r="I197" s="22">
        <v>0.64834610412133831</v>
      </c>
      <c r="J197" s="4"/>
      <c r="K197" s="49">
        <f t="shared" si="3"/>
        <v>0</v>
      </c>
    </row>
    <row r="198" spans="1:11" ht="30" x14ac:dyDescent="0.25">
      <c r="A198" s="50" t="s">
        <v>83</v>
      </c>
      <c r="B198" s="5">
        <v>2014</v>
      </c>
      <c r="C198" s="5">
        <v>21</v>
      </c>
      <c r="D198" s="5" t="s">
        <v>42</v>
      </c>
      <c r="E198" s="6" t="s">
        <v>48</v>
      </c>
      <c r="F198" s="61" t="s">
        <v>93</v>
      </c>
      <c r="G198" s="6"/>
      <c r="H198" s="6"/>
      <c r="I198" s="7">
        <v>0.56470588235294117</v>
      </c>
      <c r="J198" s="6" t="s">
        <v>75</v>
      </c>
      <c r="K198" s="49">
        <f t="shared" si="3"/>
        <v>1</v>
      </c>
    </row>
    <row r="199" spans="1:11" ht="30" x14ac:dyDescent="0.25">
      <c r="A199" s="50" t="s">
        <v>83</v>
      </c>
      <c r="B199" s="5">
        <v>2014</v>
      </c>
      <c r="C199" s="5">
        <v>21</v>
      </c>
      <c r="D199" s="5" t="s">
        <v>43</v>
      </c>
      <c r="E199" s="6" t="s">
        <v>48</v>
      </c>
      <c r="F199" s="61" t="s">
        <v>93</v>
      </c>
      <c r="G199" s="6"/>
      <c r="H199" s="6"/>
      <c r="I199" s="7">
        <v>0.48910593538692715</v>
      </c>
      <c r="J199" s="6" t="s">
        <v>75</v>
      </c>
      <c r="K199" s="49">
        <f t="shared" si="3"/>
        <v>1</v>
      </c>
    </row>
    <row r="200" spans="1:11" ht="45" x14ac:dyDescent="0.25">
      <c r="A200" s="50" t="s">
        <v>83</v>
      </c>
      <c r="B200" s="5">
        <v>2014</v>
      </c>
      <c r="C200" s="5">
        <v>21</v>
      </c>
      <c r="D200" s="5" t="s">
        <v>44</v>
      </c>
      <c r="E200" s="6" t="s">
        <v>48</v>
      </c>
      <c r="F200" s="61" t="s">
        <v>93</v>
      </c>
      <c r="G200" s="6"/>
      <c r="H200" s="6"/>
      <c r="I200" s="7">
        <v>0.53064275037369213</v>
      </c>
      <c r="J200" s="6" t="s">
        <v>75</v>
      </c>
      <c r="K200" s="49">
        <f t="shared" si="3"/>
        <v>1</v>
      </c>
    </row>
    <row r="201" spans="1:11" ht="30.75" thickBot="1" x14ac:dyDescent="0.3">
      <c r="A201" s="56" t="s">
        <v>83</v>
      </c>
      <c r="B201" s="10">
        <v>2014</v>
      </c>
      <c r="C201" s="10">
        <v>21</v>
      </c>
      <c r="D201" s="10" t="s">
        <v>45</v>
      </c>
      <c r="E201" s="11" t="s">
        <v>48</v>
      </c>
      <c r="F201" s="69" t="s">
        <v>93</v>
      </c>
      <c r="G201" s="11"/>
      <c r="H201" s="11"/>
      <c r="I201" s="12">
        <v>0.50420168067226889</v>
      </c>
      <c r="J201" s="11" t="s">
        <v>75</v>
      </c>
      <c r="K201" s="49">
        <f t="shared" si="3"/>
        <v>1</v>
      </c>
    </row>
    <row r="202" spans="1:11" ht="30" x14ac:dyDescent="0.25">
      <c r="A202" s="54" t="s">
        <v>83</v>
      </c>
      <c r="B202" s="3">
        <v>2014</v>
      </c>
      <c r="C202" s="3">
        <v>21</v>
      </c>
      <c r="D202" s="3" t="s">
        <v>49</v>
      </c>
      <c r="E202" s="4" t="s">
        <v>53</v>
      </c>
      <c r="F202" s="60" t="s">
        <v>93</v>
      </c>
      <c r="G202" s="4"/>
      <c r="H202" s="4"/>
      <c r="I202" s="22">
        <v>0.643709032773781</v>
      </c>
      <c r="J202" s="4"/>
      <c r="K202" s="49">
        <f t="shared" si="3"/>
        <v>0</v>
      </c>
    </row>
    <row r="203" spans="1:11" ht="30" x14ac:dyDescent="0.25">
      <c r="A203" s="50" t="s">
        <v>83</v>
      </c>
      <c r="B203" s="5">
        <v>2014</v>
      </c>
      <c r="C203" s="5">
        <v>21</v>
      </c>
      <c r="D203" s="5" t="s">
        <v>50</v>
      </c>
      <c r="E203" s="6" t="s">
        <v>53</v>
      </c>
      <c r="F203" s="61" t="s">
        <v>93</v>
      </c>
      <c r="G203" s="6"/>
      <c r="H203" s="6"/>
      <c r="I203" s="7">
        <v>0.58399999999999996</v>
      </c>
      <c r="J203" s="6" t="s">
        <v>75</v>
      </c>
      <c r="K203" s="49">
        <f t="shared" si="3"/>
        <v>1</v>
      </c>
    </row>
    <row r="204" spans="1:11" ht="30" x14ac:dyDescent="0.25">
      <c r="A204" s="50" t="s">
        <v>83</v>
      </c>
      <c r="B204" s="5">
        <v>2014</v>
      </c>
      <c r="C204" s="5">
        <v>21</v>
      </c>
      <c r="D204" s="5" t="s">
        <v>51</v>
      </c>
      <c r="E204" s="6" t="s">
        <v>53</v>
      </c>
      <c r="F204" s="61" t="s">
        <v>93</v>
      </c>
      <c r="G204" s="6"/>
      <c r="H204" s="6"/>
      <c r="I204" s="7">
        <v>0.48826291079812206</v>
      </c>
      <c r="J204" s="6" t="s">
        <v>75</v>
      </c>
      <c r="K204" s="49">
        <f t="shared" si="3"/>
        <v>1</v>
      </c>
    </row>
    <row r="205" spans="1:11" ht="30.75" thickBot="1" x14ac:dyDescent="0.3">
      <c r="A205" s="56" t="s">
        <v>83</v>
      </c>
      <c r="B205" s="10">
        <v>2014</v>
      </c>
      <c r="C205" s="10">
        <v>21</v>
      </c>
      <c r="D205" s="10" t="s">
        <v>52</v>
      </c>
      <c r="E205" s="11" t="s">
        <v>53</v>
      </c>
      <c r="F205" s="69" t="s">
        <v>93</v>
      </c>
      <c r="G205" s="11"/>
      <c r="H205" s="11"/>
      <c r="I205" s="12">
        <v>0.61333333333333329</v>
      </c>
      <c r="J205" s="11"/>
      <c r="K205" s="49">
        <f t="shared" si="3"/>
        <v>0</v>
      </c>
    </row>
    <row r="206" spans="1:11" ht="30" x14ac:dyDescent="0.25">
      <c r="A206" s="55" t="s">
        <v>83</v>
      </c>
      <c r="B206" s="5">
        <v>2012</v>
      </c>
      <c r="C206" s="5">
        <v>10</v>
      </c>
      <c r="D206" s="2" t="s">
        <v>30</v>
      </c>
      <c r="E206" s="6" t="s">
        <v>29</v>
      </c>
      <c r="F206" s="5" t="s">
        <v>74</v>
      </c>
      <c r="G206" s="6"/>
      <c r="H206" s="6"/>
      <c r="I206" s="7">
        <v>0.58627019089574151</v>
      </c>
      <c r="J206" s="7"/>
      <c r="K206" s="49">
        <f t="shared" si="3"/>
        <v>0</v>
      </c>
    </row>
    <row r="207" spans="1:11" ht="30" x14ac:dyDescent="0.25">
      <c r="A207" s="50" t="s">
        <v>83</v>
      </c>
      <c r="B207" s="5">
        <v>2012</v>
      </c>
      <c r="C207" s="5">
        <v>10</v>
      </c>
      <c r="D207" s="5" t="s">
        <v>31</v>
      </c>
      <c r="E207" s="6" t="s">
        <v>29</v>
      </c>
      <c r="F207" s="5" t="s">
        <v>74</v>
      </c>
      <c r="G207" s="6"/>
      <c r="H207" s="6"/>
      <c r="I207" s="7">
        <v>0.66383616383616384</v>
      </c>
      <c r="J207" s="7" t="s">
        <v>75</v>
      </c>
      <c r="K207" s="49">
        <f t="shared" si="3"/>
        <v>1</v>
      </c>
    </row>
    <row r="208" spans="1:11" ht="30" x14ac:dyDescent="0.25">
      <c r="A208" s="50" t="s">
        <v>83</v>
      </c>
      <c r="B208" s="5">
        <v>2012</v>
      </c>
      <c r="C208" s="5">
        <v>10</v>
      </c>
      <c r="D208" s="5" t="s">
        <v>32</v>
      </c>
      <c r="E208" s="6" t="s">
        <v>29</v>
      </c>
      <c r="F208" s="5" t="s">
        <v>74</v>
      </c>
      <c r="G208" s="6"/>
      <c r="H208" s="6"/>
      <c r="I208" s="7">
        <v>0.68515057113187949</v>
      </c>
      <c r="J208" s="7" t="s">
        <v>75</v>
      </c>
      <c r="K208" s="49">
        <f t="shared" si="3"/>
        <v>1</v>
      </c>
    </row>
    <row r="209" spans="1:11" ht="30" x14ac:dyDescent="0.25">
      <c r="A209" s="50" t="s">
        <v>83</v>
      </c>
      <c r="B209" s="5">
        <v>2012</v>
      </c>
      <c r="C209" s="5">
        <v>10</v>
      </c>
      <c r="D209" s="5" t="s">
        <v>33</v>
      </c>
      <c r="E209" s="6" t="s">
        <v>29</v>
      </c>
      <c r="F209" s="5" t="s">
        <v>74</v>
      </c>
      <c r="G209" s="6"/>
      <c r="H209" s="6"/>
      <c r="I209" s="7">
        <v>0.70114591291061878</v>
      </c>
      <c r="J209" s="7" t="s">
        <v>75</v>
      </c>
      <c r="K209" s="49">
        <f t="shared" si="3"/>
        <v>1</v>
      </c>
    </row>
    <row r="210" spans="1:11" ht="30" x14ac:dyDescent="0.25">
      <c r="A210" s="50" t="s">
        <v>83</v>
      </c>
      <c r="B210" s="5">
        <v>2012</v>
      </c>
      <c r="C210" s="5">
        <v>10</v>
      </c>
      <c r="D210" s="5" t="s">
        <v>34</v>
      </c>
      <c r="E210" s="6" t="s">
        <v>29</v>
      </c>
      <c r="F210" s="5" t="s">
        <v>74</v>
      </c>
      <c r="G210" s="6"/>
      <c r="H210" s="6"/>
      <c r="I210" s="7">
        <v>0.7368720648925573</v>
      </c>
      <c r="J210" s="7" t="s">
        <v>75</v>
      </c>
      <c r="K210" s="49">
        <f t="shared" si="3"/>
        <v>1</v>
      </c>
    </row>
    <row r="211" spans="1:11" ht="30" x14ac:dyDescent="0.25">
      <c r="A211" s="50" t="s">
        <v>83</v>
      </c>
      <c r="B211" s="5">
        <v>2012</v>
      </c>
      <c r="C211" s="5">
        <v>10</v>
      </c>
      <c r="D211" s="5" t="s">
        <v>35</v>
      </c>
      <c r="E211" s="6" t="s">
        <v>29</v>
      </c>
      <c r="F211" s="5" t="s">
        <v>74</v>
      </c>
      <c r="G211" s="6"/>
      <c r="H211" s="6"/>
      <c r="I211" s="7">
        <v>0.74716686205549043</v>
      </c>
      <c r="J211" s="7" t="s">
        <v>75</v>
      </c>
      <c r="K211" s="49">
        <f t="shared" si="3"/>
        <v>1</v>
      </c>
    </row>
    <row r="212" spans="1:11" ht="30" x14ac:dyDescent="0.25">
      <c r="A212" s="50" t="s">
        <v>83</v>
      </c>
      <c r="B212" s="5">
        <v>2012</v>
      </c>
      <c r="C212" s="5">
        <v>10</v>
      </c>
      <c r="D212" s="5" t="s">
        <v>36</v>
      </c>
      <c r="E212" s="6" t="s">
        <v>29</v>
      </c>
      <c r="F212" s="5" t="s">
        <v>74</v>
      </c>
      <c r="G212" s="6"/>
      <c r="H212" s="6"/>
      <c r="I212" s="7">
        <v>0.70857881879580398</v>
      </c>
      <c r="J212" s="7" t="s">
        <v>75</v>
      </c>
      <c r="K212" s="49">
        <f t="shared" si="3"/>
        <v>1</v>
      </c>
    </row>
    <row r="213" spans="1:11" ht="30.75" thickBot="1" x14ac:dyDescent="0.3">
      <c r="A213" s="56" t="s">
        <v>83</v>
      </c>
      <c r="B213" s="10">
        <v>2012</v>
      </c>
      <c r="C213" s="10">
        <v>10</v>
      </c>
      <c r="D213" s="10" t="s">
        <v>37</v>
      </c>
      <c r="E213" s="11" t="s">
        <v>29</v>
      </c>
      <c r="F213" s="10" t="s">
        <v>74</v>
      </c>
      <c r="G213" s="11"/>
      <c r="H213" s="11"/>
      <c r="I213" s="12">
        <v>0.66475409836065569</v>
      </c>
      <c r="J213" s="12" t="s">
        <v>75</v>
      </c>
      <c r="K213" s="49">
        <f t="shared" si="3"/>
        <v>1</v>
      </c>
    </row>
    <row r="214" spans="1:11" ht="30" x14ac:dyDescent="0.25">
      <c r="A214" s="54" t="s">
        <v>83</v>
      </c>
      <c r="B214" s="3">
        <v>2012</v>
      </c>
      <c r="C214" s="3">
        <v>10</v>
      </c>
      <c r="D214" s="3" t="s">
        <v>41</v>
      </c>
      <c r="E214" s="4" t="s">
        <v>48</v>
      </c>
      <c r="F214" s="3" t="s">
        <v>74</v>
      </c>
      <c r="G214" s="4"/>
      <c r="H214" s="4"/>
      <c r="I214" s="22">
        <v>0.70449407223600768</v>
      </c>
      <c r="J214" s="4"/>
      <c r="K214" s="49">
        <f t="shared" si="3"/>
        <v>0</v>
      </c>
    </row>
    <row r="215" spans="1:11" ht="30" x14ac:dyDescent="0.25">
      <c r="A215" s="50" t="s">
        <v>83</v>
      </c>
      <c r="B215" s="5">
        <v>2012</v>
      </c>
      <c r="C215" s="5">
        <v>10</v>
      </c>
      <c r="D215" s="5" t="s">
        <v>42</v>
      </c>
      <c r="E215" s="6" t="s">
        <v>48</v>
      </c>
      <c r="F215" s="5" t="s">
        <v>74</v>
      </c>
      <c r="G215" s="6"/>
      <c r="H215" s="6"/>
      <c r="I215" s="7">
        <v>0.68385650224215244</v>
      </c>
      <c r="J215" s="6"/>
      <c r="K215" s="49">
        <f t="shared" si="3"/>
        <v>0</v>
      </c>
    </row>
    <row r="216" spans="1:11" ht="30" x14ac:dyDescent="0.25">
      <c r="A216" s="50" t="s">
        <v>83</v>
      </c>
      <c r="B216" s="5">
        <v>2012</v>
      </c>
      <c r="C216" s="5">
        <v>10</v>
      </c>
      <c r="D216" s="5" t="s">
        <v>43</v>
      </c>
      <c r="E216" s="6" t="s">
        <v>48</v>
      </c>
      <c r="F216" s="5" t="s">
        <v>74</v>
      </c>
      <c r="G216" s="6"/>
      <c r="H216" s="6"/>
      <c r="I216" s="7">
        <v>0.64324324324324322</v>
      </c>
      <c r="J216" s="6" t="s">
        <v>75</v>
      </c>
      <c r="K216" s="49">
        <f t="shared" si="3"/>
        <v>1</v>
      </c>
    </row>
    <row r="217" spans="1:11" ht="45" x14ac:dyDescent="0.25">
      <c r="A217" s="50" t="s">
        <v>83</v>
      </c>
      <c r="B217" s="5">
        <v>2012</v>
      </c>
      <c r="C217" s="5">
        <v>10</v>
      </c>
      <c r="D217" s="5" t="s">
        <v>44</v>
      </c>
      <c r="E217" s="6" t="s">
        <v>48</v>
      </c>
      <c r="F217" s="5" t="s">
        <v>74</v>
      </c>
      <c r="G217" s="6"/>
      <c r="H217" s="6"/>
      <c r="I217" s="7">
        <v>0.70523138832997989</v>
      </c>
      <c r="J217" s="6"/>
      <c r="K217" s="49">
        <f t="shared" si="3"/>
        <v>0</v>
      </c>
    </row>
    <row r="218" spans="1:11" ht="30.75" thickBot="1" x14ac:dyDescent="0.3">
      <c r="A218" s="56" t="s">
        <v>83</v>
      </c>
      <c r="B218" s="10">
        <v>2012</v>
      </c>
      <c r="C218" s="10">
        <v>10</v>
      </c>
      <c r="D218" s="10" t="s">
        <v>45</v>
      </c>
      <c r="E218" s="11" t="s">
        <v>48</v>
      </c>
      <c r="F218" s="10" t="s">
        <v>74</v>
      </c>
      <c r="G218" s="11"/>
      <c r="H218" s="11"/>
      <c r="I218" s="12">
        <v>0.68235294117647061</v>
      </c>
      <c r="J218" s="11"/>
      <c r="K218" s="49">
        <f t="shared" si="3"/>
        <v>0</v>
      </c>
    </row>
    <row r="219" spans="1:11" ht="30" x14ac:dyDescent="0.25">
      <c r="A219" s="54" t="s">
        <v>83</v>
      </c>
      <c r="B219" s="3">
        <v>2012</v>
      </c>
      <c r="C219" s="3">
        <v>10</v>
      </c>
      <c r="D219" s="3" t="s">
        <v>49</v>
      </c>
      <c r="E219" s="4" t="s">
        <v>53</v>
      </c>
      <c r="F219" s="3" t="s">
        <v>74</v>
      </c>
      <c r="G219" s="4"/>
      <c r="H219" s="4"/>
      <c r="I219" s="22">
        <v>0.70532618972581151</v>
      </c>
      <c r="J219" s="4"/>
      <c r="K219" s="49">
        <f t="shared" si="3"/>
        <v>0</v>
      </c>
    </row>
    <row r="220" spans="1:11" ht="30" x14ac:dyDescent="0.25">
      <c r="A220" s="50" t="s">
        <v>83</v>
      </c>
      <c r="B220" s="5">
        <v>2012</v>
      </c>
      <c r="C220" s="5">
        <v>10</v>
      </c>
      <c r="D220" s="5" t="s">
        <v>50</v>
      </c>
      <c r="E220" s="6" t="s">
        <v>53</v>
      </c>
      <c r="F220" s="5" t="s">
        <v>74</v>
      </c>
      <c r="G220" s="6"/>
      <c r="H220" s="6"/>
      <c r="I220" s="7">
        <v>0.6428571428571429</v>
      </c>
      <c r="J220" s="6" t="s">
        <v>75</v>
      </c>
      <c r="K220" s="49">
        <f t="shared" si="3"/>
        <v>1</v>
      </c>
    </row>
    <row r="221" spans="1:11" ht="30" x14ac:dyDescent="0.25">
      <c r="A221" s="50" t="s">
        <v>83</v>
      </c>
      <c r="B221" s="5">
        <v>2012</v>
      </c>
      <c r="C221" s="5">
        <v>10</v>
      </c>
      <c r="D221" s="5" t="s">
        <v>51</v>
      </c>
      <c r="E221" s="6" t="s">
        <v>53</v>
      </c>
      <c r="F221" s="5" t="s">
        <v>74</v>
      </c>
      <c r="G221" s="6"/>
      <c r="H221" s="6"/>
      <c r="I221" s="7">
        <v>0.61056105610561051</v>
      </c>
      <c r="J221" s="6" t="s">
        <v>75</v>
      </c>
      <c r="K221" s="49">
        <f t="shared" si="3"/>
        <v>1</v>
      </c>
    </row>
    <row r="222" spans="1:11" ht="30.75" thickBot="1" x14ac:dyDescent="0.3">
      <c r="A222" s="56" t="s">
        <v>83</v>
      </c>
      <c r="B222" s="10">
        <v>2012</v>
      </c>
      <c r="C222" s="10">
        <v>10</v>
      </c>
      <c r="D222" s="10" t="s">
        <v>52</v>
      </c>
      <c r="E222" s="11" t="s">
        <v>53</v>
      </c>
      <c r="F222" s="10" t="s">
        <v>74</v>
      </c>
      <c r="G222" s="11"/>
      <c r="H222" s="11"/>
      <c r="I222" s="12">
        <v>0.65864332603938736</v>
      </c>
      <c r="J222" s="11" t="s">
        <v>75</v>
      </c>
      <c r="K222" s="49">
        <f t="shared" si="3"/>
        <v>1</v>
      </c>
    </row>
    <row r="223" spans="1:11" ht="30" x14ac:dyDescent="0.25">
      <c r="A223" s="54" t="s">
        <v>83</v>
      </c>
      <c r="B223" s="3">
        <v>2012</v>
      </c>
      <c r="C223" s="3">
        <v>11</v>
      </c>
      <c r="D223" s="4" t="s">
        <v>30</v>
      </c>
      <c r="E223" s="4" t="s">
        <v>29</v>
      </c>
      <c r="F223" s="3" t="s">
        <v>89</v>
      </c>
      <c r="G223" s="4"/>
      <c r="H223" s="4"/>
      <c r="I223" s="22">
        <v>0.57777777777777772</v>
      </c>
      <c r="J223" s="24"/>
      <c r="K223" s="49">
        <f t="shared" si="3"/>
        <v>0</v>
      </c>
    </row>
    <row r="224" spans="1:11" ht="30" x14ac:dyDescent="0.25">
      <c r="A224" s="50" t="s">
        <v>83</v>
      </c>
      <c r="B224" s="5">
        <v>2012</v>
      </c>
      <c r="C224" s="5">
        <v>11</v>
      </c>
      <c r="D224" s="5" t="s">
        <v>31</v>
      </c>
      <c r="E224" s="6" t="s">
        <v>29</v>
      </c>
      <c r="F224" s="5" t="s">
        <v>89</v>
      </c>
      <c r="G224" s="6"/>
      <c r="H224" s="6"/>
      <c r="I224" s="7">
        <v>0.6309213951067153</v>
      </c>
      <c r="J224" s="19" t="s">
        <v>75</v>
      </c>
      <c r="K224" s="49">
        <f t="shared" si="3"/>
        <v>1</v>
      </c>
    </row>
    <row r="225" spans="1:11" ht="30" x14ac:dyDescent="0.25">
      <c r="A225" s="50" t="s">
        <v>83</v>
      </c>
      <c r="B225" s="5">
        <v>2012</v>
      </c>
      <c r="C225" s="5">
        <v>11</v>
      </c>
      <c r="D225" s="5" t="s">
        <v>32</v>
      </c>
      <c r="E225" s="6" t="s">
        <v>29</v>
      </c>
      <c r="F225" s="5" t="s">
        <v>89</v>
      </c>
      <c r="G225" s="6"/>
      <c r="H225" s="6"/>
      <c r="I225" s="7">
        <v>0.66421143847486996</v>
      </c>
      <c r="J225" s="19" t="s">
        <v>75</v>
      </c>
      <c r="K225" s="49">
        <f t="shared" si="3"/>
        <v>1</v>
      </c>
    </row>
    <row r="226" spans="1:11" ht="30" x14ac:dyDescent="0.25">
      <c r="A226" s="50" t="s">
        <v>83</v>
      </c>
      <c r="B226" s="5">
        <v>2012</v>
      </c>
      <c r="C226" s="5">
        <v>11</v>
      </c>
      <c r="D226" s="5" t="s">
        <v>33</v>
      </c>
      <c r="E226" s="6" t="s">
        <v>29</v>
      </c>
      <c r="F226" s="5" t="s">
        <v>89</v>
      </c>
      <c r="G226" s="6"/>
      <c r="H226" s="6"/>
      <c r="I226" s="7">
        <v>0.6676660880542844</v>
      </c>
      <c r="J226" s="19" t="s">
        <v>75</v>
      </c>
      <c r="K226" s="49">
        <f t="shared" si="3"/>
        <v>1</v>
      </c>
    </row>
    <row r="227" spans="1:11" ht="30" x14ac:dyDescent="0.25">
      <c r="A227" s="50" t="s">
        <v>83</v>
      </c>
      <c r="B227" s="5">
        <v>2012</v>
      </c>
      <c r="C227" s="5">
        <v>11</v>
      </c>
      <c r="D227" s="5" t="s">
        <v>34</v>
      </c>
      <c r="E227" s="6" t="s">
        <v>29</v>
      </c>
      <c r="F227" s="5" t="s">
        <v>89</v>
      </c>
      <c r="G227" s="6"/>
      <c r="H227" s="6"/>
      <c r="I227" s="7">
        <v>0.69888806523350633</v>
      </c>
      <c r="J227" s="19" t="s">
        <v>75</v>
      </c>
      <c r="K227" s="49">
        <f t="shared" si="3"/>
        <v>1</v>
      </c>
    </row>
    <row r="228" spans="1:11" ht="30" x14ac:dyDescent="0.25">
      <c r="A228" s="50" t="s">
        <v>83</v>
      </c>
      <c r="B228" s="5">
        <v>2012</v>
      </c>
      <c r="C228" s="5">
        <v>11</v>
      </c>
      <c r="D228" s="5" t="s">
        <v>35</v>
      </c>
      <c r="E228" s="6" t="s">
        <v>29</v>
      </c>
      <c r="F228" s="5" t="s">
        <v>89</v>
      </c>
      <c r="G228" s="6"/>
      <c r="H228" s="6"/>
      <c r="I228" s="7">
        <v>0.70219825798423896</v>
      </c>
      <c r="J228" s="19" t="s">
        <v>75</v>
      </c>
      <c r="K228" s="49">
        <f t="shared" si="3"/>
        <v>1</v>
      </c>
    </row>
    <row r="229" spans="1:11" ht="30" x14ac:dyDescent="0.25">
      <c r="A229" s="50" t="s">
        <v>83</v>
      </c>
      <c r="B229" s="5">
        <v>2012</v>
      </c>
      <c r="C229" s="5">
        <v>11</v>
      </c>
      <c r="D229" s="5" t="s">
        <v>36</v>
      </c>
      <c r="E229" s="6" t="s">
        <v>29</v>
      </c>
      <c r="F229" s="5" t="s">
        <v>89</v>
      </c>
      <c r="G229" s="6"/>
      <c r="H229" s="6"/>
      <c r="I229" s="7">
        <v>0.64380804953560367</v>
      </c>
      <c r="J229" s="19" t="s">
        <v>75</v>
      </c>
      <c r="K229" s="49">
        <f t="shared" si="3"/>
        <v>1</v>
      </c>
    </row>
    <row r="230" spans="1:11" ht="30.75" thickBot="1" x14ac:dyDescent="0.3">
      <c r="A230" s="56" t="s">
        <v>83</v>
      </c>
      <c r="B230" s="10">
        <v>2012</v>
      </c>
      <c r="C230" s="10">
        <v>11</v>
      </c>
      <c r="D230" s="10" t="s">
        <v>37</v>
      </c>
      <c r="E230" s="11" t="s">
        <v>29</v>
      </c>
      <c r="F230" s="10" t="s">
        <v>89</v>
      </c>
      <c r="G230" s="11"/>
      <c r="H230" s="11"/>
      <c r="I230" s="12">
        <v>0.59755369928400959</v>
      </c>
      <c r="J230" s="20"/>
      <c r="K230" s="49">
        <f t="shared" si="3"/>
        <v>0</v>
      </c>
    </row>
    <row r="231" spans="1:11" ht="30" x14ac:dyDescent="0.25">
      <c r="A231" s="54" t="s">
        <v>83</v>
      </c>
      <c r="B231" s="3">
        <v>2012</v>
      </c>
      <c r="C231" s="3">
        <v>11</v>
      </c>
      <c r="D231" s="3" t="s">
        <v>41</v>
      </c>
      <c r="E231" s="4" t="s">
        <v>48</v>
      </c>
      <c r="F231" s="60" t="s">
        <v>89</v>
      </c>
      <c r="G231" s="4"/>
      <c r="H231" s="4"/>
      <c r="I231" s="22">
        <v>0.63466042154566749</v>
      </c>
      <c r="J231" s="4"/>
      <c r="K231" s="49">
        <f t="shared" si="3"/>
        <v>0</v>
      </c>
    </row>
    <row r="232" spans="1:11" ht="30" x14ac:dyDescent="0.25">
      <c r="A232" s="50" t="s">
        <v>83</v>
      </c>
      <c r="B232" s="5">
        <v>2012</v>
      </c>
      <c r="C232" s="5">
        <v>11</v>
      </c>
      <c r="D232" s="5" t="s">
        <v>42</v>
      </c>
      <c r="E232" s="6" t="s">
        <v>48</v>
      </c>
      <c r="F232" s="61" t="s">
        <v>89</v>
      </c>
      <c r="G232" s="6"/>
      <c r="H232" s="6"/>
      <c r="I232" s="7">
        <v>0.63466042154566749</v>
      </c>
      <c r="J232" s="6"/>
      <c r="K232" s="49">
        <f t="shared" si="3"/>
        <v>0</v>
      </c>
    </row>
    <row r="233" spans="1:11" ht="30" x14ac:dyDescent="0.25">
      <c r="A233" s="50" t="s">
        <v>83</v>
      </c>
      <c r="B233" s="5">
        <v>2012</v>
      </c>
      <c r="C233" s="5">
        <v>11</v>
      </c>
      <c r="D233" s="5" t="s">
        <v>43</v>
      </c>
      <c r="E233" s="6" t="s">
        <v>48</v>
      </c>
      <c r="F233" s="61" t="s">
        <v>89</v>
      </c>
      <c r="G233" s="6"/>
      <c r="H233" s="6"/>
      <c r="I233" s="7">
        <v>0.59361571516267653</v>
      </c>
      <c r="J233" s="6" t="s">
        <v>75</v>
      </c>
      <c r="K233" s="49">
        <f t="shared" si="3"/>
        <v>1</v>
      </c>
    </row>
    <row r="234" spans="1:11" ht="45" x14ac:dyDescent="0.25">
      <c r="A234" s="50" t="s">
        <v>83</v>
      </c>
      <c r="B234" s="5">
        <v>2012</v>
      </c>
      <c r="C234" s="5">
        <v>11</v>
      </c>
      <c r="D234" s="5" t="s">
        <v>44</v>
      </c>
      <c r="E234" s="6" t="s">
        <v>48</v>
      </c>
      <c r="F234" s="61" t="s">
        <v>89</v>
      </c>
      <c r="G234" s="6"/>
      <c r="H234" s="6"/>
      <c r="I234" s="7">
        <v>0.62018730489073881</v>
      </c>
      <c r="J234" s="6" t="s">
        <v>75</v>
      </c>
      <c r="K234" s="49">
        <f t="shared" si="3"/>
        <v>1</v>
      </c>
    </row>
    <row r="235" spans="1:11" ht="30.75" thickBot="1" x14ac:dyDescent="0.3">
      <c r="A235" s="56" t="s">
        <v>83</v>
      </c>
      <c r="B235" s="10">
        <v>2012</v>
      </c>
      <c r="C235" s="10">
        <v>11</v>
      </c>
      <c r="D235" s="10" t="s">
        <v>45</v>
      </c>
      <c r="E235" s="11" t="s">
        <v>48</v>
      </c>
      <c r="F235" s="69" t="s">
        <v>89</v>
      </c>
      <c r="G235" s="11"/>
      <c r="H235" s="11"/>
      <c r="I235" s="12">
        <v>0.66463414634146345</v>
      </c>
      <c r="J235" s="11"/>
      <c r="K235" s="49">
        <f t="shared" si="3"/>
        <v>0</v>
      </c>
    </row>
    <row r="236" spans="1:11" ht="30" x14ac:dyDescent="0.25">
      <c r="A236" s="54" t="s">
        <v>83</v>
      </c>
      <c r="B236" s="3">
        <v>2012</v>
      </c>
      <c r="C236" s="3">
        <v>11</v>
      </c>
      <c r="D236" s="3" t="s">
        <v>49</v>
      </c>
      <c r="E236" s="4" t="s">
        <v>53</v>
      </c>
      <c r="F236" s="60" t="s">
        <v>89</v>
      </c>
      <c r="G236" s="4"/>
      <c r="H236" s="4"/>
      <c r="I236" s="22">
        <v>0.66343229944158788</v>
      </c>
      <c r="J236" s="4"/>
      <c r="K236" s="49">
        <f t="shared" si="3"/>
        <v>0</v>
      </c>
    </row>
    <row r="237" spans="1:11" ht="30" x14ac:dyDescent="0.25">
      <c r="A237" s="50" t="s">
        <v>83</v>
      </c>
      <c r="B237" s="5">
        <v>2012</v>
      </c>
      <c r="C237" s="5">
        <v>11</v>
      </c>
      <c r="D237" s="5" t="s">
        <v>50</v>
      </c>
      <c r="E237" s="6" t="s">
        <v>53</v>
      </c>
      <c r="F237" s="61" t="s">
        <v>89</v>
      </c>
      <c r="G237" s="6"/>
      <c r="H237" s="6"/>
      <c r="I237" s="7">
        <v>0.62197802197802199</v>
      </c>
      <c r="J237" s="6"/>
      <c r="K237" s="49">
        <f t="shared" si="3"/>
        <v>0</v>
      </c>
    </row>
    <row r="238" spans="1:11" ht="30" x14ac:dyDescent="0.25">
      <c r="A238" s="50" t="s">
        <v>83</v>
      </c>
      <c r="B238" s="5">
        <v>2012</v>
      </c>
      <c r="C238" s="5">
        <v>11</v>
      </c>
      <c r="D238" s="5" t="s">
        <v>51</v>
      </c>
      <c r="E238" s="6" t="s">
        <v>53</v>
      </c>
      <c r="F238" s="61" t="s">
        <v>89</v>
      </c>
      <c r="G238" s="6"/>
      <c r="H238" s="6"/>
      <c r="I238" s="7">
        <v>0.60070671378091878</v>
      </c>
      <c r="J238" s="6" t="s">
        <v>75</v>
      </c>
      <c r="K238" s="49">
        <f t="shared" si="3"/>
        <v>1</v>
      </c>
    </row>
    <row r="239" spans="1:11" ht="30.75" thickBot="1" x14ac:dyDescent="0.3">
      <c r="A239" s="56" t="s">
        <v>83</v>
      </c>
      <c r="B239" s="10">
        <v>2012</v>
      </c>
      <c r="C239" s="10">
        <v>11</v>
      </c>
      <c r="D239" s="10" t="s">
        <v>52</v>
      </c>
      <c r="E239" s="11" t="s">
        <v>53</v>
      </c>
      <c r="F239" s="69" t="s">
        <v>89</v>
      </c>
      <c r="G239" s="11"/>
      <c r="H239" s="11"/>
      <c r="I239" s="12">
        <v>0.63895486935866985</v>
      </c>
      <c r="J239" s="11" t="s">
        <v>88</v>
      </c>
      <c r="K239" s="49">
        <f t="shared" si="3"/>
        <v>0</v>
      </c>
    </row>
    <row r="240" spans="1:11" ht="15.75" x14ac:dyDescent="0.25">
      <c r="A240" s="54" t="s">
        <v>83</v>
      </c>
      <c r="B240" s="3">
        <v>2012</v>
      </c>
      <c r="C240" s="3">
        <v>12</v>
      </c>
      <c r="D240" s="4" t="s">
        <v>30</v>
      </c>
      <c r="E240" s="4" t="s">
        <v>29</v>
      </c>
      <c r="F240" s="3" t="s">
        <v>90</v>
      </c>
      <c r="G240" s="4"/>
      <c r="H240" s="4"/>
      <c r="I240" s="22">
        <v>0.62954796030871008</v>
      </c>
      <c r="J240" s="24"/>
      <c r="K240" s="49">
        <f t="shared" si="3"/>
        <v>0</v>
      </c>
    </row>
    <row r="241" spans="1:11" ht="15.75" x14ac:dyDescent="0.25">
      <c r="A241" s="50" t="s">
        <v>83</v>
      </c>
      <c r="B241" s="5">
        <v>2012</v>
      </c>
      <c r="C241" s="5">
        <v>12</v>
      </c>
      <c r="D241" s="5" t="s">
        <v>31</v>
      </c>
      <c r="E241" s="6" t="s">
        <v>29</v>
      </c>
      <c r="F241" s="5" t="s">
        <v>90</v>
      </c>
      <c r="G241" s="6"/>
      <c r="H241" s="6"/>
      <c r="I241" s="7">
        <v>0.69816996741037851</v>
      </c>
      <c r="J241" s="19" t="s">
        <v>75</v>
      </c>
      <c r="K241" s="49">
        <f t="shared" si="3"/>
        <v>1</v>
      </c>
    </row>
    <row r="242" spans="1:11" ht="15.75" x14ac:dyDescent="0.25">
      <c r="A242" s="50" t="s">
        <v>83</v>
      </c>
      <c r="B242" s="5">
        <v>2012</v>
      </c>
      <c r="C242" s="5">
        <v>12</v>
      </c>
      <c r="D242" s="5" t="s">
        <v>32</v>
      </c>
      <c r="E242" s="6" t="s">
        <v>29</v>
      </c>
      <c r="F242" s="5" t="s">
        <v>90</v>
      </c>
      <c r="G242" s="6"/>
      <c r="H242" s="6"/>
      <c r="I242" s="7">
        <v>0.72560467055879896</v>
      </c>
      <c r="J242" s="19" t="s">
        <v>75</v>
      </c>
      <c r="K242" s="49">
        <f t="shared" si="3"/>
        <v>1</v>
      </c>
    </row>
    <row r="243" spans="1:11" ht="15.75" x14ac:dyDescent="0.25">
      <c r="A243" s="50" t="s">
        <v>83</v>
      </c>
      <c r="B243" s="5">
        <v>2012</v>
      </c>
      <c r="C243" s="5">
        <v>12</v>
      </c>
      <c r="D243" s="5" t="s">
        <v>33</v>
      </c>
      <c r="E243" s="6" t="s">
        <v>29</v>
      </c>
      <c r="F243" s="5" t="s">
        <v>90</v>
      </c>
      <c r="G243" s="6"/>
      <c r="H243" s="6"/>
      <c r="I243" s="7">
        <v>0.74367622259696464</v>
      </c>
      <c r="J243" s="19" t="s">
        <v>75</v>
      </c>
      <c r="K243" s="49">
        <f t="shared" si="3"/>
        <v>1</v>
      </c>
    </row>
    <row r="244" spans="1:11" ht="15.75" x14ac:dyDescent="0.25">
      <c r="A244" s="50" t="s">
        <v>83</v>
      </c>
      <c r="B244" s="5">
        <v>2012</v>
      </c>
      <c r="C244" s="5">
        <v>12</v>
      </c>
      <c r="D244" s="5" t="s">
        <v>34</v>
      </c>
      <c r="E244" s="6" t="s">
        <v>29</v>
      </c>
      <c r="F244" s="5" t="s">
        <v>90</v>
      </c>
      <c r="G244" s="6"/>
      <c r="H244" s="6"/>
      <c r="I244" s="7">
        <v>0.78492778492778492</v>
      </c>
      <c r="J244" s="19" t="s">
        <v>75</v>
      </c>
      <c r="K244" s="49">
        <f t="shared" si="3"/>
        <v>1</v>
      </c>
    </row>
    <row r="245" spans="1:11" ht="15.75" x14ac:dyDescent="0.25">
      <c r="A245" s="50" t="s">
        <v>83</v>
      </c>
      <c r="B245" s="5">
        <v>2012</v>
      </c>
      <c r="C245" s="5">
        <v>12</v>
      </c>
      <c r="D245" s="5" t="s">
        <v>35</v>
      </c>
      <c r="E245" s="6" t="s">
        <v>29</v>
      </c>
      <c r="F245" s="5" t="s">
        <v>90</v>
      </c>
      <c r="G245" s="6"/>
      <c r="H245" s="6"/>
      <c r="I245" s="7">
        <v>0.80152370944437146</v>
      </c>
      <c r="J245" s="19" t="s">
        <v>75</v>
      </c>
      <c r="K245" s="49">
        <f t="shared" si="3"/>
        <v>1</v>
      </c>
    </row>
    <row r="246" spans="1:11" ht="15.75" x14ac:dyDescent="0.25">
      <c r="A246" s="50" t="s">
        <v>83</v>
      </c>
      <c r="B246" s="5">
        <v>2012</v>
      </c>
      <c r="C246" s="5">
        <v>12</v>
      </c>
      <c r="D246" s="5" t="s">
        <v>36</v>
      </c>
      <c r="E246" s="6" t="s">
        <v>29</v>
      </c>
      <c r="F246" s="5" t="s">
        <v>90</v>
      </c>
      <c r="G246" s="6"/>
      <c r="H246" s="6"/>
      <c r="I246" s="7">
        <v>0.78704241719930268</v>
      </c>
      <c r="J246" s="19" t="s">
        <v>75</v>
      </c>
      <c r="K246" s="49">
        <f t="shared" si="3"/>
        <v>1</v>
      </c>
    </row>
    <row r="247" spans="1:11" ht="16.5" thickBot="1" x14ac:dyDescent="0.3">
      <c r="A247" s="56" t="s">
        <v>83</v>
      </c>
      <c r="B247" s="10">
        <v>2012</v>
      </c>
      <c r="C247" s="10">
        <v>12</v>
      </c>
      <c r="D247" s="10" t="s">
        <v>37</v>
      </c>
      <c r="E247" s="11" t="s">
        <v>29</v>
      </c>
      <c r="F247" s="10" t="s">
        <v>90</v>
      </c>
      <c r="G247" s="11"/>
      <c r="H247" s="11"/>
      <c r="I247" s="12">
        <v>0.73447419265801817</v>
      </c>
      <c r="J247" s="20" t="s">
        <v>75</v>
      </c>
      <c r="K247" s="49">
        <f t="shared" si="3"/>
        <v>1</v>
      </c>
    </row>
    <row r="248" spans="1:11" x14ac:dyDescent="0.25">
      <c r="A248" s="54" t="s">
        <v>83</v>
      </c>
      <c r="B248" s="3">
        <v>2012</v>
      </c>
      <c r="C248" s="3">
        <v>12</v>
      </c>
      <c r="D248" s="3" t="s">
        <v>41</v>
      </c>
      <c r="E248" s="4" t="s">
        <v>48</v>
      </c>
      <c r="F248" s="60" t="s">
        <v>90</v>
      </c>
      <c r="G248" s="4"/>
      <c r="H248" s="4"/>
      <c r="I248" s="22">
        <v>0.75517843773396554</v>
      </c>
      <c r="J248" s="4"/>
      <c r="K248" s="49">
        <f t="shared" si="3"/>
        <v>0</v>
      </c>
    </row>
    <row r="249" spans="1:11" ht="30" x14ac:dyDescent="0.25">
      <c r="A249" s="50" t="s">
        <v>83</v>
      </c>
      <c r="B249" s="5">
        <v>2012</v>
      </c>
      <c r="C249" s="5">
        <v>12</v>
      </c>
      <c r="D249" s="5" t="s">
        <v>42</v>
      </c>
      <c r="E249" s="6" t="s">
        <v>48</v>
      </c>
      <c r="F249" s="61" t="s">
        <v>90</v>
      </c>
      <c r="G249" s="6"/>
      <c r="H249" s="6"/>
      <c r="I249" s="7">
        <v>0.74492099322799099</v>
      </c>
      <c r="J249" s="6"/>
      <c r="K249" s="49">
        <f t="shared" si="3"/>
        <v>0</v>
      </c>
    </row>
    <row r="250" spans="1:11" ht="30" x14ac:dyDescent="0.25">
      <c r="A250" s="50" t="s">
        <v>83</v>
      </c>
      <c r="B250" s="5">
        <v>2012</v>
      </c>
      <c r="C250" s="5">
        <v>12</v>
      </c>
      <c r="D250" s="5" t="s">
        <v>43</v>
      </c>
      <c r="E250" s="6" t="s">
        <v>48</v>
      </c>
      <c r="F250" s="61" t="s">
        <v>90</v>
      </c>
      <c r="G250" s="6"/>
      <c r="H250" s="6"/>
      <c r="I250" s="7">
        <v>0.71480144404332135</v>
      </c>
      <c r="J250" s="6" t="s">
        <v>75</v>
      </c>
      <c r="K250" s="49">
        <f t="shared" si="3"/>
        <v>1</v>
      </c>
    </row>
    <row r="251" spans="1:11" ht="45" x14ac:dyDescent="0.25">
      <c r="A251" s="50" t="s">
        <v>83</v>
      </c>
      <c r="B251" s="5">
        <v>2012</v>
      </c>
      <c r="C251" s="5">
        <v>12</v>
      </c>
      <c r="D251" s="5" t="s">
        <v>44</v>
      </c>
      <c r="E251" s="6" t="s">
        <v>48</v>
      </c>
      <c r="F251" s="61" t="s">
        <v>90</v>
      </c>
      <c r="G251" s="6"/>
      <c r="H251" s="6"/>
      <c r="I251" s="7">
        <v>0.75279755849440488</v>
      </c>
      <c r="J251" s="6"/>
      <c r="K251" s="49">
        <f t="shared" si="3"/>
        <v>0</v>
      </c>
    </row>
    <row r="252" spans="1:11" ht="15.75" thickBot="1" x14ac:dyDescent="0.3">
      <c r="A252" s="56" t="s">
        <v>83</v>
      </c>
      <c r="B252" s="10">
        <v>2012</v>
      </c>
      <c r="C252" s="10">
        <v>12</v>
      </c>
      <c r="D252" s="10" t="s">
        <v>45</v>
      </c>
      <c r="E252" s="11" t="s">
        <v>48</v>
      </c>
      <c r="F252" s="69" t="s">
        <v>90</v>
      </c>
      <c r="G252" s="11"/>
      <c r="H252" s="11"/>
      <c r="I252" s="12">
        <v>0.74117647058823533</v>
      </c>
      <c r="J252" s="11"/>
      <c r="K252" s="49">
        <f t="shared" si="3"/>
        <v>0</v>
      </c>
    </row>
    <row r="253" spans="1:11" ht="30" x14ac:dyDescent="0.25">
      <c r="A253" s="54" t="s">
        <v>83</v>
      </c>
      <c r="B253" s="3">
        <v>2012</v>
      </c>
      <c r="C253" s="3">
        <v>12</v>
      </c>
      <c r="D253" s="3" t="s">
        <v>49</v>
      </c>
      <c r="E253" s="4" t="s">
        <v>53</v>
      </c>
      <c r="F253" s="60" t="s">
        <v>90</v>
      </c>
      <c r="G253" s="4"/>
      <c r="H253" s="4"/>
      <c r="I253" s="22">
        <v>0.75571047558689164</v>
      </c>
      <c r="J253" s="4"/>
      <c r="K253" s="49">
        <f t="shared" si="3"/>
        <v>0</v>
      </c>
    </row>
    <row r="254" spans="1:11" x14ac:dyDescent="0.25">
      <c r="A254" s="50" t="s">
        <v>83</v>
      </c>
      <c r="B254" s="5">
        <v>2012</v>
      </c>
      <c r="C254" s="5">
        <v>12</v>
      </c>
      <c r="D254" s="5" t="s">
        <v>50</v>
      </c>
      <c r="E254" s="6" t="s">
        <v>53</v>
      </c>
      <c r="F254" s="61" t="s">
        <v>90</v>
      </c>
      <c r="G254" s="6"/>
      <c r="H254" s="6"/>
      <c r="I254" s="7">
        <v>0.66457023060796649</v>
      </c>
      <c r="J254" s="6" t="s">
        <v>75</v>
      </c>
      <c r="K254" s="49">
        <f t="shared" si="3"/>
        <v>1</v>
      </c>
    </row>
    <row r="255" spans="1:11" x14ac:dyDescent="0.25">
      <c r="A255" s="50" t="s">
        <v>83</v>
      </c>
      <c r="B255" s="5">
        <v>2012</v>
      </c>
      <c r="C255" s="5">
        <v>12</v>
      </c>
      <c r="D255" s="5" t="s">
        <v>51</v>
      </c>
      <c r="E255" s="6" t="s">
        <v>53</v>
      </c>
      <c r="F255" s="61" t="s">
        <v>90</v>
      </c>
      <c r="G255" s="6"/>
      <c r="H255" s="6"/>
      <c r="I255" s="7">
        <v>0.67656765676567654</v>
      </c>
      <c r="J255" s="6" t="s">
        <v>75</v>
      </c>
      <c r="K255" s="49">
        <f t="shared" si="3"/>
        <v>1</v>
      </c>
    </row>
    <row r="256" spans="1:11" ht="15.75" thickBot="1" x14ac:dyDescent="0.3">
      <c r="A256" s="56" t="s">
        <v>83</v>
      </c>
      <c r="B256" s="10">
        <v>2012</v>
      </c>
      <c r="C256" s="10">
        <v>12</v>
      </c>
      <c r="D256" s="10" t="s">
        <v>52</v>
      </c>
      <c r="E256" s="11" t="s">
        <v>53</v>
      </c>
      <c r="F256" s="69" t="s">
        <v>90</v>
      </c>
      <c r="G256" s="11"/>
      <c r="H256" s="11"/>
      <c r="I256" s="12">
        <v>0.73942093541202669</v>
      </c>
      <c r="J256" s="11"/>
      <c r="K256" s="49">
        <f t="shared" si="3"/>
        <v>0</v>
      </c>
    </row>
    <row r="257" spans="1:11" ht="30" x14ac:dyDescent="0.25">
      <c r="A257" s="54" t="s">
        <v>83</v>
      </c>
      <c r="B257" s="3">
        <v>2012</v>
      </c>
      <c r="C257" s="3">
        <v>16</v>
      </c>
      <c r="D257" s="4" t="s">
        <v>30</v>
      </c>
      <c r="E257" s="4" t="s">
        <v>29</v>
      </c>
      <c r="F257" s="3" t="s">
        <v>91</v>
      </c>
      <c r="G257" s="4"/>
      <c r="H257" s="4"/>
      <c r="I257" s="22">
        <v>0.46896191966614503</v>
      </c>
      <c r="J257" s="24"/>
      <c r="K257" s="49">
        <f t="shared" si="3"/>
        <v>0</v>
      </c>
    </row>
    <row r="258" spans="1:11" ht="30" x14ac:dyDescent="0.25">
      <c r="A258" s="50" t="s">
        <v>83</v>
      </c>
      <c r="B258" s="5">
        <v>2012</v>
      </c>
      <c r="C258" s="5">
        <v>16</v>
      </c>
      <c r="D258" s="5" t="s">
        <v>31</v>
      </c>
      <c r="E258" s="6" t="s">
        <v>29</v>
      </c>
      <c r="F258" s="5" t="s">
        <v>91</v>
      </c>
      <c r="G258" s="6"/>
      <c r="H258" s="6"/>
      <c r="I258" s="7">
        <v>0.51333032083145047</v>
      </c>
      <c r="J258" s="19" t="s">
        <v>75</v>
      </c>
      <c r="K258" s="49">
        <f t="shared" si="3"/>
        <v>1</v>
      </c>
    </row>
    <row r="259" spans="1:11" ht="30" x14ac:dyDescent="0.25">
      <c r="A259" s="50" t="s">
        <v>83</v>
      </c>
      <c r="B259" s="5">
        <v>2012</v>
      </c>
      <c r="C259" s="5">
        <v>16</v>
      </c>
      <c r="D259" s="5" t="s">
        <v>32</v>
      </c>
      <c r="E259" s="6" t="s">
        <v>29</v>
      </c>
      <c r="F259" s="5" t="s">
        <v>91</v>
      </c>
      <c r="G259" s="6"/>
      <c r="H259" s="6"/>
      <c r="I259" s="7">
        <v>0.54101722723543888</v>
      </c>
      <c r="J259" s="19" t="s">
        <v>75</v>
      </c>
      <c r="K259" s="49">
        <f t="shared" ref="K259:K307" si="4">IF(J259="*",1,0)</f>
        <v>1</v>
      </c>
    </row>
    <row r="260" spans="1:11" ht="30" x14ac:dyDescent="0.25">
      <c r="A260" s="50" t="s">
        <v>83</v>
      </c>
      <c r="B260" s="5">
        <v>2012</v>
      </c>
      <c r="C260" s="5">
        <v>16</v>
      </c>
      <c r="D260" s="5" t="s">
        <v>33</v>
      </c>
      <c r="E260" s="6" t="s">
        <v>29</v>
      </c>
      <c r="F260" s="5" t="s">
        <v>91</v>
      </c>
      <c r="G260" s="6"/>
      <c r="H260" s="6"/>
      <c r="I260" s="7">
        <v>0.56765389082462259</v>
      </c>
      <c r="J260" s="19" t="s">
        <v>75</v>
      </c>
      <c r="K260" s="49">
        <f t="shared" si="4"/>
        <v>1</v>
      </c>
    </row>
    <row r="261" spans="1:11" ht="30" x14ac:dyDescent="0.25">
      <c r="A261" s="50" t="s">
        <v>83</v>
      </c>
      <c r="B261" s="5">
        <v>2012</v>
      </c>
      <c r="C261" s="5">
        <v>16</v>
      </c>
      <c r="D261" s="5" t="s">
        <v>34</v>
      </c>
      <c r="E261" s="6" t="s">
        <v>29</v>
      </c>
      <c r="F261" s="5" t="s">
        <v>91</v>
      </c>
      <c r="G261" s="6"/>
      <c r="H261" s="6"/>
      <c r="I261" s="7">
        <v>0.61258955987717501</v>
      </c>
      <c r="J261" s="19" t="s">
        <v>75</v>
      </c>
      <c r="K261" s="49">
        <f t="shared" si="4"/>
        <v>1</v>
      </c>
    </row>
    <row r="262" spans="1:11" ht="30" x14ac:dyDescent="0.25">
      <c r="A262" s="50" t="s">
        <v>83</v>
      </c>
      <c r="B262" s="5">
        <v>2012</v>
      </c>
      <c r="C262" s="5">
        <v>16</v>
      </c>
      <c r="D262" s="5" t="s">
        <v>35</v>
      </c>
      <c r="E262" s="6" t="s">
        <v>29</v>
      </c>
      <c r="F262" s="5" t="s">
        <v>91</v>
      </c>
      <c r="G262" s="6"/>
      <c r="H262" s="6"/>
      <c r="I262" s="7">
        <v>0.65289091992847204</v>
      </c>
      <c r="J262" s="19" t="s">
        <v>75</v>
      </c>
      <c r="K262" s="49">
        <f t="shared" si="4"/>
        <v>1</v>
      </c>
    </row>
    <row r="263" spans="1:11" ht="30" x14ac:dyDescent="0.25">
      <c r="A263" s="50" t="s">
        <v>83</v>
      </c>
      <c r="B263" s="5">
        <v>2012</v>
      </c>
      <c r="C263" s="5">
        <v>16</v>
      </c>
      <c r="D263" s="5" t="s">
        <v>36</v>
      </c>
      <c r="E263" s="6" t="s">
        <v>29</v>
      </c>
      <c r="F263" s="5" t="s">
        <v>91</v>
      </c>
      <c r="G263" s="6"/>
      <c r="H263" s="6"/>
      <c r="I263" s="7">
        <v>0.6499597423510467</v>
      </c>
      <c r="J263" s="19" t="s">
        <v>75</v>
      </c>
      <c r="K263" s="49">
        <f t="shared" si="4"/>
        <v>1</v>
      </c>
    </row>
    <row r="264" spans="1:11" ht="30.75" thickBot="1" x14ac:dyDescent="0.3">
      <c r="A264" s="56" t="s">
        <v>83</v>
      </c>
      <c r="B264" s="10">
        <v>2012</v>
      </c>
      <c r="C264" s="10">
        <v>16</v>
      </c>
      <c r="D264" s="10" t="s">
        <v>37</v>
      </c>
      <c r="E264" s="11" t="s">
        <v>29</v>
      </c>
      <c r="F264" s="10" t="s">
        <v>91</v>
      </c>
      <c r="G264" s="11"/>
      <c r="H264" s="11"/>
      <c r="I264" s="12">
        <v>0.63716502115655849</v>
      </c>
      <c r="J264" s="20" t="s">
        <v>75</v>
      </c>
      <c r="K264" s="49">
        <f t="shared" si="4"/>
        <v>1</v>
      </c>
    </row>
    <row r="265" spans="1:11" ht="30" x14ac:dyDescent="0.25">
      <c r="A265" s="54" t="s">
        <v>83</v>
      </c>
      <c r="B265" s="3">
        <v>2012</v>
      </c>
      <c r="C265" s="3">
        <v>16</v>
      </c>
      <c r="D265" s="3" t="s">
        <v>41</v>
      </c>
      <c r="E265" s="4" t="s">
        <v>48</v>
      </c>
      <c r="F265" s="60" t="s">
        <v>91</v>
      </c>
      <c r="G265" s="4"/>
      <c r="H265" s="4"/>
      <c r="I265" s="22">
        <v>0.60632775440794773</v>
      </c>
      <c r="J265" s="4"/>
      <c r="K265" s="49">
        <f t="shared" si="4"/>
        <v>0</v>
      </c>
    </row>
    <row r="266" spans="1:11" ht="30" x14ac:dyDescent="0.25">
      <c r="A266" s="50" t="s">
        <v>83</v>
      </c>
      <c r="B266" s="5">
        <v>2012</v>
      </c>
      <c r="C266" s="5">
        <v>16</v>
      </c>
      <c r="D266" s="5" t="s">
        <v>42</v>
      </c>
      <c r="E266" s="6" t="s">
        <v>48</v>
      </c>
      <c r="F266" s="61" t="s">
        <v>91</v>
      </c>
      <c r="G266" s="6"/>
      <c r="H266" s="6"/>
      <c r="I266" s="7">
        <v>0.56834532374100721</v>
      </c>
      <c r="J266" s="6"/>
      <c r="K266" s="49">
        <f t="shared" si="4"/>
        <v>0</v>
      </c>
    </row>
    <row r="267" spans="1:11" ht="30" x14ac:dyDescent="0.25">
      <c r="A267" s="50" t="s">
        <v>83</v>
      </c>
      <c r="B267" s="5">
        <v>2012</v>
      </c>
      <c r="C267" s="5">
        <v>16</v>
      </c>
      <c r="D267" s="5" t="s">
        <v>43</v>
      </c>
      <c r="E267" s="6" t="s">
        <v>48</v>
      </c>
      <c r="F267" s="61" t="s">
        <v>91</v>
      </c>
      <c r="G267" s="6"/>
      <c r="H267" s="6"/>
      <c r="I267" s="7">
        <v>0.53969594594594594</v>
      </c>
      <c r="J267" s="6" t="s">
        <v>75</v>
      </c>
      <c r="K267" s="49">
        <f t="shared" si="4"/>
        <v>1</v>
      </c>
    </row>
    <row r="268" spans="1:11" ht="45" x14ac:dyDescent="0.25">
      <c r="A268" s="50" t="s">
        <v>83</v>
      </c>
      <c r="B268" s="5">
        <v>2012</v>
      </c>
      <c r="C268" s="5">
        <v>16</v>
      </c>
      <c r="D268" s="5" t="s">
        <v>44</v>
      </c>
      <c r="E268" s="6" t="s">
        <v>48</v>
      </c>
      <c r="F268" s="61" t="s">
        <v>91</v>
      </c>
      <c r="G268" s="6"/>
      <c r="H268" s="6"/>
      <c r="I268" s="7">
        <v>0.55130434782608695</v>
      </c>
      <c r="J268" s="6" t="s">
        <v>75</v>
      </c>
      <c r="K268" s="49">
        <f t="shared" si="4"/>
        <v>1</v>
      </c>
    </row>
    <row r="269" spans="1:11" ht="30.75" thickBot="1" x14ac:dyDescent="0.3">
      <c r="A269" s="56" t="s">
        <v>83</v>
      </c>
      <c r="B269" s="10">
        <v>2012</v>
      </c>
      <c r="C269" s="10">
        <v>16</v>
      </c>
      <c r="D269" s="10" t="s">
        <v>45</v>
      </c>
      <c r="E269" s="11" t="s">
        <v>48</v>
      </c>
      <c r="F269" s="69" t="s">
        <v>91</v>
      </c>
      <c r="G269" s="11"/>
      <c r="H269" s="11"/>
      <c r="I269" s="12">
        <v>0.52941176470588236</v>
      </c>
      <c r="J269" s="11"/>
      <c r="K269" s="49">
        <f t="shared" si="4"/>
        <v>0</v>
      </c>
    </row>
    <row r="270" spans="1:11" ht="30" x14ac:dyDescent="0.25">
      <c r="A270" s="54" t="s">
        <v>83</v>
      </c>
      <c r="B270" s="3">
        <v>2012</v>
      </c>
      <c r="C270" s="3">
        <v>16</v>
      </c>
      <c r="D270" s="3" t="s">
        <v>49</v>
      </c>
      <c r="E270" s="4" t="s">
        <v>53</v>
      </c>
      <c r="F270" s="60" t="s">
        <v>91</v>
      </c>
      <c r="G270" s="4"/>
      <c r="H270" s="4"/>
      <c r="I270" s="22">
        <v>0.60084481802278444</v>
      </c>
      <c r="J270" s="4"/>
      <c r="K270" s="49">
        <f t="shared" si="4"/>
        <v>0</v>
      </c>
    </row>
    <row r="271" spans="1:11" ht="30" x14ac:dyDescent="0.25">
      <c r="A271" s="50" t="s">
        <v>83</v>
      </c>
      <c r="B271" s="5">
        <v>2012</v>
      </c>
      <c r="C271" s="5">
        <v>16</v>
      </c>
      <c r="D271" s="5" t="s">
        <v>50</v>
      </c>
      <c r="E271" s="6" t="s">
        <v>53</v>
      </c>
      <c r="F271" s="61" t="s">
        <v>91</v>
      </c>
      <c r="G271" s="6"/>
      <c r="H271" s="6"/>
      <c r="I271" s="7">
        <v>0.5246636771300448</v>
      </c>
      <c r="J271" s="6" t="s">
        <v>75</v>
      </c>
      <c r="K271" s="49">
        <f t="shared" si="4"/>
        <v>1</v>
      </c>
    </row>
    <row r="272" spans="1:11" ht="30" x14ac:dyDescent="0.25">
      <c r="A272" s="50" t="s">
        <v>83</v>
      </c>
      <c r="B272" s="5">
        <v>2012</v>
      </c>
      <c r="C272" s="5">
        <v>16</v>
      </c>
      <c r="D272" s="5" t="s">
        <v>51</v>
      </c>
      <c r="E272" s="6" t="s">
        <v>53</v>
      </c>
      <c r="F272" s="61" t="s">
        <v>91</v>
      </c>
      <c r="G272" s="6"/>
      <c r="H272" s="6"/>
      <c r="I272" s="7">
        <v>0.46706586826347307</v>
      </c>
      <c r="J272" s="6" t="s">
        <v>75</v>
      </c>
      <c r="K272" s="49">
        <f t="shared" si="4"/>
        <v>1</v>
      </c>
    </row>
    <row r="273" spans="1:11" ht="30.75" thickBot="1" x14ac:dyDescent="0.3">
      <c r="A273" s="56" t="s">
        <v>83</v>
      </c>
      <c r="B273" s="10">
        <v>2012</v>
      </c>
      <c r="C273" s="10">
        <v>16</v>
      </c>
      <c r="D273" s="10" t="s">
        <v>52</v>
      </c>
      <c r="E273" s="11" t="s">
        <v>53</v>
      </c>
      <c r="F273" s="69" t="s">
        <v>91</v>
      </c>
      <c r="G273" s="11"/>
      <c r="H273" s="11"/>
      <c r="I273" s="12">
        <v>0.57371794871794868</v>
      </c>
      <c r="J273" s="11"/>
      <c r="K273" s="49">
        <f t="shared" si="4"/>
        <v>0</v>
      </c>
    </row>
    <row r="274" spans="1:11" ht="30" x14ac:dyDescent="0.25">
      <c r="A274" s="54" t="s">
        <v>83</v>
      </c>
      <c r="B274" s="3">
        <v>2012</v>
      </c>
      <c r="C274" s="3">
        <v>17</v>
      </c>
      <c r="D274" s="4" t="s">
        <v>30</v>
      </c>
      <c r="E274" s="4" t="s">
        <v>29</v>
      </c>
      <c r="F274" s="3" t="s">
        <v>92</v>
      </c>
      <c r="G274" s="4"/>
      <c r="H274" s="4"/>
      <c r="I274" s="22">
        <v>0.67604090577063547</v>
      </c>
      <c r="J274" s="24"/>
      <c r="K274" s="49">
        <f t="shared" si="4"/>
        <v>0</v>
      </c>
    </row>
    <row r="275" spans="1:11" ht="30" x14ac:dyDescent="0.25">
      <c r="A275" s="50" t="s">
        <v>83</v>
      </c>
      <c r="B275" s="5">
        <v>2012</v>
      </c>
      <c r="C275" s="5">
        <v>17</v>
      </c>
      <c r="D275" s="5" t="s">
        <v>31</v>
      </c>
      <c r="E275" s="6" t="s">
        <v>29</v>
      </c>
      <c r="F275" s="5" t="s">
        <v>92</v>
      </c>
      <c r="G275" s="6"/>
      <c r="H275" s="6"/>
      <c r="I275" s="7">
        <v>0.71350410345685156</v>
      </c>
      <c r="J275" s="19" t="s">
        <v>75</v>
      </c>
      <c r="K275" s="49">
        <f t="shared" si="4"/>
        <v>1</v>
      </c>
    </row>
    <row r="276" spans="1:11" ht="30" x14ac:dyDescent="0.25">
      <c r="A276" s="50" t="s">
        <v>83</v>
      </c>
      <c r="B276" s="5">
        <v>2012</v>
      </c>
      <c r="C276" s="5">
        <v>17</v>
      </c>
      <c r="D276" s="5" t="s">
        <v>32</v>
      </c>
      <c r="E276" s="6" t="s">
        <v>29</v>
      </c>
      <c r="F276" s="5" t="s">
        <v>92</v>
      </c>
      <c r="G276" s="6"/>
      <c r="H276" s="6"/>
      <c r="I276" s="7">
        <v>0.74495527355939251</v>
      </c>
      <c r="J276" s="19" t="s">
        <v>75</v>
      </c>
      <c r="K276" s="49">
        <f t="shared" si="4"/>
        <v>1</v>
      </c>
    </row>
    <row r="277" spans="1:11" ht="30" x14ac:dyDescent="0.25">
      <c r="A277" s="50" t="s">
        <v>83</v>
      </c>
      <c r="B277" s="5">
        <v>2012</v>
      </c>
      <c r="C277" s="5">
        <v>17</v>
      </c>
      <c r="D277" s="5" t="s">
        <v>33</v>
      </c>
      <c r="E277" s="6" t="s">
        <v>29</v>
      </c>
      <c r="F277" s="5" t="s">
        <v>92</v>
      </c>
      <c r="G277" s="6"/>
      <c r="H277" s="6"/>
      <c r="I277" s="7">
        <v>0.77037712895377131</v>
      </c>
      <c r="J277" s="19" t="s">
        <v>75</v>
      </c>
      <c r="K277" s="49">
        <f t="shared" si="4"/>
        <v>1</v>
      </c>
    </row>
    <row r="278" spans="1:11" ht="30" x14ac:dyDescent="0.25">
      <c r="A278" s="50" t="s">
        <v>83</v>
      </c>
      <c r="B278" s="5">
        <v>2012</v>
      </c>
      <c r="C278" s="5">
        <v>17</v>
      </c>
      <c r="D278" s="5" t="s">
        <v>34</v>
      </c>
      <c r="E278" s="6" t="s">
        <v>29</v>
      </c>
      <c r="F278" s="5" t="s">
        <v>92</v>
      </c>
      <c r="G278" s="6"/>
      <c r="H278" s="6"/>
      <c r="I278" s="7">
        <v>0.81343918344201871</v>
      </c>
      <c r="J278" s="19" t="s">
        <v>75</v>
      </c>
      <c r="K278" s="49">
        <f t="shared" si="4"/>
        <v>1</v>
      </c>
    </row>
    <row r="279" spans="1:11" ht="30" x14ac:dyDescent="0.25">
      <c r="A279" s="50" t="s">
        <v>83</v>
      </c>
      <c r="B279" s="5">
        <v>2012</v>
      </c>
      <c r="C279" s="5">
        <v>17</v>
      </c>
      <c r="D279" s="5" t="s">
        <v>35</v>
      </c>
      <c r="E279" s="6" t="s">
        <v>29</v>
      </c>
      <c r="F279" s="5" t="s">
        <v>92</v>
      </c>
      <c r="G279" s="6"/>
      <c r="H279" s="6"/>
      <c r="I279" s="7">
        <v>0.82233766233766237</v>
      </c>
      <c r="J279" s="19" t="s">
        <v>75</v>
      </c>
      <c r="K279" s="49">
        <f t="shared" si="4"/>
        <v>1</v>
      </c>
    </row>
    <row r="280" spans="1:11" ht="30" x14ac:dyDescent="0.25">
      <c r="A280" s="50" t="s">
        <v>83</v>
      </c>
      <c r="B280" s="5">
        <v>2012</v>
      </c>
      <c r="C280" s="5">
        <v>17</v>
      </c>
      <c r="D280" s="5" t="s">
        <v>36</v>
      </c>
      <c r="E280" s="6" t="s">
        <v>29</v>
      </c>
      <c r="F280" s="5" t="s">
        <v>92</v>
      </c>
      <c r="G280" s="6"/>
      <c r="H280" s="6"/>
      <c r="I280" s="7">
        <v>0.79116978989210673</v>
      </c>
      <c r="J280" s="19" t="s">
        <v>75</v>
      </c>
      <c r="K280" s="49">
        <f t="shared" si="4"/>
        <v>1</v>
      </c>
    </row>
    <row r="281" spans="1:11" ht="30.75" thickBot="1" x14ac:dyDescent="0.3">
      <c r="A281" s="56" t="s">
        <v>83</v>
      </c>
      <c r="B281" s="10">
        <v>2012</v>
      </c>
      <c r="C281" s="10">
        <v>17</v>
      </c>
      <c r="D281" s="10" t="s">
        <v>37</v>
      </c>
      <c r="E281" s="11" t="s">
        <v>29</v>
      </c>
      <c r="F281" s="10" t="s">
        <v>92</v>
      </c>
      <c r="G281" s="11"/>
      <c r="H281" s="11"/>
      <c r="I281" s="12">
        <v>0.7670317926796687</v>
      </c>
      <c r="J281" s="20" t="s">
        <v>75</v>
      </c>
      <c r="K281" s="49">
        <f t="shared" si="4"/>
        <v>1</v>
      </c>
    </row>
    <row r="282" spans="1:11" ht="30" x14ac:dyDescent="0.25">
      <c r="A282" s="54" t="s">
        <v>83</v>
      </c>
      <c r="B282" s="3">
        <v>2012</v>
      </c>
      <c r="C282" s="3">
        <v>17</v>
      </c>
      <c r="D282" s="3" t="s">
        <v>41</v>
      </c>
      <c r="E282" s="4" t="s">
        <v>48</v>
      </c>
      <c r="F282" s="60" t="s">
        <v>92</v>
      </c>
      <c r="G282" s="4"/>
      <c r="H282" s="4"/>
      <c r="I282" s="22">
        <v>0.78292195162041478</v>
      </c>
      <c r="J282" s="4"/>
      <c r="K282" s="49">
        <f t="shared" si="4"/>
        <v>0</v>
      </c>
    </row>
    <row r="283" spans="1:11" ht="30" x14ac:dyDescent="0.25">
      <c r="A283" s="50" t="s">
        <v>83</v>
      </c>
      <c r="B283" s="5">
        <v>2012</v>
      </c>
      <c r="C283" s="5">
        <v>17</v>
      </c>
      <c r="D283" s="5" t="s">
        <v>42</v>
      </c>
      <c r="E283" s="6" t="s">
        <v>48</v>
      </c>
      <c r="F283" s="61" t="s">
        <v>92</v>
      </c>
      <c r="G283" s="6"/>
      <c r="H283" s="6"/>
      <c r="I283" s="7">
        <v>0.71902654867256632</v>
      </c>
      <c r="J283" s="6" t="s">
        <v>75</v>
      </c>
      <c r="K283" s="49">
        <f t="shared" si="4"/>
        <v>1</v>
      </c>
    </row>
    <row r="284" spans="1:11" ht="30" x14ac:dyDescent="0.25">
      <c r="A284" s="50" t="s">
        <v>83</v>
      </c>
      <c r="B284" s="5">
        <v>2012</v>
      </c>
      <c r="C284" s="5">
        <v>17</v>
      </c>
      <c r="D284" s="5" t="s">
        <v>43</v>
      </c>
      <c r="E284" s="6" t="s">
        <v>48</v>
      </c>
      <c r="F284" s="61" t="s">
        <v>92</v>
      </c>
      <c r="G284" s="6"/>
      <c r="H284" s="6"/>
      <c r="I284" s="7">
        <v>0.73266152934202722</v>
      </c>
      <c r="J284" s="6" t="s">
        <v>75</v>
      </c>
      <c r="K284" s="49">
        <f t="shared" si="4"/>
        <v>1</v>
      </c>
    </row>
    <row r="285" spans="1:11" ht="45" x14ac:dyDescent="0.25">
      <c r="A285" s="50" t="s">
        <v>83</v>
      </c>
      <c r="B285" s="5">
        <v>2012</v>
      </c>
      <c r="C285" s="5">
        <v>17</v>
      </c>
      <c r="D285" s="5" t="s">
        <v>44</v>
      </c>
      <c r="E285" s="6" t="s">
        <v>48</v>
      </c>
      <c r="F285" s="61" t="s">
        <v>92</v>
      </c>
      <c r="G285" s="6"/>
      <c r="H285" s="6"/>
      <c r="I285" s="7">
        <v>0.72261306532663316</v>
      </c>
      <c r="J285" s="6" t="s">
        <v>75</v>
      </c>
      <c r="K285" s="49">
        <f t="shared" si="4"/>
        <v>1</v>
      </c>
    </row>
    <row r="286" spans="1:11" ht="30.75" thickBot="1" x14ac:dyDescent="0.3">
      <c r="A286" s="56" t="s">
        <v>83</v>
      </c>
      <c r="B286" s="10">
        <v>2012</v>
      </c>
      <c r="C286" s="10">
        <v>17</v>
      </c>
      <c r="D286" s="10" t="s">
        <v>45</v>
      </c>
      <c r="E286" s="11" t="s">
        <v>48</v>
      </c>
      <c r="F286" s="69" t="s">
        <v>92</v>
      </c>
      <c r="G286" s="11"/>
      <c r="H286" s="11"/>
      <c r="I286" s="12">
        <v>0.66473988439306353</v>
      </c>
      <c r="J286" s="11" t="s">
        <v>75</v>
      </c>
      <c r="K286" s="49">
        <f t="shared" si="4"/>
        <v>1</v>
      </c>
    </row>
    <row r="287" spans="1:11" ht="30" x14ac:dyDescent="0.25">
      <c r="A287" s="54" t="s">
        <v>83</v>
      </c>
      <c r="B287" s="3">
        <v>2012</v>
      </c>
      <c r="C287" s="3">
        <v>17</v>
      </c>
      <c r="D287" s="3" t="s">
        <v>49</v>
      </c>
      <c r="E287" s="4" t="s">
        <v>53</v>
      </c>
      <c r="F287" s="60" t="s">
        <v>92</v>
      </c>
      <c r="G287" s="4"/>
      <c r="H287" s="4"/>
      <c r="I287" s="22">
        <v>0.78291898674613758</v>
      </c>
      <c r="J287" s="4"/>
      <c r="K287" s="49">
        <f t="shared" si="4"/>
        <v>0</v>
      </c>
    </row>
    <row r="288" spans="1:11" ht="30" x14ac:dyDescent="0.25">
      <c r="A288" s="50" t="s">
        <v>83</v>
      </c>
      <c r="B288" s="5">
        <v>2012</v>
      </c>
      <c r="C288" s="5">
        <v>17</v>
      </c>
      <c r="D288" s="5" t="s">
        <v>50</v>
      </c>
      <c r="E288" s="6" t="s">
        <v>53</v>
      </c>
      <c r="F288" s="61" t="s">
        <v>92</v>
      </c>
      <c r="G288" s="6"/>
      <c r="H288" s="6"/>
      <c r="I288" s="7">
        <v>0.70798319327731096</v>
      </c>
      <c r="J288" s="6" t="s">
        <v>75</v>
      </c>
      <c r="K288" s="49">
        <f t="shared" si="4"/>
        <v>1</v>
      </c>
    </row>
    <row r="289" spans="1:11" ht="30" x14ac:dyDescent="0.25">
      <c r="A289" s="50" t="s">
        <v>83</v>
      </c>
      <c r="B289" s="5">
        <v>2012</v>
      </c>
      <c r="C289" s="5">
        <v>17</v>
      </c>
      <c r="D289" s="5" t="s">
        <v>51</v>
      </c>
      <c r="E289" s="6" t="s">
        <v>53</v>
      </c>
      <c r="F289" s="61" t="s">
        <v>92</v>
      </c>
      <c r="G289" s="6"/>
      <c r="H289" s="6"/>
      <c r="I289" s="7">
        <v>0.6875</v>
      </c>
      <c r="J289" s="6" t="s">
        <v>75</v>
      </c>
      <c r="K289" s="49">
        <f t="shared" si="4"/>
        <v>1</v>
      </c>
    </row>
    <row r="290" spans="1:11" ht="30.75" thickBot="1" x14ac:dyDescent="0.3">
      <c r="A290" s="56" t="s">
        <v>83</v>
      </c>
      <c r="B290" s="10">
        <v>2012</v>
      </c>
      <c r="C290" s="10">
        <v>17</v>
      </c>
      <c r="D290" s="10" t="s">
        <v>52</v>
      </c>
      <c r="E290" s="11" t="s">
        <v>53</v>
      </c>
      <c r="F290" s="69" t="s">
        <v>92</v>
      </c>
      <c r="G290" s="11"/>
      <c r="H290" s="11"/>
      <c r="I290" s="12">
        <v>0.72391304347826091</v>
      </c>
      <c r="J290" s="11" t="s">
        <v>75</v>
      </c>
      <c r="K290" s="49">
        <f t="shared" si="4"/>
        <v>1</v>
      </c>
    </row>
    <row r="291" spans="1:11" ht="30" x14ac:dyDescent="0.25">
      <c r="A291" s="54" t="s">
        <v>83</v>
      </c>
      <c r="B291" s="3">
        <v>2012</v>
      </c>
      <c r="C291" s="3">
        <v>21</v>
      </c>
      <c r="D291" s="4" t="s">
        <v>30</v>
      </c>
      <c r="E291" s="4" t="s">
        <v>29</v>
      </c>
      <c r="F291" s="3" t="s">
        <v>93</v>
      </c>
      <c r="G291" s="4"/>
      <c r="H291" s="4"/>
      <c r="I291" s="22">
        <v>0.50479478327579597</v>
      </c>
      <c r="J291" s="24"/>
      <c r="K291" s="49">
        <f t="shared" si="4"/>
        <v>0</v>
      </c>
    </row>
    <row r="292" spans="1:11" ht="30" x14ac:dyDescent="0.25">
      <c r="A292" s="50" t="s">
        <v>83</v>
      </c>
      <c r="B292" s="5">
        <v>2012</v>
      </c>
      <c r="C292" s="5">
        <v>21</v>
      </c>
      <c r="D292" s="5" t="s">
        <v>31</v>
      </c>
      <c r="E292" s="6" t="s">
        <v>29</v>
      </c>
      <c r="F292" s="5" t="s">
        <v>93</v>
      </c>
      <c r="G292" s="6"/>
      <c r="H292" s="6"/>
      <c r="I292" s="7">
        <v>0.54829471491799009</v>
      </c>
      <c r="J292" s="19" t="s">
        <v>75</v>
      </c>
      <c r="K292" s="49">
        <f t="shared" si="4"/>
        <v>1</v>
      </c>
    </row>
    <row r="293" spans="1:11" ht="30" x14ac:dyDescent="0.25">
      <c r="A293" s="50" t="s">
        <v>83</v>
      </c>
      <c r="B293" s="5">
        <v>2012</v>
      </c>
      <c r="C293" s="5">
        <v>21</v>
      </c>
      <c r="D293" s="5" t="s">
        <v>32</v>
      </c>
      <c r="E293" s="6" t="s">
        <v>29</v>
      </c>
      <c r="F293" s="5" t="s">
        <v>93</v>
      </c>
      <c r="G293" s="6"/>
      <c r="H293" s="6"/>
      <c r="I293" s="7">
        <v>0.58699891657638137</v>
      </c>
      <c r="J293" s="19" t="s">
        <v>75</v>
      </c>
      <c r="K293" s="49">
        <f t="shared" si="4"/>
        <v>1</v>
      </c>
    </row>
    <row r="294" spans="1:11" ht="30" x14ac:dyDescent="0.25">
      <c r="A294" s="50" t="s">
        <v>83</v>
      </c>
      <c r="B294" s="5">
        <v>2012</v>
      </c>
      <c r="C294" s="5">
        <v>21</v>
      </c>
      <c r="D294" s="5" t="s">
        <v>33</v>
      </c>
      <c r="E294" s="6" t="s">
        <v>29</v>
      </c>
      <c r="F294" s="5" t="s">
        <v>93</v>
      </c>
      <c r="G294" s="6"/>
      <c r="H294" s="6"/>
      <c r="I294" s="7">
        <v>0.61750637755102045</v>
      </c>
      <c r="J294" s="19" t="s">
        <v>75</v>
      </c>
      <c r="K294" s="49">
        <f t="shared" si="4"/>
        <v>1</v>
      </c>
    </row>
    <row r="295" spans="1:11" ht="30" x14ac:dyDescent="0.25">
      <c r="A295" s="50" t="s">
        <v>83</v>
      </c>
      <c r="B295" s="5">
        <v>2012</v>
      </c>
      <c r="C295" s="5">
        <v>21</v>
      </c>
      <c r="D295" s="5" t="s">
        <v>34</v>
      </c>
      <c r="E295" s="6" t="s">
        <v>29</v>
      </c>
      <c r="F295" s="5" t="s">
        <v>93</v>
      </c>
      <c r="G295" s="6"/>
      <c r="H295" s="6"/>
      <c r="I295" s="7">
        <v>0.66760898675792291</v>
      </c>
      <c r="J295" s="19" t="s">
        <v>75</v>
      </c>
      <c r="K295" s="49">
        <f t="shared" si="4"/>
        <v>1</v>
      </c>
    </row>
    <row r="296" spans="1:11" ht="30" x14ac:dyDescent="0.25">
      <c r="A296" s="50" t="s">
        <v>83</v>
      </c>
      <c r="B296" s="5">
        <v>2012</v>
      </c>
      <c r="C296" s="5">
        <v>21</v>
      </c>
      <c r="D296" s="5" t="s">
        <v>35</v>
      </c>
      <c r="E296" s="6" t="s">
        <v>29</v>
      </c>
      <c r="F296" s="5" t="s">
        <v>93</v>
      </c>
      <c r="G296" s="6"/>
      <c r="H296" s="6"/>
      <c r="I296" s="7">
        <v>0.68757807078417765</v>
      </c>
      <c r="J296" s="19" t="s">
        <v>75</v>
      </c>
      <c r="K296" s="49">
        <f t="shared" si="4"/>
        <v>1</v>
      </c>
    </row>
    <row r="297" spans="1:11" ht="30" x14ac:dyDescent="0.25">
      <c r="A297" s="50" t="s">
        <v>83</v>
      </c>
      <c r="B297" s="5">
        <v>2012</v>
      </c>
      <c r="C297" s="5">
        <v>21</v>
      </c>
      <c r="D297" s="5" t="s">
        <v>36</v>
      </c>
      <c r="E297" s="6" t="s">
        <v>29</v>
      </c>
      <c r="F297" s="5" t="s">
        <v>93</v>
      </c>
      <c r="G297" s="6"/>
      <c r="H297" s="6"/>
      <c r="I297" s="7">
        <v>0.65084852294154616</v>
      </c>
      <c r="J297" s="19" t="s">
        <v>75</v>
      </c>
      <c r="K297" s="49">
        <f t="shared" si="4"/>
        <v>1</v>
      </c>
    </row>
    <row r="298" spans="1:11" ht="30.75" thickBot="1" x14ac:dyDescent="0.3">
      <c r="A298" s="56" t="s">
        <v>83</v>
      </c>
      <c r="B298" s="10">
        <v>2012</v>
      </c>
      <c r="C298" s="10">
        <v>21</v>
      </c>
      <c r="D298" s="10" t="s">
        <v>37</v>
      </c>
      <c r="E298" s="11" t="s">
        <v>29</v>
      </c>
      <c r="F298" s="10" t="s">
        <v>93</v>
      </c>
      <c r="G298" s="11"/>
      <c r="H298" s="11"/>
      <c r="I298" s="12">
        <v>0.61813695249845779</v>
      </c>
      <c r="J298" s="20" t="s">
        <v>75</v>
      </c>
      <c r="K298" s="49">
        <f t="shared" si="4"/>
        <v>1</v>
      </c>
    </row>
    <row r="299" spans="1:11" ht="30" x14ac:dyDescent="0.25">
      <c r="A299" s="54" t="s">
        <v>83</v>
      </c>
      <c r="B299" s="3">
        <v>2012</v>
      </c>
      <c r="C299" s="3">
        <v>21</v>
      </c>
      <c r="D299" s="3" t="s">
        <v>41</v>
      </c>
      <c r="E299" s="4" t="s">
        <v>48</v>
      </c>
      <c r="F299" s="60" t="s">
        <v>93</v>
      </c>
      <c r="G299" s="4"/>
      <c r="H299" s="4"/>
      <c r="I299" s="22">
        <v>0.6374525270230792</v>
      </c>
      <c r="J299" s="4"/>
      <c r="K299" s="49">
        <f t="shared" si="4"/>
        <v>0</v>
      </c>
    </row>
    <row r="300" spans="1:11" ht="30" x14ac:dyDescent="0.25">
      <c r="A300" s="50" t="s">
        <v>83</v>
      </c>
      <c r="B300" s="5">
        <v>2012</v>
      </c>
      <c r="C300" s="5">
        <v>21</v>
      </c>
      <c r="D300" s="5" t="s">
        <v>42</v>
      </c>
      <c r="E300" s="6" t="s">
        <v>48</v>
      </c>
      <c r="F300" s="61" t="s">
        <v>93</v>
      </c>
      <c r="G300" s="6"/>
      <c r="H300" s="6"/>
      <c r="I300" s="7">
        <v>0.53827751196172247</v>
      </c>
      <c r="J300" s="6" t="s">
        <v>75</v>
      </c>
      <c r="K300" s="49">
        <f t="shared" si="4"/>
        <v>1</v>
      </c>
    </row>
    <row r="301" spans="1:11" ht="30" x14ac:dyDescent="0.25">
      <c r="A301" s="50" t="s">
        <v>83</v>
      </c>
      <c r="B301" s="5">
        <v>2012</v>
      </c>
      <c r="C301" s="5">
        <v>21</v>
      </c>
      <c r="D301" s="5" t="s">
        <v>43</v>
      </c>
      <c r="E301" s="6" t="s">
        <v>48</v>
      </c>
      <c r="F301" s="61" t="s">
        <v>93</v>
      </c>
      <c r="G301" s="6"/>
      <c r="H301" s="6"/>
      <c r="I301" s="7">
        <v>0.50387096774193552</v>
      </c>
      <c r="J301" s="6" t="s">
        <v>75</v>
      </c>
      <c r="K301" s="49">
        <f t="shared" si="4"/>
        <v>1</v>
      </c>
    </row>
    <row r="302" spans="1:11" ht="45" x14ac:dyDescent="0.25">
      <c r="A302" s="50" t="s">
        <v>83</v>
      </c>
      <c r="B302" s="5">
        <v>2012</v>
      </c>
      <c r="C302" s="5">
        <v>21</v>
      </c>
      <c r="D302" s="5" t="s">
        <v>44</v>
      </c>
      <c r="E302" s="6" t="s">
        <v>48</v>
      </c>
      <c r="F302" s="61" t="s">
        <v>93</v>
      </c>
      <c r="G302" s="6"/>
      <c r="H302" s="6"/>
      <c r="I302" s="7">
        <v>0.51096491228070173</v>
      </c>
      <c r="J302" s="6" t="s">
        <v>75</v>
      </c>
      <c r="K302" s="49">
        <f t="shared" si="4"/>
        <v>1</v>
      </c>
    </row>
    <row r="303" spans="1:11" ht="30.75" thickBot="1" x14ac:dyDescent="0.3">
      <c r="A303" s="56" t="s">
        <v>83</v>
      </c>
      <c r="B303" s="10">
        <v>2012</v>
      </c>
      <c r="C303" s="10">
        <v>21</v>
      </c>
      <c r="D303" s="10" t="s">
        <v>45</v>
      </c>
      <c r="E303" s="11" t="s">
        <v>48</v>
      </c>
      <c r="F303" s="69" t="s">
        <v>93</v>
      </c>
      <c r="G303" s="11"/>
      <c r="H303" s="11"/>
      <c r="I303" s="12">
        <v>0.49358974358974361</v>
      </c>
      <c r="J303" s="11" t="s">
        <v>75</v>
      </c>
      <c r="K303" s="49">
        <f t="shared" si="4"/>
        <v>1</v>
      </c>
    </row>
    <row r="304" spans="1:11" ht="30" x14ac:dyDescent="0.25">
      <c r="A304" s="54" t="s">
        <v>83</v>
      </c>
      <c r="B304" s="3">
        <v>2012</v>
      </c>
      <c r="C304" s="3">
        <v>21</v>
      </c>
      <c r="D304" s="3" t="s">
        <v>49</v>
      </c>
      <c r="E304" s="4" t="s">
        <v>53</v>
      </c>
      <c r="F304" s="60" t="s">
        <v>93</v>
      </c>
      <c r="G304" s="4"/>
      <c r="H304" s="4"/>
      <c r="I304" s="22">
        <v>0.63260875615797818</v>
      </c>
      <c r="J304" s="4"/>
      <c r="K304" s="49">
        <f t="shared" si="4"/>
        <v>0</v>
      </c>
    </row>
    <row r="305" spans="1:11" ht="30" x14ac:dyDescent="0.25">
      <c r="A305" s="50" t="s">
        <v>83</v>
      </c>
      <c r="B305" s="5">
        <v>2012</v>
      </c>
      <c r="C305" s="5">
        <v>21</v>
      </c>
      <c r="D305" s="5" t="s">
        <v>50</v>
      </c>
      <c r="E305" s="6" t="s">
        <v>53</v>
      </c>
      <c r="F305" s="61" t="s">
        <v>93</v>
      </c>
      <c r="G305" s="6"/>
      <c r="H305" s="6"/>
      <c r="I305" s="7">
        <v>0.56043956043956045</v>
      </c>
      <c r="J305" s="6" t="s">
        <v>75</v>
      </c>
      <c r="K305" s="49">
        <f t="shared" si="4"/>
        <v>1</v>
      </c>
    </row>
    <row r="306" spans="1:11" ht="30" x14ac:dyDescent="0.25">
      <c r="A306" s="50" t="s">
        <v>83</v>
      </c>
      <c r="B306" s="5">
        <v>2012</v>
      </c>
      <c r="C306" s="5">
        <v>21</v>
      </c>
      <c r="D306" s="5" t="s">
        <v>51</v>
      </c>
      <c r="E306" s="6" t="s">
        <v>53</v>
      </c>
      <c r="F306" s="61" t="s">
        <v>93</v>
      </c>
      <c r="G306" s="6"/>
      <c r="H306" s="6"/>
      <c r="I306" s="7">
        <v>0.54325259515570934</v>
      </c>
      <c r="J306" s="6" t="s">
        <v>75</v>
      </c>
      <c r="K306" s="49">
        <f t="shared" si="4"/>
        <v>1</v>
      </c>
    </row>
    <row r="307" spans="1:11" ht="30.75" thickBot="1" x14ac:dyDescent="0.3">
      <c r="A307" s="56" t="s">
        <v>83</v>
      </c>
      <c r="B307" s="10">
        <v>2012</v>
      </c>
      <c r="C307" s="10">
        <v>21</v>
      </c>
      <c r="D307" s="10" t="s">
        <v>52</v>
      </c>
      <c r="E307" s="11" t="s">
        <v>53</v>
      </c>
      <c r="F307" s="69" t="s">
        <v>93</v>
      </c>
      <c r="G307" s="11"/>
      <c r="H307" s="11"/>
      <c r="I307" s="12">
        <v>0.56220095693779903</v>
      </c>
      <c r="J307" s="11" t="s">
        <v>75</v>
      </c>
      <c r="K307" s="49">
        <f t="shared" si="4"/>
        <v>1</v>
      </c>
    </row>
  </sheetData>
  <autoFilter ref="A1:J307"/>
  <conditionalFormatting sqref="I2:I9 I15:I21">
    <cfRule type="expression" dxfId="188" priority="25">
      <formula>$I2&gt;#REF!</formula>
    </cfRule>
    <cfRule type="expression" dxfId="187" priority="26">
      <formula>$I3&lt;#REF!</formula>
    </cfRule>
  </conditionalFormatting>
  <conditionalFormatting sqref="I10:I14">
    <cfRule type="expression" dxfId="186" priority="1">
      <formula>$H10&gt;#REF!</formula>
    </cfRule>
    <cfRule type="expression" dxfId="185" priority="2">
      <formula>$H11&lt;#REF!</formula>
    </cfRule>
  </conditionalFormatting>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J331"/>
  <sheetViews>
    <sheetView showGridLines="0" zoomScale="80" zoomScaleNormal="80" workbookViewId="0">
      <pane ySplit="1" topLeftCell="A2" activePane="bottomLeft" state="frozen"/>
      <selection activeCell="E36" sqref="E36"/>
      <selection pane="bottomLeft"/>
    </sheetView>
  </sheetViews>
  <sheetFormatPr defaultRowHeight="15" x14ac:dyDescent="0.25"/>
  <cols>
    <col min="1" max="1" width="9.140625" style="75"/>
    <col min="2" max="2" width="11" style="74" customWidth="1"/>
    <col min="3" max="3" width="52.28515625" style="49" customWidth="1"/>
    <col min="4" max="4" width="26.85546875" style="74" customWidth="1"/>
    <col min="5" max="6" width="31.140625" style="74" customWidth="1"/>
    <col min="7" max="7" width="9.85546875" style="74" customWidth="1"/>
    <col min="8" max="8" width="10.42578125" style="74" customWidth="1"/>
    <col min="9" max="9" width="12.140625" style="74" customWidth="1"/>
  </cols>
  <sheetData>
    <row r="1" spans="1:10" ht="60" x14ac:dyDescent="0.25">
      <c r="A1" s="147" t="s">
        <v>73</v>
      </c>
      <c r="B1" s="148" t="s">
        <v>0</v>
      </c>
      <c r="C1" s="147" t="s">
        <v>146</v>
      </c>
      <c r="D1" s="148" t="s">
        <v>147</v>
      </c>
      <c r="E1" s="148" t="s">
        <v>94</v>
      </c>
      <c r="F1" s="148" t="s">
        <v>95</v>
      </c>
      <c r="G1" s="148" t="s">
        <v>96</v>
      </c>
      <c r="H1" s="148" t="s">
        <v>294</v>
      </c>
      <c r="I1" s="148" t="s">
        <v>295</v>
      </c>
    </row>
    <row r="2" spans="1:10" x14ac:dyDescent="0.25">
      <c r="A2" s="149">
        <v>2014</v>
      </c>
      <c r="B2" s="137">
        <v>37</v>
      </c>
      <c r="C2" s="149" t="s">
        <v>64</v>
      </c>
      <c r="D2" s="137" t="s">
        <v>28</v>
      </c>
      <c r="E2" s="137" t="s">
        <v>4</v>
      </c>
      <c r="F2" s="137" t="s">
        <v>4</v>
      </c>
      <c r="G2" s="137">
        <v>1532</v>
      </c>
      <c r="H2" s="154">
        <v>0.56201044386422971</v>
      </c>
      <c r="I2" s="137" t="s">
        <v>75</v>
      </c>
    </row>
    <row r="3" spans="1:10" x14ac:dyDescent="0.25">
      <c r="A3" s="149">
        <v>2014</v>
      </c>
      <c r="B3" s="137">
        <v>37</v>
      </c>
      <c r="C3" s="149" t="s">
        <v>64</v>
      </c>
      <c r="D3" s="137" t="s">
        <v>28</v>
      </c>
      <c r="E3" s="137" t="s">
        <v>4</v>
      </c>
      <c r="F3" s="137" t="s">
        <v>101</v>
      </c>
      <c r="G3" s="137">
        <v>26325</v>
      </c>
      <c r="H3" s="154">
        <v>0.70685660018993357</v>
      </c>
      <c r="I3" s="137" t="s">
        <v>75</v>
      </c>
      <c r="J3" s="75"/>
    </row>
    <row r="4" spans="1:10" ht="30" x14ac:dyDescent="0.25">
      <c r="A4" s="149">
        <v>2014</v>
      </c>
      <c r="B4" s="137">
        <v>37</v>
      </c>
      <c r="C4" s="149" t="s">
        <v>64</v>
      </c>
      <c r="D4" s="137" t="s">
        <v>28</v>
      </c>
      <c r="E4" s="137" t="s">
        <v>11</v>
      </c>
      <c r="F4" s="137" t="s">
        <v>11</v>
      </c>
      <c r="G4" s="137">
        <v>4197</v>
      </c>
      <c r="H4" s="154">
        <v>0.63616869192280201</v>
      </c>
      <c r="I4" s="137" t="s">
        <v>75</v>
      </c>
      <c r="J4" s="75"/>
    </row>
    <row r="5" spans="1:10" ht="30" x14ac:dyDescent="0.25">
      <c r="A5" s="149">
        <v>2014</v>
      </c>
      <c r="B5" s="137">
        <v>37</v>
      </c>
      <c r="C5" s="149" t="s">
        <v>64</v>
      </c>
      <c r="D5" s="137" t="s">
        <v>28</v>
      </c>
      <c r="E5" s="137" t="s">
        <v>11</v>
      </c>
      <c r="F5" s="137" t="s">
        <v>101</v>
      </c>
      <c r="G5" s="137">
        <v>23660</v>
      </c>
      <c r="H5" s="154">
        <v>0.7100169061707523</v>
      </c>
      <c r="I5" s="137" t="s">
        <v>75</v>
      </c>
      <c r="J5" s="75"/>
    </row>
    <row r="6" spans="1:10" x14ac:dyDescent="0.25">
      <c r="A6" s="149">
        <v>2014</v>
      </c>
      <c r="B6" s="137">
        <v>37</v>
      </c>
      <c r="C6" s="149" t="s">
        <v>64</v>
      </c>
      <c r="D6" s="137" t="s">
        <v>28</v>
      </c>
      <c r="E6" s="137" t="s">
        <v>25</v>
      </c>
      <c r="F6" s="137" t="s">
        <v>25</v>
      </c>
      <c r="G6" s="137">
        <v>5712</v>
      </c>
      <c r="H6" s="154">
        <v>0.67226890756302526</v>
      </c>
      <c r="I6" s="137" t="s">
        <v>75</v>
      </c>
      <c r="J6" s="75"/>
    </row>
    <row r="7" spans="1:10" x14ac:dyDescent="0.25">
      <c r="A7" s="149">
        <v>2014</v>
      </c>
      <c r="B7" s="137">
        <v>37</v>
      </c>
      <c r="C7" s="149" t="s">
        <v>64</v>
      </c>
      <c r="D7" s="137" t="s">
        <v>28</v>
      </c>
      <c r="E7" s="137" t="s">
        <v>25</v>
      </c>
      <c r="F7" s="137" t="s">
        <v>101</v>
      </c>
      <c r="G7" s="137">
        <v>22145</v>
      </c>
      <c r="H7" s="154">
        <v>0.70575750733799958</v>
      </c>
      <c r="I7" s="137" t="s">
        <v>75</v>
      </c>
      <c r="J7" s="75"/>
    </row>
    <row r="8" spans="1:10" ht="30" x14ac:dyDescent="0.25">
      <c r="A8" s="149">
        <v>2014</v>
      </c>
      <c r="B8" s="137">
        <v>37</v>
      </c>
      <c r="C8" s="149" t="s">
        <v>64</v>
      </c>
      <c r="D8" s="137" t="s">
        <v>28</v>
      </c>
      <c r="E8" s="137" t="s">
        <v>12</v>
      </c>
      <c r="F8" s="137" t="s">
        <v>12</v>
      </c>
      <c r="G8" s="137">
        <v>7479</v>
      </c>
      <c r="H8" s="154">
        <v>0.68217676159914431</v>
      </c>
      <c r="I8" s="137" t="s">
        <v>75</v>
      </c>
      <c r="J8" s="75"/>
    </row>
    <row r="9" spans="1:10" ht="30" x14ac:dyDescent="0.25">
      <c r="A9" s="149">
        <v>2014</v>
      </c>
      <c r="B9" s="137">
        <v>37</v>
      </c>
      <c r="C9" s="149" t="s">
        <v>64</v>
      </c>
      <c r="D9" s="137" t="s">
        <v>28</v>
      </c>
      <c r="E9" s="137" t="s">
        <v>12</v>
      </c>
      <c r="F9" s="137" t="s">
        <v>101</v>
      </c>
      <c r="G9" s="137">
        <v>20378</v>
      </c>
      <c r="H9" s="154">
        <v>0.70502502698989111</v>
      </c>
      <c r="I9" s="137" t="s">
        <v>75</v>
      </c>
      <c r="J9" s="75"/>
    </row>
    <row r="10" spans="1:10" ht="30" x14ac:dyDescent="0.25">
      <c r="A10" s="149">
        <v>2014</v>
      </c>
      <c r="B10" s="137">
        <v>37</v>
      </c>
      <c r="C10" s="149" t="s">
        <v>64</v>
      </c>
      <c r="D10" s="137" t="s">
        <v>28</v>
      </c>
      <c r="E10" s="137" t="s">
        <v>13</v>
      </c>
      <c r="F10" s="137" t="s">
        <v>13</v>
      </c>
      <c r="G10" s="137">
        <v>4821</v>
      </c>
      <c r="H10" s="154">
        <v>0.70317361543248291</v>
      </c>
      <c r="I10" s="137" t="s">
        <v>290</v>
      </c>
      <c r="J10" s="75"/>
    </row>
    <row r="11" spans="1:10" ht="30" x14ac:dyDescent="0.25">
      <c r="A11" s="149">
        <v>2014</v>
      </c>
      <c r="B11" s="137">
        <v>37</v>
      </c>
      <c r="C11" s="149" t="s">
        <v>64</v>
      </c>
      <c r="D11" s="137" t="s">
        <v>28</v>
      </c>
      <c r="E11" s="137" t="s">
        <v>13</v>
      </c>
      <c r="F11" s="137" t="s">
        <v>101</v>
      </c>
      <c r="G11" s="137">
        <v>23036</v>
      </c>
      <c r="H11" s="154">
        <v>0.6979944434797708</v>
      </c>
      <c r="I11" s="137" t="s">
        <v>290</v>
      </c>
      <c r="J11" s="75"/>
    </row>
    <row r="12" spans="1:10" ht="30" x14ac:dyDescent="0.25">
      <c r="A12" s="149">
        <v>2014</v>
      </c>
      <c r="B12" s="137">
        <v>37</v>
      </c>
      <c r="C12" s="149" t="s">
        <v>64</v>
      </c>
      <c r="D12" s="137" t="s">
        <v>28</v>
      </c>
      <c r="E12" s="137" t="s">
        <v>14</v>
      </c>
      <c r="F12" s="137" t="s">
        <v>14</v>
      </c>
      <c r="G12" s="137">
        <v>1316</v>
      </c>
      <c r="H12" s="154">
        <v>0.69224924012158051</v>
      </c>
      <c r="I12" s="137" t="s">
        <v>290</v>
      </c>
      <c r="J12" s="75"/>
    </row>
    <row r="13" spans="1:10" ht="30" x14ac:dyDescent="0.25">
      <c r="A13" s="149">
        <v>2014</v>
      </c>
      <c r="B13" s="137">
        <v>37</v>
      </c>
      <c r="C13" s="149" t="s">
        <v>64</v>
      </c>
      <c r="D13" s="137" t="s">
        <v>28</v>
      </c>
      <c r="E13" s="137" t="s">
        <v>14</v>
      </c>
      <c r="F13" s="137" t="s">
        <v>101</v>
      </c>
      <c r="G13" s="137">
        <v>26541</v>
      </c>
      <c r="H13" s="154">
        <v>0.69922007460155988</v>
      </c>
      <c r="I13" s="137" t="s">
        <v>290</v>
      </c>
      <c r="J13" s="75"/>
    </row>
    <row r="14" spans="1:10" x14ac:dyDescent="0.25">
      <c r="A14" s="149">
        <v>2014</v>
      </c>
      <c r="B14" s="137">
        <v>37</v>
      </c>
      <c r="C14" s="149" t="s">
        <v>64</v>
      </c>
      <c r="D14" s="137" t="s">
        <v>28</v>
      </c>
      <c r="E14" s="137" t="s">
        <v>15</v>
      </c>
      <c r="F14" s="137" t="s">
        <v>15</v>
      </c>
      <c r="G14" s="137">
        <v>2131</v>
      </c>
      <c r="H14" s="154">
        <v>0.63303613327076491</v>
      </c>
      <c r="I14" s="137" t="s">
        <v>75</v>
      </c>
      <c r="J14" s="75"/>
    </row>
    <row r="15" spans="1:10" x14ac:dyDescent="0.25">
      <c r="A15" s="149">
        <v>2014</v>
      </c>
      <c r="B15" s="137">
        <v>37</v>
      </c>
      <c r="C15" s="149" t="s">
        <v>64</v>
      </c>
      <c r="D15" s="137" t="s">
        <v>28</v>
      </c>
      <c r="E15" s="137" t="s">
        <v>15</v>
      </c>
      <c r="F15" s="137" t="s">
        <v>101</v>
      </c>
      <c r="G15" s="137">
        <v>25726</v>
      </c>
      <c r="H15" s="154">
        <v>0.70434579802534403</v>
      </c>
      <c r="I15" s="137" t="s">
        <v>75</v>
      </c>
      <c r="J15" s="75"/>
    </row>
    <row r="16" spans="1:10" ht="30" x14ac:dyDescent="0.25">
      <c r="A16" s="149">
        <v>2014</v>
      </c>
      <c r="B16" s="137">
        <v>37</v>
      </c>
      <c r="C16" s="149" t="s">
        <v>64</v>
      </c>
      <c r="D16" s="137" t="s">
        <v>28</v>
      </c>
      <c r="E16" s="137" t="s">
        <v>16</v>
      </c>
      <c r="F16" s="137" t="s">
        <v>16</v>
      </c>
      <c r="G16" s="137">
        <v>2992</v>
      </c>
      <c r="H16" s="154">
        <v>0.65842245989304815</v>
      </c>
      <c r="I16" s="137" t="s">
        <v>75</v>
      </c>
      <c r="J16" s="75"/>
    </row>
    <row r="17" spans="1:10" ht="30" x14ac:dyDescent="0.25">
      <c r="A17" s="149">
        <v>2014</v>
      </c>
      <c r="B17" s="137">
        <v>37</v>
      </c>
      <c r="C17" s="149" t="s">
        <v>64</v>
      </c>
      <c r="D17" s="137" t="s">
        <v>28</v>
      </c>
      <c r="E17" s="137" t="s">
        <v>16</v>
      </c>
      <c r="F17" s="137" t="s">
        <v>101</v>
      </c>
      <c r="G17" s="137">
        <v>24865</v>
      </c>
      <c r="H17" s="154">
        <v>0.70376030565051273</v>
      </c>
      <c r="I17" s="137" t="s">
        <v>75</v>
      </c>
      <c r="J17" s="75"/>
    </row>
    <row r="18" spans="1:10" x14ac:dyDescent="0.25">
      <c r="A18" s="149">
        <v>2014</v>
      </c>
      <c r="B18" s="137">
        <v>37</v>
      </c>
      <c r="C18" s="149" t="s">
        <v>64</v>
      </c>
      <c r="D18" s="137" t="s">
        <v>28</v>
      </c>
      <c r="E18" s="137" t="s">
        <v>17</v>
      </c>
      <c r="F18" s="137" t="s">
        <v>17</v>
      </c>
      <c r="G18" s="137">
        <v>6454</v>
      </c>
      <c r="H18" s="154">
        <v>0.74759838859621941</v>
      </c>
      <c r="I18" s="137" t="s">
        <v>75</v>
      </c>
      <c r="J18" s="75"/>
    </row>
    <row r="19" spans="1:10" x14ac:dyDescent="0.25">
      <c r="A19" s="149">
        <v>2014</v>
      </c>
      <c r="B19" s="137">
        <v>37</v>
      </c>
      <c r="C19" s="149" t="s">
        <v>64</v>
      </c>
      <c r="D19" s="137" t="s">
        <v>28</v>
      </c>
      <c r="E19" s="137" t="s">
        <v>17</v>
      </c>
      <c r="F19" s="137" t="s">
        <v>101</v>
      </c>
      <c r="G19" s="137">
        <v>21403</v>
      </c>
      <c r="H19" s="154">
        <v>0.68420314909124891</v>
      </c>
      <c r="I19" s="137" t="s">
        <v>75</v>
      </c>
      <c r="J19" s="75"/>
    </row>
    <row r="20" spans="1:10" x14ac:dyDescent="0.25">
      <c r="A20" s="149">
        <v>2014</v>
      </c>
      <c r="B20" s="137">
        <v>37</v>
      </c>
      <c r="C20" s="149" t="s">
        <v>64</v>
      </c>
      <c r="D20" s="137" t="s">
        <v>28</v>
      </c>
      <c r="E20" s="137" t="s">
        <v>67</v>
      </c>
      <c r="F20" s="137" t="s">
        <v>67</v>
      </c>
      <c r="G20" s="137">
        <v>1127</v>
      </c>
      <c r="H20" s="154">
        <v>0.69387755102040816</v>
      </c>
      <c r="I20" s="137" t="s">
        <v>290</v>
      </c>
      <c r="J20" s="75"/>
    </row>
    <row r="21" spans="1:10" x14ac:dyDescent="0.25">
      <c r="A21" s="149">
        <v>2014</v>
      </c>
      <c r="B21" s="137">
        <v>37</v>
      </c>
      <c r="C21" s="149" t="s">
        <v>64</v>
      </c>
      <c r="D21" s="137" t="s">
        <v>28</v>
      </c>
      <c r="E21" s="137" t="s">
        <v>67</v>
      </c>
      <c r="F21" s="137" t="s">
        <v>101</v>
      </c>
      <c r="G21" s="137">
        <v>26730</v>
      </c>
      <c r="H21" s="154">
        <v>0.69910213243546582</v>
      </c>
      <c r="I21" s="137" t="s">
        <v>290</v>
      </c>
      <c r="J21" s="75"/>
    </row>
    <row r="22" spans="1:10" x14ac:dyDescent="0.25">
      <c r="A22" s="149">
        <v>2014</v>
      </c>
      <c r="B22" s="137">
        <v>37</v>
      </c>
      <c r="C22" s="149" t="s">
        <v>64</v>
      </c>
      <c r="D22" s="137" t="s">
        <v>28</v>
      </c>
      <c r="E22" s="137" t="s">
        <v>19</v>
      </c>
      <c r="F22" s="137" t="s">
        <v>19</v>
      </c>
      <c r="G22" s="137">
        <v>8792</v>
      </c>
      <c r="H22" s="154">
        <v>0.68539581437670605</v>
      </c>
      <c r="I22" s="137" t="s">
        <v>75</v>
      </c>
      <c r="J22" s="75"/>
    </row>
    <row r="23" spans="1:10" x14ac:dyDescent="0.25">
      <c r="A23" s="149">
        <v>2014</v>
      </c>
      <c r="B23" s="137">
        <v>37</v>
      </c>
      <c r="C23" s="149" t="s">
        <v>64</v>
      </c>
      <c r="D23" s="137" t="s">
        <v>28</v>
      </c>
      <c r="E23" s="137" t="s">
        <v>19</v>
      </c>
      <c r="F23" s="137" t="s">
        <v>101</v>
      </c>
      <c r="G23" s="137">
        <v>19065</v>
      </c>
      <c r="H23" s="154">
        <v>0.70511408339889847</v>
      </c>
      <c r="I23" s="137" t="s">
        <v>75</v>
      </c>
      <c r="J23" s="75"/>
    </row>
    <row r="24" spans="1:10" x14ac:dyDescent="0.25">
      <c r="A24" s="149">
        <v>2014</v>
      </c>
      <c r="B24" s="137">
        <v>37</v>
      </c>
      <c r="C24" s="149" t="s">
        <v>64</v>
      </c>
      <c r="D24" s="137" t="s">
        <v>28</v>
      </c>
      <c r="E24" s="137" t="s">
        <v>20</v>
      </c>
      <c r="F24" s="137" t="s">
        <v>20</v>
      </c>
      <c r="G24" s="137">
        <v>1462</v>
      </c>
      <c r="H24" s="154">
        <v>0.6839945280437757</v>
      </c>
      <c r="I24" s="137" t="s">
        <v>290</v>
      </c>
      <c r="J24" s="75"/>
    </row>
    <row r="25" spans="1:10" x14ac:dyDescent="0.25">
      <c r="A25" s="149">
        <v>2014</v>
      </c>
      <c r="B25" s="137">
        <v>37</v>
      </c>
      <c r="C25" s="149" t="s">
        <v>64</v>
      </c>
      <c r="D25" s="137" t="s">
        <v>28</v>
      </c>
      <c r="E25" s="137" t="s">
        <v>20</v>
      </c>
      <c r="F25" s="137" t="s">
        <v>101</v>
      </c>
      <c r="G25" s="137">
        <v>26395</v>
      </c>
      <c r="H25" s="154">
        <v>0.69971585527562041</v>
      </c>
      <c r="I25" s="137" t="s">
        <v>290</v>
      </c>
      <c r="J25" s="75"/>
    </row>
    <row r="26" spans="1:10" x14ac:dyDescent="0.25">
      <c r="A26" s="149">
        <v>2014</v>
      </c>
      <c r="B26" s="137">
        <v>37</v>
      </c>
      <c r="C26" s="149" t="s">
        <v>64</v>
      </c>
      <c r="D26" s="137" t="s">
        <v>28</v>
      </c>
      <c r="E26" s="137" t="s">
        <v>21</v>
      </c>
      <c r="F26" s="137" t="s">
        <v>21</v>
      </c>
      <c r="G26" s="137">
        <v>1873</v>
      </c>
      <c r="H26" s="154">
        <v>0.75974372664175116</v>
      </c>
      <c r="I26" s="137" t="s">
        <v>75</v>
      </c>
      <c r="J26" s="75"/>
    </row>
    <row r="27" spans="1:10" x14ac:dyDescent="0.25">
      <c r="A27" s="149">
        <v>2014</v>
      </c>
      <c r="B27" s="137">
        <v>37</v>
      </c>
      <c r="C27" s="149" t="s">
        <v>64</v>
      </c>
      <c r="D27" s="137" t="s">
        <v>28</v>
      </c>
      <c r="E27" s="137" t="s">
        <v>21</v>
      </c>
      <c r="F27" s="137" t="s">
        <v>101</v>
      </c>
      <c r="G27" s="137">
        <v>25984</v>
      </c>
      <c r="H27" s="154">
        <v>0.69450431034482762</v>
      </c>
      <c r="I27" s="137" t="s">
        <v>75</v>
      </c>
      <c r="J27" s="75"/>
    </row>
    <row r="28" spans="1:10" x14ac:dyDescent="0.25">
      <c r="A28" s="149">
        <v>2014</v>
      </c>
      <c r="B28" s="137">
        <v>37</v>
      </c>
      <c r="C28" s="149" t="s">
        <v>64</v>
      </c>
      <c r="D28" s="137" t="s">
        <v>28</v>
      </c>
      <c r="E28" s="137" t="s">
        <v>2</v>
      </c>
      <c r="F28" s="137" t="s">
        <v>2</v>
      </c>
      <c r="G28" s="137">
        <v>26506</v>
      </c>
      <c r="H28" s="154">
        <v>0.6973892703538821</v>
      </c>
      <c r="I28" s="137" t="s">
        <v>75</v>
      </c>
      <c r="J28" s="75"/>
    </row>
    <row r="29" spans="1:10" x14ac:dyDescent="0.25">
      <c r="A29" s="149">
        <v>2014</v>
      </c>
      <c r="B29" s="137">
        <v>37</v>
      </c>
      <c r="C29" s="149" t="s">
        <v>64</v>
      </c>
      <c r="D29" s="137" t="s">
        <v>28</v>
      </c>
      <c r="E29" s="137" t="s">
        <v>2</v>
      </c>
      <c r="F29" s="137" t="s">
        <v>101</v>
      </c>
      <c r="G29" s="137">
        <v>1351</v>
      </c>
      <c r="H29" s="154">
        <v>0.72834937083641749</v>
      </c>
      <c r="I29" s="137" t="s">
        <v>75</v>
      </c>
      <c r="J29" s="75"/>
    </row>
    <row r="30" spans="1:10" x14ac:dyDescent="0.25">
      <c r="A30" s="149">
        <v>2014</v>
      </c>
      <c r="B30" s="137">
        <v>37</v>
      </c>
      <c r="C30" s="149" t="s">
        <v>64</v>
      </c>
      <c r="D30" s="137" t="s">
        <v>28</v>
      </c>
      <c r="E30" s="137" t="s">
        <v>22</v>
      </c>
      <c r="F30" s="137" t="s">
        <v>22</v>
      </c>
      <c r="G30" s="137">
        <v>4418</v>
      </c>
      <c r="H30" s="154">
        <v>0.71548211860570399</v>
      </c>
      <c r="I30" s="137" t="s">
        <v>75</v>
      </c>
      <c r="J30" s="75"/>
    </row>
    <row r="31" spans="1:10" x14ac:dyDescent="0.25">
      <c r="A31" s="149">
        <v>2014</v>
      </c>
      <c r="B31" s="137">
        <v>37</v>
      </c>
      <c r="C31" s="149" t="s">
        <v>64</v>
      </c>
      <c r="D31" s="137" t="s">
        <v>28</v>
      </c>
      <c r="E31" s="137" t="s">
        <v>22</v>
      </c>
      <c r="F31" s="137" t="s">
        <v>101</v>
      </c>
      <c r="G31" s="137">
        <v>23439</v>
      </c>
      <c r="H31" s="154">
        <v>0.6957634711378472</v>
      </c>
      <c r="I31" s="137" t="s">
        <v>75</v>
      </c>
      <c r="J31" s="75"/>
    </row>
    <row r="32" spans="1:10" ht="30" x14ac:dyDescent="0.25">
      <c r="A32" s="149">
        <v>2014</v>
      </c>
      <c r="B32" s="137">
        <v>37</v>
      </c>
      <c r="C32" s="149" t="s">
        <v>64</v>
      </c>
      <c r="D32" s="137" t="s">
        <v>28</v>
      </c>
      <c r="E32" s="137" t="s">
        <v>23</v>
      </c>
      <c r="F32" s="137" t="s">
        <v>23</v>
      </c>
      <c r="G32" s="137">
        <v>4165</v>
      </c>
      <c r="H32" s="154">
        <v>0.75414165666266508</v>
      </c>
      <c r="I32" s="137" t="s">
        <v>75</v>
      </c>
      <c r="J32" s="75"/>
    </row>
    <row r="33" spans="1:10" ht="30" x14ac:dyDescent="0.25">
      <c r="A33" s="149">
        <v>2014</v>
      </c>
      <c r="B33" s="137">
        <v>37</v>
      </c>
      <c r="C33" s="149" t="s">
        <v>64</v>
      </c>
      <c r="D33" s="137" t="s">
        <v>28</v>
      </c>
      <c r="E33" s="137" t="s">
        <v>23</v>
      </c>
      <c r="F33" s="137" t="s">
        <v>101</v>
      </c>
      <c r="G33" s="137">
        <v>23692</v>
      </c>
      <c r="H33" s="154">
        <v>0.68917778152963027</v>
      </c>
      <c r="I33" s="137" t="s">
        <v>75</v>
      </c>
      <c r="J33" s="75"/>
    </row>
    <row r="34" spans="1:10" x14ac:dyDescent="0.25">
      <c r="A34" s="149">
        <v>2014</v>
      </c>
      <c r="B34" s="137">
        <v>37</v>
      </c>
      <c r="C34" s="149" t="s">
        <v>64</v>
      </c>
      <c r="D34" s="137" t="s">
        <v>28</v>
      </c>
      <c r="E34" s="137" t="s">
        <v>24</v>
      </c>
      <c r="F34" s="137" t="s">
        <v>24</v>
      </c>
      <c r="G34" s="137">
        <v>1815</v>
      </c>
      <c r="H34" s="154">
        <v>0.72617079889807168</v>
      </c>
      <c r="I34" s="137" t="s">
        <v>75</v>
      </c>
      <c r="J34" s="75"/>
    </row>
    <row r="35" spans="1:10" x14ac:dyDescent="0.25">
      <c r="A35" s="149">
        <v>2014</v>
      </c>
      <c r="B35" s="137">
        <v>37</v>
      </c>
      <c r="C35" s="149" t="s">
        <v>64</v>
      </c>
      <c r="D35" s="137" t="s">
        <v>28</v>
      </c>
      <c r="E35" s="137" t="s">
        <v>24</v>
      </c>
      <c r="F35" s="137" t="s">
        <v>101</v>
      </c>
      <c r="G35" s="137">
        <v>26042</v>
      </c>
      <c r="H35" s="154">
        <v>0.69698947853467474</v>
      </c>
      <c r="I35" s="137" t="s">
        <v>75</v>
      </c>
      <c r="J35" s="75"/>
    </row>
    <row r="36" spans="1:10" x14ac:dyDescent="0.25">
      <c r="A36" s="149">
        <v>2014</v>
      </c>
      <c r="B36" s="137">
        <v>37</v>
      </c>
      <c r="C36" s="149" t="s">
        <v>64</v>
      </c>
      <c r="D36" s="137" t="s">
        <v>28</v>
      </c>
      <c r="E36" s="137" t="s">
        <v>26</v>
      </c>
      <c r="F36" s="137" t="s">
        <v>101</v>
      </c>
      <c r="G36" s="137">
        <v>26419</v>
      </c>
      <c r="H36" s="154">
        <v>0.69699837238351192</v>
      </c>
      <c r="I36" s="137" t="s">
        <v>75</v>
      </c>
      <c r="J36" s="75"/>
    </row>
    <row r="37" spans="1:10" x14ac:dyDescent="0.25">
      <c r="A37" s="149">
        <v>2014</v>
      </c>
      <c r="B37" s="137">
        <v>37</v>
      </c>
      <c r="C37" s="149" t="s">
        <v>64</v>
      </c>
      <c r="D37" s="137" t="s">
        <v>28</v>
      </c>
      <c r="E37" s="137" t="s">
        <v>26</v>
      </c>
      <c r="F37" s="137" t="s">
        <v>26</v>
      </c>
      <c r="G37" s="137">
        <v>1438</v>
      </c>
      <c r="H37" s="154">
        <v>0.73365785813630047</v>
      </c>
      <c r="I37" s="137" t="s">
        <v>75</v>
      </c>
      <c r="J37" s="75"/>
    </row>
    <row r="38" spans="1:10" x14ac:dyDescent="0.25">
      <c r="A38" s="149">
        <v>2014</v>
      </c>
      <c r="B38" s="137">
        <v>37</v>
      </c>
      <c r="C38" s="149" t="s">
        <v>64</v>
      </c>
      <c r="D38" s="137" t="s">
        <v>28</v>
      </c>
      <c r="E38" s="137" t="s">
        <v>27</v>
      </c>
      <c r="F38" s="137" t="s">
        <v>101</v>
      </c>
      <c r="G38" s="137">
        <v>27527</v>
      </c>
      <c r="H38" s="154">
        <v>0.69815090638282418</v>
      </c>
      <c r="I38" s="137" t="s">
        <v>75</v>
      </c>
      <c r="J38" s="75"/>
    </row>
    <row r="39" spans="1:10" x14ac:dyDescent="0.25">
      <c r="A39" s="149">
        <v>2014</v>
      </c>
      <c r="B39" s="137">
        <v>37</v>
      </c>
      <c r="C39" s="149" t="s">
        <v>64</v>
      </c>
      <c r="D39" s="137" t="s">
        <v>28</v>
      </c>
      <c r="E39" s="137" t="s">
        <v>27</v>
      </c>
      <c r="F39" s="137" t="s">
        <v>27</v>
      </c>
      <c r="G39" s="137">
        <v>330</v>
      </c>
      <c r="H39" s="154">
        <v>0.76060606060606062</v>
      </c>
      <c r="I39" s="137" t="s">
        <v>75</v>
      </c>
      <c r="J39" s="75"/>
    </row>
    <row r="40" spans="1:10" x14ac:dyDescent="0.25">
      <c r="A40" s="149">
        <v>2014</v>
      </c>
      <c r="B40" s="137">
        <v>39</v>
      </c>
      <c r="C40" s="149" t="s">
        <v>68</v>
      </c>
      <c r="D40" s="137" t="s">
        <v>28</v>
      </c>
      <c r="E40" s="137" t="s">
        <v>70</v>
      </c>
      <c r="F40" s="137" t="s">
        <v>70</v>
      </c>
      <c r="G40" s="137">
        <v>1249</v>
      </c>
      <c r="H40" s="154">
        <v>0.5340272217774219</v>
      </c>
      <c r="I40" s="137" t="s">
        <v>75</v>
      </c>
      <c r="J40" s="75"/>
    </row>
    <row r="41" spans="1:10" x14ac:dyDescent="0.25">
      <c r="A41" s="149">
        <v>2014</v>
      </c>
      <c r="B41" s="137">
        <v>39</v>
      </c>
      <c r="C41" s="149" t="s">
        <v>68</v>
      </c>
      <c r="D41" s="137" t="s">
        <v>28</v>
      </c>
      <c r="E41" s="137" t="s">
        <v>70</v>
      </c>
      <c r="F41" s="137" t="s">
        <v>101</v>
      </c>
      <c r="G41" s="137">
        <v>23777</v>
      </c>
      <c r="H41" s="154">
        <v>0.72086470118181434</v>
      </c>
      <c r="I41" s="137" t="s">
        <v>75</v>
      </c>
      <c r="J41" s="75"/>
    </row>
    <row r="42" spans="1:10" x14ac:dyDescent="0.25">
      <c r="A42" s="149">
        <v>2014</v>
      </c>
      <c r="B42" s="137">
        <v>39</v>
      </c>
      <c r="C42" s="149" t="s">
        <v>68</v>
      </c>
      <c r="D42" s="137" t="s">
        <v>28</v>
      </c>
      <c r="E42" s="137" t="s">
        <v>4</v>
      </c>
      <c r="F42" s="137" t="s">
        <v>4</v>
      </c>
      <c r="G42" s="137">
        <v>1258</v>
      </c>
      <c r="H42" s="154">
        <v>0.69077901430842603</v>
      </c>
      <c r="I42" s="137" t="s">
        <v>290</v>
      </c>
      <c r="J42" s="75"/>
    </row>
    <row r="43" spans="1:10" x14ac:dyDescent="0.25">
      <c r="A43" s="149">
        <v>2014</v>
      </c>
      <c r="B43" s="137">
        <v>39</v>
      </c>
      <c r="C43" s="149" t="s">
        <v>68</v>
      </c>
      <c r="D43" s="137" t="s">
        <v>28</v>
      </c>
      <c r="E43" s="137" t="s">
        <v>4</v>
      </c>
      <c r="F43" s="137" t="s">
        <v>101</v>
      </c>
      <c r="G43" s="137">
        <v>23768</v>
      </c>
      <c r="H43" s="154">
        <v>0.7126388421406934</v>
      </c>
      <c r="I43" s="137" t="s">
        <v>290</v>
      </c>
      <c r="J43" s="75"/>
    </row>
    <row r="44" spans="1:10" ht="30" x14ac:dyDescent="0.25">
      <c r="A44" s="149">
        <v>2014</v>
      </c>
      <c r="B44" s="137">
        <v>39</v>
      </c>
      <c r="C44" s="149" t="s">
        <v>68</v>
      </c>
      <c r="D44" s="137" t="s">
        <v>28</v>
      </c>
      <c r="E44" s="137" t="s">
        <v>11</v>
      </c>
      <c r="F44" s="137" t="s">
        <v>11</v>
      </c>
      <c r="G44" s="137">
        <v>3861</v>
      </c>
      <c r="H44" s="154">
        <v>0.74022274022274026</v>
      </c>
      <c r="I44" s="137" t="s">
        <v>75</v>
      </c>
      <c r="J44" s="75"/>
    </row>
    <row r="45" spans="1:10" ht="30" x14ac:dyDescent="0.25">
      <c r="A45" s="149">
        <v>2014</v>
      </c>
      <c r="B45" s="137">
        <v>39</v>
      </c>
      <c r="C45" s="149" t="s">
        <v>68</v>
      </c>
      <c r="D45" s="137" t="s">
        <v>28</v>
      </c>
      <c r="E45" s="137" t="s">
        <v>11</v>
      </c>
      <c r="F45" s="137" t="s">
        <v>101</v>
      </c>
      <c r="G45" s="137">
        <v>21165</v>
      </c>
      <c r="H45" s="154">
        <v>0.70630758327427356</v>
      </c>
      <c r="I45" s="137" t="s">
        <v>75</v>
      </c>
      <c r="J45" s="75"/>
    </row>
    <row r="46" spans="1:10" x14ac:dyDescent="0.25">
      <c r="A46" s="149">
        <v>2014</v>
      </c>
      <c r="B46" s="137">
        <v>39</v>
      </c>
      <c r="C46" s="149" t="s">
        <v>68</v>
      </c>
      <c r="D46" s="137" t="s">
        <v>28</v>
      </c>
      <c r="E46" s="137" t="s">
        <v>25</v>
      </c>
      <c r="F46" s="137" t="s">
        <v>25</v>
      </c>
      <c r="G46" s="137">
        <v>5104</v>
      </c>
      <c r="H46" s="154">
        <v>0.69416144200626961</v>
      </c>
      <c r="I46" s="137" t="s">
        <v>75</v>
      </c>
      <c r="J46" s="75"/>
    </row>
    <row r="47" spans="1:10" x14ac:dyDescent="0.25">
      <c r="A47" s="149">
        <v>2014</v>
      </c>
      <c r="B47" s="137">
        <v>39</v>
      </c>
      <c r="C47" s="149" t="s">
        <v>68</v>
      </c>
      <c r="D47" s="137" t="s">
        <v>28</v>
      </c>
      <c r="E47" s="137" t="s">
        <v>25</v>
      </c>
      <c r="F47" s="137" t="s">
        <v>101</v>
      </c>
      <c r="G47" s="137">
        <v>19922</v>
      </c>
      <c r="H47" s="154">
        <v>0.71599237024395146</v>
      </c>
      <c r="I47" s="137" t="s">
        <v>75</v>
      </c>
      <c r="J47" s="75"/>
    </row>
    <row r="48" spans="1:10" ht="30" x14ac:dyDescent="0.25">
      <c r="A48" s="149">
        <v>2014</v>
      </c>
      <c r="B48" s="137">
        <v>39</v>
      </c>
      <c r="C48" s="149" t="s">
        <v>68</v>
      </c>
      <c r="D48" s="137" t="s">
        <v>28</v>
      </c>
      <c r="E48" s="137" t="s">
        <v>12</v>
      </c>
      <c r="F48" s="137" t="s">
        <v>12</v>
      </c>
      <c r="G48" s="137">
        <v>6751</v>
      </c>
      <c r="H48" s="154">
        <v>0.70596948600207377</v>
      </c>
      <c r="I48" s="137" t="s">
        <v>290</v>
      </c>
      <c r="J48" s="75"/>
    </row>
    <row r="49" spans="1:10" ht="30" x14ac:dyDescent="0.25">
      <c r="A49" s="149">
        <v>2014</v>
      </c>
      <c r="B49" s="137">
        <v>39</v>
      </c>
      <c r="C49" s="149" t="s">
        <v>68</v>
      </c>
      <c r="D49" s="137" t="s">
        <v>28</v>
      </c>
      <c r="E49" s="137" t="s">
        <v>12</v>
      </c>
      <c r="F49" s="137" t="s">
        <v>101</v>
      </c>
      <c r="G49" s="137">
        <v>18275</v>
      </c>
      <c r="H49" s="154">
        <v>0.71359781121751031</v>
      </c>
      <c r="I49" s="137" t="s">
        <v>290</v>
      </c>
      <c r="J49" s="75"/>
    </row>
    <row r="50" spans="1:10" ht="30" x14ac:dyDescent="0.25">
      <c r="A50" s="149">
        <v>2014</v>
      </c>
      <c r="B50" s="137">
        <v>39</v>
      </c>
      <c r="C50" s="149" t="s">
        <v>68</v>
      </c>
      <c r="D50" s="137" t="s">
        <v>28</v>
      </c>
      <c r="E50" s="137" t="s">
        <v>13</v>
      </c>
      <c r="F50" s="137" t="s">
        <v>13</v>
      </c>
      <c r="G50" s="137">
        <v>4395</v>
      </c>
      <c r="H50" s="154">
        <v>0.75062571103526732</v>
      </c>
      <c r="I50" s="137" t="s">
        <v>75</v>
      </c>
      <c r="J50" s="75"/>
    </row>
    <row r="51" spans="1:10" ht="30" x14ac:dyDescent="0.25">
      <c r="A51" s="149">
        <v>2014</v>
      </c>
      <c r="B51" s="137">
        <v>39</v>
      </c>
      <c r="C51" s="149" t="s">
        <v>68</v>
      </c>
      <c r="D51" s="137" t="s">
        <v>28</v>
      </c>
      <c r="E51" s="137" t="s">
        <v>13</v>
      </c>
      <c r="F51" s="137" t="s">
        <v>101</v>
      </c>
      <c r="G51" s="137">
        <v>20631</v>
      </c>
      <c r="H51" s="154">
        <v>0.7032136105860114</v>
      </c>
      <c r="I51" s="137" t="s">
        <v>75</v>
      </c>
      <c r="J51" s="75"/>
    </row>
    <row r="52" spans="1:10" ht="30" x14ac:dyDescent="0.25">
      <c r="A52" s="149">
        <v>2014</v>
      </c>
      <c r="B52" s="137">
        <v>39</v>
      </c>
      <c r="C52" s="149" t="s">
        <v>68</v>
      </c>
      <c r="D52" s="137" t="s">
        <v>28</v>
      </c>
      <c r="E52" s="137" t="s">
        <v>14</v>
      </c>
      <c r="F52" s="137" t="s">
        <v>14</v>
      </c>
      <c r="G52" s="137">
        <v>1128</v>
      </c>
      <c r="H52" s="154">
        <v>0.6542553191489362</v>
      </c>
      <c r="I52" s="137" t="s">
        <v>75</v>
      </c>
      <c r="J52" s="75"/>
    </row>
    <row r="53" spans="1:10" ht="30" x14ac:dyDescent="0.25">
      <c r="A53" s="149">
        <v>2014</v>
      </c>
      <c r="B53" s="137">
        <v>39</v>
      </c>
      <c r="C53" s="149" t="s">
        <v>68</v>
      </c>
      <c r="D53" s="137" t="s">
        <v>28</v>
      </c>
      <c r="E53" s="137" t="s">
        <v>14</v>
      </c>
      <c r="F53" s="137" t="s">
        <v>101</v>
      </c>
      <c r="G53" s="137">
        <v>23898</v>
      </c>
      <c r="H53" s="154">
        <v>0.71424386977989784</v>
      </c>
      <c r="I53" s="137" t="s">
        <v>75</v>
      </c>
      <c r="J53" s="75"/>
    </row>
    <row r="54" spans="1:10" x14ac:dyDescent="0.25">
      <c r="A54" s="149">
        <v>2014</v>
      </c>
      <c r="B54" s="137">
        <v>39</v>
      </c>
      <c r="C54" s="149" t="s">
        <v>68</v>
      </c>
      <c r="D54" s="137" t="s">
        <v>28</v>
      </c>
      <c r="E54" s="137" t="s">
        <v>15</v>
      </c>
      <c r="F54" s="137" t="s">
        <v>15</v>
      </c>
      <c r="G54" s="137">
        <v>1914</v>
      </c>
      <c r="H54" s="154">
        <v>0.73040752351097182</v>
      </c>
      <c r="I54" s="137" t="s">
        <v>290</v>
      </c>
      <c r="J54" s="75"/>
    </row>
    <row r="55" spans="1:10" x14ac:dyDescent="0.25">
      <c r="A55" s="149">
        <v>2014</v>
      </c>
      <c r="B55" s="137">
        <v>39</v>
      </c>
      <c r="C55" s="149" t="s">
        <v>68</v>
      </c>
      <c r="D55" s="137" t="s">
        <v>28</v>
      </c>
      <c r="E55" s="137" t="s">
        <v>15</v>
      </c>
      <c r="F55" s="137" t="s">
        <v>101</v>
      </c>
      <c r="G55" s="137">
        <v>23112</v>
      </c>
      <c r="H55" s="154">
        <v>0.70997750086535139</v>
      </c>
      <c r="I55" s="137" t="s">
        <v>290</v>
      </c>
      <c r="J55" s="75"/>
    </row>
    <row r="56" spans="1:10" ht="30" x14ac:dyDescent="0.25">
      <c r="A56" s="149">
        <v>2014</v>
      </c>
      <c r="B56" s="137">
        <v>39</v>
      </c>
      <c r="C56" s="149" t="s">
        <v>68</v>
      </c>
      <c r="D56" s="137" t="s">
        <v>28</v>
      </c>
      <c r="E56" s="137" t="s">
        <v>16</v>
      </c>
      <c r="F56" s="137" t="s">
        <v>16</v>
      </c>
      <c r="G56" s="137">
        <v>2650</v>
      </c>
      <c r="H56" s="154">
        <v>0.68377358490566043</v>
      </c>
      <c r="I56" s="137" t="s">
        <v>75</v>
      </c>
      <c r="J56" s="75"/>
    </row>
    <row r="57" spans="1:10" ht="30" x14ac:dyDescent="0.25">
      <c r="A57" s="149">
        <v>2014</v>
      </c>
      <c r="B57" s="137">
        <v>39</v>
      </c>
      <c r="C57" s="149" t="s">
        <v>68</v>
      </c>
      <c r="D57" s="137" t="s">
        <v>28</v>
      </c>
      <c r="E57" s="137" t="s">
        <v>16</v>
      </c>
      <c r="F57" s="137" t="s">
        <v>101</v>
      </c>
      <c r="G57" s="137">
        <v>22376</v>
      </c>
      <c r="H57" s="154">
        <v>0.71482838755809797</v>
      </c>
      <c r="I57" s="137" t="s">
        <v>75</v>
      </c>
      <c r="J57" s="75"/>
    </row>
    <row r="58" spans="1:10" x14ac:dyDescent="0.25">
      <c r="A58" s="149">
        <v>2014</v>
      </c>
      <c r="B58" s="137">
        <v>39</v>
      </c>
      <c r="C58" s="149" t="s">
        <v>68</v>
      </c>
      <c r="D58" s="137" t="s">
        <v>28</v>
      </c>
      <c r="E58" s="137" t="s">
        <v>17</v>
      </c>
      <c r="F58" s="137" t="s">
        <v>17</v>
      </c>
      <c r="G58" s="137">
        <v>5994</v>
      </c>
      <c r="H58" s="154">
        <v>0.7902902902902903</v>
      </c>
      <c r="I58" s="137" t="s">
        <v>75</v>
      </c>
      <c r="J58" s="75"/>
    </row>
    <row r="59" spans="1:10" x14ac:dyDescent="0.25">
      <c r="A59" s="149">
        <v>2014</v>
      </c>
      <c r="B59" s="137">
        <v>39</v>
      </c>
      <c r="C59" s="149" t="s">
        <v>68</v>
      </c>
      <c r="D59" s="137" t="s">
        <v>28</v>
      </c>
      <c r="E59" s="137" t="s">
        <v>17</v>
      </c>
      <c r="F59" s="137" t="s">
        <v>101</v>
      </c>
      <c r="G59" s="137">
        <v>19032</v>
      </c>
      <c r="H59" s="154">
        <v>0.68673812526271538</v>
      </c>
      <c r="I59" s="137" t="s">
        <v>75</v>
      </c>
      <c r="J59" s="75"/>
    </row>
    <row r="60" spans="1:10" x14ac:dyDescent="0.25">
      <c r="A60" s="149">
        <v>2014</v>
      </c>
      <c r="B60" s="137">
        <v>39</v>
      </c>
      <c r="C60" s="149" t="s">
        <v>68</v>
      </c>
      <c r="D60" s="137" t="s">
        <v>28</v>
      </c>
      <c r="E60" s="137" t="s">
        <v>18</v>
      </c>
      <c r="F60" s="137" t="s">
        <v>18</v>
      </c>
      <c r="G60" s="137">
        <v>984</v>
      </c>
      <c r="H60" s="154">
        <v>0.69105691056910568</v>
      </c>
      <c r="I60" s="137" t="s">
        <v>290</v>
      </c>
      <c r="J60" s="75"/>
    </row>
    <row r="61" spans="1:10" x14ac:dyDescent="0.25">
      <c r="A61" s="149">
        <v>2014</v>
      </c>
      <c r="B61" s="137">
        <v>39</v>
      </c>
      <c r="C61" s="149" t="s">
        <v>68</v>
      </c>
      <c r="D61" s="137" t="s">
        <v>28</v>
      </c>
      <c r="E61" s="137" t="s">
        <v>18</v>
      </c>
      <c r="F61" s="137" t="s">
        <v>101</v>
      </c>
      <c r="G61" s="137">
        <v>24042</v>
      </c>
      <c r="H61" s="154">
        <v>0.7123783379086599</v>
      </c>
      <c r="I61" s="137" t="s">
        <v>290</v>
      </c>
      <c r="J61" s="75"/>
    </row>
    <row r="62" spans="1:10" x14ac:dyDescent="0.25">
      <c r="A62" s="149">
        <v>2014</v>
      </c>
      <c r="B62" s="137">
        <v>39</v>
      </c>
      <c r="C62" s="149" t="s">
        <v>68</v>
      </c>
      <c r="D62" s="137" t="s">
        <v>28</v>
      </c>
      <c r="E62" s="137" t="s">
        <v>19</v>
      </c>
      <c r="F62" s="137" t="s">
        <v>19</v>
      </c>
      <c r="G62" s="137">
        <v>7988</v>
      </c>
      <c r="H62" s="154">
        <v>0.73597896845267907</v>
      </c>
      <c r="I62" s="137" t="s">
        <v>75</v>
      </c>
      <c r="J62" s="75"/>
    </row>
    <row r="63" spans="1:10" x14ac:dyDescent="0.25">
      <c r="A63" s="149">
        <v>2014</v>
      </c>
      <c r="B63" s="137">
        <v>39</v>
      </c>
      <c r="C63" s="149" t="s">
        <v>68</v>
      </c>
      <c r="D63" s="137" t="s">
        <v>28</v>
      </c>
      <c r="E63" s="137" t="s">
        <v>19</v>
      </c>
      <c r="F63" s="137" t="s">
        <v>101</v>
      </c>
      <c r="G63" s="137">
        <v>17038</v>
      </c>
      <c r="H63" s="154">
        <v>0.70008216926869349</v>
      </c>
      <c r="I63" s="137" t="s">
        <v>75</v>
      </c>
      <c r="J63" s="75"/>
    </row>
    <row r="64" spans="1:10" x14ac:dyDescent="0.25">
      <c r="A64" s="149">
        <v>2014</v>
      </c>
      <c r="B64" s="137">
        <v>39</v>
      </c>
      <c r="C64" s="149" t="s">
        <v>68</v>
      </c>
      <c r="D64" s="137" t="s">
        <v>28</v>
      </c>
      <c r="E64" s="137" t="s">
        <v>69</v>
      </c>
      <c r="F64" s="137" t="s">
        <v>69</v>
      </c>
      <c r="G64" s="137">
        <v>1328</v>
      </c>
      <c r="H64" s="154">
        <v>0.7168674698795181</v>
      </c>
      <c r="I64" s="137" t="s">
        <v>290</v>
      </c>
      <c r="J64" s="75"/>
    </row>
    <row r="65" spans="1:10" x14ac:dyDescent="0.25">
      <c r="A65" s="149">
        <v>2014</v>
      </c>
      <c r="B65" s="137">
        <v>39</v>
      </c>
      <c r="C65" s="149" t="s">
        <v>68</v>
      </c>
      <c r="D65" s="137" t="s">
        <v>28</v>
      </c>
      <c r="E65" s="137" t="s">
        <v>69</v>
      </c>
      <c r="F65" s="137" t="s">
        <v>101</v>
      </c>
      <c r="G65" s="137">
        <v>23698</v>
      </c>
      <c r="H65" s="154">
        <v>0.71124145497510338</v>
      </c>
      <c r="I65" s="137" t="s">
        <v>290</v>
      </c>
      <c r="J65" s="75"/>
    </row>
    <row r="66" spans="1:10" x14ac:dyDescent="0.25">
      <c r="A66" s="149">
        <v>2014</v>
      </c>
      <c r="B66" s="137">
        <v>39</v>
      </c>
      <c r="C66" s="149" t="s">
        <v>68</v>
      </c>
      <c r="D66" s="137" t="s">
        <v>28</v>
      </c>
      <c r="E66" s="137" t="s">
        <v>21</v>
      </c>
      <c r="F66" s="137" t="s">
        <v>21</v>
      </c>
      <c r="G66" s="137">
        <v>1604</v>
      </c>
      <c r="H66" s="154">
        <v>0.66832917705735662</v>
      </c>
      <c r="I66" s="137" t="s">
        <v>75</v>
      </c>
      <c r="J66" s="75"/>
    </row>
    <row r="67" spans="1:10" x14ac:dyDescent="0.25">
      <c r="A67" s="149">
        <v>2014</v>
      </c>
      <c r="B67" s="137">
        <v>39</v>
      </c>
      <c r="C67" s="149" t="s">
        <v>68</v>
      </c>
      <c r="D67" s="137" t="s">
        <v>28</v>
      </c>
      <c r="E67" s="137" t="s">
        <v>21</v>
      </c>
      <c r="F67" s="137" t="s">
        <v>101</v>
      </c>
      <c r="G67" s="137">
        <v>23422</v>
      </c>
      <c r="H67" s="154">
        <v>0.7144991887968577</v>
      </c>
      <c r="I67" s="137" t="s">
        <v>75</v>
      </c>
      <c r="J67" s="75"/>
    </row>
    <row r="68" spans="1:10" x14ac:dyDescent="0.25">
      <c r="A68" s="149">
        <v>2014</v>
      </c>
      <c r="B68" s="137">
        <v>39</v>
      </c>
      <c r="C68" s="149" t="s">
        <v>68</v>
      </c>
      <c r="D68" s="137" t="s">
        <v>28</v>
      </c>
      <c r="E68" s="137" t="s">
        <v>2</v>
      </c>
      <c r="F68" s="137" t="s">
        <v>2</v>
      </c>
      <c r="G68" s="137">
        <v>23823</v>
      </c>
      <c r="H68" s="154">
        <v>0.72144566175544644</v>
      </c>
      <c r="I68" s="137" t="s">
        <v>75</v>
      </c>
      <c r="J68" s="75"/>
    </row>
    <row r="69" spans="1:10" x14ac:dyDescent="0.25">
      <c r="A69" s="149">
        <v>2014</v>
      </c>
      <c r="B69" s="137">
        <v>39</v>
      </c>
      <c r="C69" s="149" t="s">
        <v>68</v>
      </c>
      <c r="D69" s="137" t="s">
        <v>28</v>
      </c>
      <c r="E69" s="137" t="s">
        <v>2</v>
      </c>
      <c r="F69" s="137" t="s">
        <v>101</v>
      </c>
      <c r="G69" s="137">
        <v>1203</v>
      </c>
      <c r="H69" s="154">
        <v>0.51537822111388198</v>
      </c>
      <c r="I69" s="137" t="s">
        <v>75</v>
      </c>
      <c r="J69" s="75"/>
    </row>
    <row r="70" spans="1:10" x14ac:dyDescent="0.25">
      <c r="A70" s="149">
        <v>2014</v>
      </c>
      <c r="B70" s="137">
        <v>39</v>
      </c>
      <c r="C70" s="149" t="s">
        <v>68</v>
      </c>
      <c r="D70" s="137" t="s">
        <v>28</v>
      </c>
      <c r="E70" s="137" t="s">
        <v>58</v>
      </c>
      <c r="F70" s="137" t="s">
        <v>58</v>
      </c>
      <c r="G70" s="137">
        <v>3985</v>
      </c>
      <c r="H70" s="154">
        <v>0.67227101631116692</v>
      </c>
      <c r="I70" s="137" t="s">
        <v>75</v>
      </c>
      <c r="J70" s="75"/>
    </row>
    <row r="71" spans="1:10" x14ac:dyDescent="0.25">
      <c r="A71" s="149">
        <v>2014</v>
      </c>
      <c r="B71" s="137">
        <v>39</v>
      </c>
      <c r="C71" s="149" t="s">
        <v>68</v>
      </c>
      <c r="D71" s="137" t="s">
        <v>28</v>
      </c>
      <c r="E71" s="137" t="s">
        <v>58</v>
      </c>
      <c r="F71" s="137" t="s">
        <v>101</v>
      </c>
      <c r="G71" s="137">
        <v>21041</v>
      </c>
      <c r="H71" s="154">
        <v>0.71897723492229459</v>
      </c>
      <c r="I71" s="137" t="s">
        <v>75</v>
      </c>
      <c r="J71" s="75"/>
    </row>
    <row r="72" spans="1:10" ht="30" x14ac:dyDescent="0.25">
      <c r="A72" s="149">
        <v>2014</v>
      </c>
      <c r="B72" s="137">
        <v>39</v>
      </c>
      <c r="C72" s="149" t="s">
        <v>68</v>
      </c>
      <c r="D72" s="137" t="s">
        <v>28</v>
      </c>
      <c r="E72" s="137" t="s">
        <v>23</v>
      </c>
      <c r="F72" s="137" t="s">
        <v>23</v>
      </c>
      <c r="G72" s="137">
        <v>3677</v>
      </c>
      <c r="H72" s="154">
        <v>0.72368778895839003</v>
      </c>
      <c r="I72" s="137" t="s">
        <v>290</v>
      </c>
      <c r="J72" s="75"/>
    </row>
    <row r="73" spans="1:10" ht="30" x14ac:dyDescent="0.25">
      <c r="A73" s="149">
        <v>2014</v>
      </c>
      <c r="B73" s="137">
        <v>39</v>
      </c>
      <c r="C73" s="149" t="s">
        <v>68</v>
      </c>
      <c r="D73" s="137" t="s">
        <v>28</v>
      </c>
      <c r="E73" s="137" t="s">
        <v>23</v>
      </c>
      <c r="F73" s="137" t="s">
        <v>101</v>
      </c>
      <c r="G73" s="137">
        <v>21349</v>
      </c>
      <c r="H73" s="154">
        <v>0.70944774930910115</v>
      </c>
      <c r="I73" s="137" t="s">
        <v>290</v>
      </c>
      <c r="J73" s="75"/>
    </row>
    <row r="74" spans="1:10" x14ac:dyDescent="0.25">
      <c r="A74" s="149">
        <v>2014</v>
      </c>
      <c r="B74" s="137">
        <v>39</v>
      </c>
      <c r="C74" s="149" t="s">
        <v>68</v>
      </c>
      <c r="D74" s="137" t="s">
        <v>28</v>
      </c>
      <c r="E74" s="137" t="s">
        <v>24</v>
      </c>
      <c r="F74" s="137" t="s">
        <v>24</v>
      </c>
      <c r="G74" s="137">
        <v>1594</v>
      </c>
      <c r="H74" s="154">
        <v>0.65056461731493098</v>
      </c>
      <c r="I74" s="137" t="s">
        <v>75</v>
      </c>
      <c r="J74" s="75"/>
    </row>
    <row r="75" spans="1:10" x14ac:dyDescent="0.25">
      <c r="A75" s="149">
        <v>2014</v>
      </c>
      <c r="B75" s="137">
        <v>39</v>
      </c>
      <c r="C75" s="149" t="s">
        <v>68</v>
      </c>
      <c r="D75" s="137" t="s">
        <v>28</v>
      </c>
      <c r="E75" s="137" t="s">
        <v>24</v>
      </c>
      <c r="F75" s="137" t="s">
        <v>101</v>
      </c>
      <c r="G75" s="137">
        <v>23432</v>
      </c>
      <c r="H75" s="154">
        <v>0.71568794810515535</v>
      </c>
      <c r="I75" s="137" t="s">
        <v>75</v>
      </c>
      <c r="J75" s="75"/>
    </row>
    <row r="76" spans="1:10" x14ac:dyDescent="0.25">
      <c r="A76" s="149">
        <v>2014</v>
      </c>
      <c r="B76" s="137">
        <v>39</v>
      </c>
      <c r="C76" s="149" t="s">
        <v>68</v>
      </c>
      <c r="D76" s="137" t="s">
        <v>28</v>
      </c>
      <c r="E76" s="137" t="s">
        <v>27</v>
      </c>
      <c r="F76" s="137" t="s">
        <v>101</v>
      </c>
      <c r="G76" s="137">
        <v>24756</v>
      </c>
      <c r="H76" s="154">
        <v>0.71211019550815968</v>
      </c>
      <c r="I76" s="137" t="s">
        <v>290</v>
      </c>
      <c r="J76" s="75"/>
    </row>
    <row r="77" spans="1:10" x14ac:dyDescent="0.25">
      <c r="A77" s="149">
        <v>2014</v>
      </c>
      <c r="B77" s="137">
        <v>39</v>
      </c>
      <c r="C77" s="149" t="s">
        <v>68</v>
      </c>
      <c r="D77" s="137" t="s">
        <v>28</v>
      </c>
      <c r="E77" s="137" t="s">
        <v>27</v>
      </c>
      <c r="F77" s="137" t="s">
        <v>27</v>
      </c>
      <c r="G77" s="137">
        <v>270</v>
      </c>
      <c r="H77" s="154">
        <v>0.65925925925925921</v>
      </c>
      <c r="I77" s="137" t="s">
        <v>290</v>
      </c>
      <c r="J77" s="75"/>
    </row>
    <row r="78" spans="1:10" x14ac:dyDescent="0.25">
      <c r="A78" s="149">
        <v>2014</v>
      </c>
      <c r="B78" s="137" t="s">
        <v>3</v>
      </c>
      <c r="C78" s="149" t="s">
        <v>6</v>
      </c>
      <c r="D78" s="137" t="s">
        <v>28</v>
      </c>
      <c r="E78" s="137" t="s">
        <v>4</v>
      </c>
      <c r="F78" s="137" t="s">
        <v>4</v>
      </c>
      <c r="G78" s="137">
        <v>5680</v>
      </c>
      <c r="H78" s="154">
        <v>0.91249999999999998</v>
      </c>
      <c r="I78" s="137" t="s">
        <v>75</v>
      </c>
      <c r="J78" s="75"/>
    </row>
    <row r="79" spans="1:10" x14ac:dyDescent="0.25">
      <c r="A79" s="149">
        <v>2014</v>
      </c>
      <c r="B79" s="137" t="s">
        <v>3</v>
      </c>
      <c r="C79" s="149" t="s">
        <v>6</v>
      </c>
      <c r="D79" s="137" t="s">
        <v>28</v>
      </c>
      <c r="E79" s="137" t="s">
        <v>4</v>
      </c>
      <c r="F79" s="137" t="s">
        <v>101</v>
      </c>
      <c r="G79" s="137">
        <v>818216</v>
      </c>
      <c r="H79" s="154">
        <v>0.89923076547024261</v>
      </c>
      <c r="I79" s="137" t="s">
        <v>75</v>
      </c>
      <c r="J79" s="75"/>
    </row>
    <row r="80" spans="1:10" ht="30" x14ac:dyDescent="0.25">
      <c r="A80" s="149">
        <v>2014</v>
      </c>
      <c r="B80" s="137" t="s">
        <v>3</v>
      </c>
      <c r="C80" s="149" t="s">
        <v>6</v>
      </c>
      <c r="D80" s="137" t="s">
        <v>28</v>
      </c>
      <c r="E80" s="137" t="s">
        <v>11</v>
      </c>
      <c r="F80" s="137" t="s">
        <v>11</v>
      </c>
      <c r="G80" s="137">
        <v>56717</v>
      </c>
      <c r="H80" s="154">
        <v>0.92631838778496745</v>
      </c>
      <c r="I80" s="137" t="s">
        <v>75</v>
      </c>
      <c r="J80" s="75"/>
    </row>
    <row r="81" spans="1:10" ht="30" x14ac:dyDescent="0.25">
      <c r="A81" s="149">
        <v>2014</v>
      </c>
      <c r="B81" s="137" t="s">
        <v>3</v>
      </c>
      <c r="C81" s="149" t="s">
        <v>6</v>
      </c>
      <c r="D81" s="137" t="s">
        <v>28</v>
      </c>
      <c r="E81" s="137" t="s">
        <v>11</v>
      </c>
      <c r="F81" s="137" t="s">
        <v>101</v>
      </c>
      <c r="G81" s="137">
        <v>767179</v>
      </c>
      <c r="H81" s="154">
        <v>0.89732643881023855</v>
      </c>
      <c r="I81" s="137" t="s">
        <v>75</v>
      </c>
      <c r="J81" s="75"/>
    </row>
    <row r="82" spans="1:10" x14ac:dyDescent="0.25">
      <c r="A82" s="149">
        <v>2014</v>
      </c>
      <c r="B82" s="137" t="s">
        <v>3</v>
      </c>
      <c r="C82" s="149" t="s">
        <v>6</v>
      </c>
      <c r="D82" s="137" t="s">
        <v>28</v>
      </c>
      <c r="E82" s="137" t="s">
        <v>25</v>
      </c>
      <c r="F82" s="137" t="s">
        <v>25</v>
      </c>
      <c r="G82" s="137">
        <v>107518</v>
      </c>
      <c r="H82" s="154">
        <v>0.88820476571364793</v>
      </c>
      <c r="I82" s="137" t="s">
        <v>75</v>
      </c>
      <c r="J82" s="75"/>
    </row>
    <row r="83" spans="1:10" x14ac:dyDescent="0.25">
      <c r="A83" s="149">
        <v>2014</v>
      </c>
      <c r="B83" s="137" t="s">
        <v>3</v>
      </c>
      <c r="C83" s="149" t="s">
        <v>6</v>
      </c>
      <c r="D83" s="137" t="s">
        <v>28</v>
      </c>
      <c r="E83" s="137" t="s">
        <v>25</v>
      </c>
      <c r="F83" s="137" t="s">
        <v>101</v>
      </c>
      <c r="G83" s="137">
        <v>716378</v>
      </c>
      <c r="H83" s="154">
        <v>0.90099081769680256</v>
      </c>
      <c r="I83" s="137" t="s">
        <v>75</v>
      </c>
      <c r="J83" s="75"/>
    </row>
    <row r="84" spans="1:10" ht="30" x14ac:dyDescent="0.25">
      <c r="A84" s="149">
        <v>2014</v>
      </c>
      <c r="B84" s="137" t="s">
        <v>3</v>
      </c>
      <c r="C84" s="149" t="s">
        <v>6</v>
      </c>
      <c r="D84" s="137" t="s">
        <v>28</v>
      </c>
      <c r="E84" s="137" t="s">
        <v>12</v>
      </c>
      <c r="F84" s="137" t="s">
        <v>12</v>
      </c>
      <c r="G84" s="137">
        <v>144892</v>
      </c>
      <c r="H84" s="154">
        <v>0.91156171493250149</v>
      </c>
      <c r="I84" s="137" t="s">
        <v>75</v>
      </c>
      <c r="J84" s="75"/>
    </row>
    <row r="85" spans="1:10" ht="30" x14ac:dyDescent="0.25">
      <c r="A85" s="149">
        <v>2014</v>
      </c>
      <c r="B85" s="137" t="s">
        <v>3</v>
      </c>
      <c r="C85" s="149" t="s">
        <v>6</v>
      </c>
      <c r="D85" s="137" t="s">
        <v>28</v>
      </c>
      <c r="E85" s="137" t="s">
        <v>12</v>
      </c>
      <c r="F85" s="137" t="s">
        <v>101</v>
      </c>
      <c r="G85" s="137">
        <v>679004</v>
      </c>
      <c r="H85" s="154">
        <v>0.89671047593239506</v>
      </c>
      <c r="I85" s="137" t="s">
        <v>75</v>
      </c>
      <c r="J85" s="75"/>
    </row>
    <row r="86" spans="1:10" ht="30" x14ac:dyDescent="0.25">
      <c r="A86" s="149">
        <v>2014</v>
      </c>
      <c r="B86" s="137" t="s">
        <v>3</v>
      </c>
      <c r="C86" s="149" t="s">
        <v>6</v>
      </c>
      <c r="D86" s="137" t="s">
        <v>28</v>
      </c>
      <c r="E86" s="137" t="s">
        <v>13</v>
      </c>
      <c r="F86" s="137" t="s">
        <v>13</v>
      </c>
      <c r="G86" s="137">
        <v>88011</v>
      </c>
      <c r="H86" s="154">
        <v>0.89829680380861487</v>
      </c>
      <c r="I86" s="137" t="s">
        <v>290</v>
      </c>
      <c r="J86" s="75"/>
    </row>
    <row r="87" spans="1:10" ht="30" x14ac:dyDescent="0.25">
      <c r="A87" s="149">
        <v>2014</v>
      </c>
      <c r="B87" s="137" t="s">
        <v>3</v>
      </c>
      <c r="C87" s="149" t="s">
        <v>6</v>
      </c>
      <c r="D87" s="137" t="s">
        <v>28</v>
      </c>
      <c r="E87" s="137" t="s">
        <v>13</v>
      </c>
      <c r="F87" s="137" t="s">
        <v>101</v>
      </c>
      <c r="G87" s="137">
        <v>735885</v>
      </c>
      <c r="H87" s="154">
        <v>0.89944488608953843</v>
      </c>
      <c r="I87" s="137" t="s">
        <v>290</v>
      </c>
      <c r="J87" s="75"/>
    </row>
    <row r="88" spans="1:10" ht="30" x14ac:dyDescent="0.25">
      <c r="A88" s="149">
        <v>2014</v>
      </c>
      <c r="B88" s="137" t="s">
        <v>3</v>
      </c>
      <c r="C88" s="149" t="s">
        <v>6</v>
      </c>
      <c r="D88" s="137" t="s">
        <v>28</v>
      </c>
      <c r="E88" s="137" t="s">
        <v>14</v>
      </c>
      <c r="F88" s="137" t="s">
        <v>14</v>
      </c>
      <c r="G88" s="137">
        <v>10179</v>
      </c>
      <c r="H88" s="154">
        <v>0.90097259062776303</v>
      </c>
      <c r="I88" s="137" t="s">
        <v>290</v>
      </c>
      <c r="J88" s="75"/>
    </row>
    <row r="89" spans="1:10" ht="30" x14ac:dyDescent="0.25">
      <c r="A89" s="149">
        <v>2014</v>
      </c>
      <c r="B89" s="137" t="s">
        <v>3</v>
      </c>
      <c r="C89" s="149" t="s">
        <v>6</v>
      </c>
      <c r="D89" s="137" t="s">
        <v>28</v>
      </c>
      <c r="E89" s="137" t="s">
        <v>14</v>
      </c>
      <c r="F89" s="137" t="s">
        <v>101</v>
      </c>
      <c r="G89" s="137">
        <v>813717</v>
      </c>
      <c r="H89" s="154">
        <v>0.89930159994199454</v>
      </c>
      <c r="I89" s="137" t="s">
        <v>290</v>
      </c>
      <c r="J89" s="75"/>
    </row>
    <row r="90" spans="1:10" x14ac:dyDescent="0.25">
      <c r="A90" s="149">
        <v>2014</v>
      </c>
      <c r="B90" s="137" t="s">
        <v>3</v>
      </c>
      <c r="C90" s="149" t="s">
        <v>6</v>
      </c>
      <c r="D90" s="137" t="s">
        <v>28</v>
      </c>
      <c r="E90" s="137" t="s">
        <v>15</v>
      </c>
      <c r="F90" s="137" t="s">
        <v>15</v>
      </c>
      <c r="G90" s="137">
        <v>34443</v>
      </c>
      <c r="H90" s="154">
        <v>0.92886798478645882</v>
      </c>
      <c r="I90" s="137" t="s">
        <v>75</v>
      </c>
      <c r="J90" s="75"/>
    </row>
    <row r="91" spans="1:10" x14ac:dyDescent="0.25">
      <c r="A91" s="149">
        <v>2014</v>
      </c>
      <c r="B91" s="137" t="s">
        <v>3</v>
      </c>
      <c r="C91" s="149" t="s">
        <v>6</v>
      </c>
      <c r="D91" s="137" t="s">
        <v>28</v>
      </c>
      <c r="E91" s="137" t="s">
        <v>15</v>
      </c>
      <c r="F91" s="137" t="s">
        <v>101</v>
      </c>
      <c r="G91" s="137">
        <v>789453</v>
      </c>
      <c r="H91" s="154">
        <v>0.89803319513637925</v>
      </c>
      <c r="I91" s="137" t="s">
        <v>75</v>
      </c>
      <c r="J91" s="75"/>
    </row>
    <row r="92" spans="1:10" ht="30" x14ac:dyDescent="0.25">
      <c r="A92" s="149">
        <v>2014</v>
      </c>
      <c r="B92" s="137" t="s">
        <v>3</v>
      </c>
      <c r="C92" s="149" t="s">
        <v>6</v>
      </c>
      <c r="D92" s="137" t="s">
        <v>28</v>
      </c>
      <c r="E92" s="137" t="s">
        <v>16</v>
      </c>
      <c r="F92" s="137" t="s">
        <v>16</v>
      </c>
      <c r="G92" s="137">
        <v>42371</v>
      </c>
      <c r="H92" s="154">
        <v>0.91621628000283217</v>
      </c>
      <c r="I92" s="137" t="s">
        <v>75</v>
      </c>
      <c r="J92" s="75"/>
    </row>
    <row r="93" spans="1:10" ht="30" x14ac:dyDescent="0.25">
      <c r="A93" s="149">
        <v>2014</v>
      </c>
      <c r="B93" s="137" t="s">
        <v>3</v>
      </c>
      <c r="C93" s="149" t="s">
        <v>6</v>
      </c>
      <c r="D93" s="137" t="s">
        <v>28</v>
      </c>
      <c r="E93" s="137" t="s">
        <v>16</v>
      </c>
      <c r="F93" s="137" t="s">
        <v>101</v>
      </c>
      <c r="G93" s="137">
        <v>781525</v>
      </c>
      <c r="H93" s="154">
        <v>0.89840632097501683</v>
      </c>
      <c r="I93" s="137" t="s">
        <v>75</v>
      </c>
      <c r="J93" s="75"/>
    </row>
    <row r="94" spans="1:10" x14ac:dyDescent="0.25">
      <c r="A94" s="149">
        <v>2014</v>
      </c>
      <c r="B94" s="137" t="s">
        <v>3</v>
      </c>
      <c r="C94" s="149" t="s">
        <v>6</v>
      </c>
      <c r="D94" s="137" t="s">
        <v>28</v>
      </c>
      <c r="E94" s="137" t="s">
        <v>17</v>
      </c>
      <c r="F94" s="137" t="s">
        <v>17</v>
      </c>
      <c r="G94" s="137">
        <v>78692</v>
      </c>
      <c r="H94" s="154">
        <v>0.91778071468510136</v>
      </c>
      <c r="I94" s="137" t="s">
        <v>75</v>
      </c>
      <c r="J94" s="75"/>
    </row>
    <row r="95" spans="1:10" x14ac:dyDescent="0.25">
      <c r="A95" s="149">
        <v>2014</v>
      </c>
      <c r="B95" s="137" t="s">
        <v>3</v>
      </c>
      <c r="C95" s="149" t="s">
        <v>6</v>
      </c>
      <c r="D95" s="137" t="s">
        <v>28</v>
      </c>
      <c r="E95" s="137" t="s">
        <v>17</v>
      </c>
      <c r="F95" s="137" t="s">
        <v>101</v>
      </c>
      <c r="G95" s="137">
        <v>745204</v>
      </c>
      <c r="H95" s="154">
        <v>0.89737306831417973</v>
      </c>
      <c r="I95" s="137" t="s">
        <v>75</v>
      </c>
      <c r="J95" s="75"/>
    </row>
    <row r="96" spans="1:10" x14ac:dyDescent="0.25">
      <c r="A96" s="149">
        <v>2014</v>
      </c>
      <c r="B96" s="137" t="s">
        <v>3</v>
      </c>
      <c r="C96" s="149" t="s">
        <v>6</v>
      </c>
      <c r="D96" s="137" t="s">
        <v>28</v>
      </c>
      <c r="E96" s="137" t="s">
        <v>18</v>
      </c>
      <c r="F96" s="137" t="s">
        <v>18</v>
      </c>
      <c r="G96" s="137">
        <v>8719</v>
      </c>
      <c r="H96" s="154">
        <v>0.90388806055740334</v>
      </c>
      <c r="I96" s="137" t="s">
        <v>290</v>
      </c>
      <c r="J96" s="75"/>
    </row>
    <row r="97" spans="1:10" x14ac:dyDescent="0.25">
      <c r="A97" s="149">
        <v>2014</v>
      </c>
      <c r="B97" s="137" t="s">
        <v>3</v>
      </c>
      <c r="C97" s="149" t="s">
        <v>6</v>
      </c>
      <c r="D97" s="137" t="s">
        <v>28</v>
      </c>
      <c r="E97" s="137" t="s">
        <v>18</v>
      </c>
      <c r="F97" s="137" t="s">
        <v>101</v>
      </c>
      <c r="G97" s="137">
        <v>815177</v>
      </c>
      <c r="H97" s="154">
        <v>0.89927340933318778</v>
      </c>
      <c r="I97" s="137" t="s">
        <v>290</v>
      </c>
      <c r="J97" s="75"/>
    </row>
    <row r="98" spans="1:10" x14ac:dyDescent="0.25">
      <c r="A98" s="149">
        <v>2014</v>
      </c>
      <c r="B98" s="137" t="s">
        <v>3</v>
      </c>
      <c r="C98" s="149" t="s">
        <v>6</v>
      </c>
      <c r="D98" s="137" t="s">
        <v>28</v>
      </c>
      <c r="E98" s="137" t="s">
        <v>19</v>
      </c>
      <c r="F98" s="137" t="s">
        <v>19</v>
      </c>
      <c r="G98" s="137">
        <v>204913</v>
      </c>
      <c r="H98" s="154">
        <v>0.92056140898820471</v>
      </c>
      <c r="I98" s="137" t="s">
        <v>75</v>
      </c>
      <c r="J98" s="75"/>
    </row>
    <row r="99" spans="1:10" x14ac:dyDescent="0.25">
      <c r="A99" s="149">
        <v>2014</v>
      </c>
      <c r="B99" s="137" t="s">
        <v>3</v>
      </c>
      <c r="C99" s="149" t="s">
        <v>6</v>
      </c>
      <c r="D99" s="137" t="s">
        <v>28</v>
      </c>
      <c r="E99" s="137" t="s">
        <v>19</v>
      </c>
      <c r="F99" s="137" t="s">
        <v>101</v>
      </c>
      <c r="G99" s="137">
        <v>618983</v>
      </c>
      <c r="H99" s="154">
        <v>0.89229106453650586</v>
      </c>
      <c r="I99" s="137" t="s">
        <v>75</v>
      </c>
      <c r="J99" s="75"/>
    </row>
    <row r="100" spans="1:10" x14ac:dyDescent="0.25">
      <c r="A100" s="149">
        <v>2014</v>
      </c>
      <c r="B100" s="137" t="s">
        <v>3</v>
      </c>
      <c r="C100" s="149" t="s">
        <v>6</v>
      </c>
      <c r="D100" s="137" t="s">
        <v>28</v>
      </c>
      <c r="E100" s="137" t="s">
        <v>20</v>
      </c>
      <c r="F100" s="137" t="s">
        <v>20</v>
      </c>
      <c r="G100" s="137">
        <v>16730</v>
      </c>
      <c r="H100" s="154">
        <v>0.89473998804542743</v>
      </c>
      <c r="I100" s="137" t="s">
        <v>75</v>
      </c>
      <c r="J100" s="75"/>
    </row>
    <row r="101" spans="1:10" x14ac:dyDescent="0.25">
      <c r="A101" s="149">
        <v>2014</v>
      </c>
      <c r="B101" s="137" t="s">
        <v>3</v>
      </c>
      <c r="C101" s="149" t="s">
        <v>6</v>
      </c>
      <c r="D101" s="137" t="s">
        <v>28</v>
      </c>
      <c r="E101" s="137" t="s">
        <v>20</v>
      </c>
      <c r="F101" s="137" t="s">
        <v>101</v>
      </c>
      <c r="G101" s="137">
        <v>807166</v>
      </c>
      <c r="H101" s="154">
        <v>0.89941722024961412</v>
      </c>
      <c r="I101" s="137" t="s">
        <v>75</v>
      </c>
      <c r="J101" s="75"/>
    </row>
    <row r="102" spans="1:10" x14ac:dyDescent="0.25">
      <c r="A102" s="149">
        <v>2014</v>
      </c>
      <c r="B102" s="137" t="s">
        <v>3</v>
      </c>
      <c r="C102" s="149" t="s">
        <v>6</v>
      </c>
      <c r="D102" s="137" t="s">
        <v>28</v>
      </c>
      <c r="E102" s="137" t="s">
        <v>21</v>
      </c>
      <c r="F102" s="137" t="s">
        <v>21</v>
      </c>
      <c r="G102" s="137">
        <v>7155</v>
      </c>
      <c r="H102" s="154">
        <v>0.87267645003494065</v>
      </c>
      <c r="I102" s="137" t="s">
        <v>75</v>
      </c>
      <c r="J102" s="75"/>
    </row>
    <row r="103" spans="1:10" x14ac:dyDescent="0.25">
      <c r="A103" s="149">
        <v>2014</v>
      </c>
      <c r="B103" s="137" t="s">
        <v>3</v>
      </c>
      <c r="C103" s="149" t="s">
        <v>6</v>
      </c>
      <c r="D103" s="137" t="s">
        <v>28</v>
      </c>
      <c r="E103" s="137" t="s">
        <v>21</v>
      </c>
      <c r="F103" s="137" t="s">
        <v>101</v>
      </c>
      <c r="G103" s="137">
        <v>816741</v>
      </c>
      <c r="H103" s="154">
        <v>0.89955567309587736</v>
      </c>
      <c r="I103" s="137" t="s">
        <v>75</v>
      </c>
      <c r="J103" s="75"/>
    </row>
    <row r="104" spans="1:10" x14ac:dyDescent="0.25">
      <c r="A104" s="149">
        <v>2014</v>
      </c>
      <c r="B104" s="137" t="s">
        <v>3</v>
      </c>
      <c r="C104" s="149" t="s">
        <v>6</v>
      </c>
      <c r="D104" s="137" t="s">
        <v>28</v>
      </c>
      <c r="E104" s="137" t="s">
        <v>2</v>
      </c>
      <c r="F104" s="137" t="s">
        <v>2</v>
      </c>
      <c r="G104" s="137">
        <v>531387</v>
      </c>
      <c r="H104" s="154">
        <v>0.9062660546833099</v>
      </c>
      <c r="I104" s="137" t="s">
        <v>75</v>
      </c>
      <c r="J104" s="75"/>
    </row>
    <row r="105" spans="1:10" x14ac:dyDescent="0.25">
      <c r="A105" s="149">
        <v>2014</v>
      </c>
      <c r="B105" s="137" t="s">
        <v>3</v>
      </c>
      <c r="C105" s="149" t="s">
        <v>6</v>
      </c>
      <c r="D105" s="137" t="s">
        <v>28</v>
      </c>
      <c r="E105" s="137" t="s">
        <v>2</v>
      </c>
      <c r="F105" s="137" t="s">
        <v>101</v>
      </c>
      <c r="G105" s="137">
        <v>292509</v>
      </c>
      <c r="H105" s="154">
        <v>0.8867077594193683</v>
      </c>
      <c r="I105" s="137" t="s">
        <v>75</v>
      </c>
      <c r="J105" s="75"/>
    </row>
    <row r="106" spans="1:10" x14ac:dyDescent="0.25">
      <c r="A106" s="149">
        <v>2014</v>
      </c>
      <c r="B106" s="137" t="s">
        <v>3</v>
      </c>
      <c r="C106" s="149" t="s">
        <v>6</v>
      </c>
      <c r="D106" s="137" t="s">
        <v>28</v>
      </c>
      <c r="E106" s="137" t="s">
        <v>22</v>
      </c>
      <c r="F106" s="137" t="s">
        <v>22</v>
      </c>
      <c r="G106" s="137">
        <v>93915</v>
      </c>
      <c r="H106" s="154">
        <v>0.88949582068892086</v>
      </c>
      <c r="I106" s="137" t="s">
        <v>75</v>
      </c>
      <c r="J106" s="75"/>
    </row>
    <row r="107" spans="1:10" x14ac:dyDescent="0.25">
      <c r="A107" s="149">
        <v>2014</v>
      </c>
      <c r="B107" s="137" t="s">
        <v>3</v>
      </c>
      <c r="C107" s="149" t="s">
        <v>6</v>
      </c>
      <c r="D107" s="137" t="s">
        <v>28</v>
      </c>
      <c r="E107" s="137" t="s">
        <v>22</v>
      </c>
      <c r="F107" s="137" t="s">
        <v>101</v>
      </c>
      <c r="G107" s="137">
        <v>729981</v>
      </c>
      <c r="H107" s="154">
        <v>0.90058645362002576</v>
      </c>
      <c r="I107" s="137" t="s">
        <v>75</v>
      </c>
      <c r="J107" s="75"/>
    </row>
    <row r="108" spans="1:10" ht="30" x14ac:dyDescent="0.25">
      <c r="A108" s="149">
        <v>2014</v>
      </c>
      <c r="B108" s="137" t="s">
        <v>3</v>
      </c>
      <c r="C108" s="149" t="s">
        <v>6</v>
      </c>
      <c r="D108" s="137" t="s">
        <v>28</v>
      </c>
      <c r="E108" s="137" t="s">
        <v>23</v>
      </c>
      <c r="F108" s="137" t="s">
        <v>23</v>
      </c>
      <c r="G108" s="137">
        <v>32981</v>
      </c>
      <c r="H108" s="154">
        <v>0.87577696249355685</v>
      </c>
      <c r="I108" s="137" t="s">
        <v>75</v>
      </c>
      <c r="J108" s="75"/>
    </row>
    <row r="109" spans="1:10" ht="30" x14ac:dyDescent="0.25">
      <c r="A109" s="149">
        <v>2014</v>
      </c>
      <c r="B109" s="137" t="s">
        <v>3</v>
      </c>
      <c r="C109" s="149" t="s">
        <v>6</v>
      </c>
      <c r="D109" s="137" t="s">
        <v>28</v>
      </c>
      <c r="E109" s="137" t="s">
        <v>23</v>
      </c>
      <c r="F109" s="137" t="s">
        <v>101</v>
      </c>
      <c r="G109" s="137">
        <v>790915</v>
      </c>
      <c r="H109" s="154">
        <v>0.90030407818792157</v>
      </c>
      <c r="I109" s="137" t="s">
        <v>75</v>
      </c>
      <c r="J109" s="75"/>
    </row>
    <row r="110" spans="1:10" x14ac:dyDescent="0.25">
      <c r="A110" s="149">
        <v>2014</v>
      </c>
      <c r="B110" s="137" t="s">
        <v>3</v>
      </c>
      <c r="C110" s="149" t="s">
        <v>6</v>
      </c>
      <c r="D110" s="137" t="s">
        <v>28</v>
      </c>
      <c r="E110" s="137" t="s">
        <v>24</v>
      </c>
      <c r="F110" s="137" t="s">
        <v>24</v>
      </c>
      <c r="G110" s="137">
        <v>17005</v>
      </c>
      <c r="H110" s="154">
        <v>0.88127021464275213</v>
      </c>
      <c r="I110" s="137" t="s">
        <v>75</v>
      </c>
      <c r="J110" s="75"/>
    </row>
    <row r="111" spans="1:10" x14ac:dyDescent="0.25">
      <c r="A111" s="149">
        <v>2014</v>
      </c>
      <c r="B111" s="137" t="s">
        <v>3</v>
      </c>
      <c r="C111" s="149" t="s">
        <v>6</v>
      </c>
      <c r="D111" s="137" t="s">
        <v>28</v>
      </c>
      <c r="E111" s="137" t="s">
        <v>24</v>
      </c>
      <c r="F111" s="137" t="s">
        <v>101</v>
      </c>
      <c r="G111" s="137">
        <v>806891</v>
      </c>
      <c r="H111" s="154">
        <v>0.89970268598856595</v>
      </c>
      <c r="I111" s="137" t="s">
        <v>75</v>
      </c>
      <c r="J111" s="75"/>
    </row>
    <row r="112" spans="1:10" x14ac:dyDescent="0.25">
      <c r="A112" s="149">
        <v>2014</v>
      </c>
      <c r="B112" s="137" t="s">
        <v>3</v>
      </c>
      <c r="C112" s="149" t="s">
        <v>6</v>
      </c>
      <c r="D112" s="137" t="s">
        <v>28</v>
      </c>
      <c r="E112" s="137" t="s">
        <v>26</v>
      </c>
      <c r="F112" s="137" t="s">
        <v>101</v>
      </c>
      <c r="G112" s="137">
        <v>566174</v>
      </c>
      <c r="H112" s="154">
        <v>0.9054707563399238</v>
      </c>
      <c r="I112" s="137" t="s">
        <v>75</v>
      </c>
      <c r="J112" s="75"/>
    </row>
    <row r="113" spans="1:10" x14ac:dyDescent="0.25">
      <c r="A113" s="149">
        <v>2014</v>
      </c>
      <c r="B113" s="137" t="s">
        <v>3</v>
      </c>
      <c r="C113" s="149" t="s">
        <v>6</v>
      </c>
      <c r="D113" s="137" t="s">
        <v>28</v>
      </c>
      <c r="E113" s="137" t="s">
        <v>26</v>
      </c>
      <c r="F113" s="137" t="s">
        <v>26</v>
      </c>
      <c r="G113" s="137">
        <v>257722</v>
      </c>
      <c r="H113" s="154">
        <v>0.88581494788958648</v>
      </c>
      <c r="I113" s="137" t="s">
        <v>75</v>
      </c>
      <c r="J113" s="75"/>
    </row>
    <row r="114" spans="1:10" x14ac:dyDescent="0.25">
      <c r="A114" s="149">
        <v>2014</v>
      </c>
      <c r="B114" s="137" t="s">
        <v>3</v>
      </c>
      <c r="C114" s="149" t="s">
        <v>6</v>
      </c>
      <c r="D114" s="137" t="s">
        <v>28</v>
      </c>
      <c r="E114" s="137" t="s">
        <v>27</v>
      </c>
      <c r="F114" s="137" t="s">
        <v>101</v>
      </c>
      <c r="G114" s="137">
        <v>810595</v>
      </c>
      <c r="H114" s="154">
        <v>0.90036701435365385</v>
      </c>
      <c r="I114" s="137" t="s">
        <v>75</v>
      </c>
      <c r="J114" s="75"/>
    </row>
    <row r="115" spans="1:10" x14ac:dyDescent="0.25">
      <c r="A115" s="149">
        <v>2014</v>
      </c>
      <c r="B115" s="137" t="s">
        <v>3</v>
      </c>
      <c r="C115" s="149" t="s">
        <v>6</v>
      </c>
      <c r="D115" s="137" t="s">
        <v>28</v>
      </c>
      <c r="E115" s="137" t="s">
        <v>27</v>
      </c>
      <c r="F115" s="137" t="s">
        <v>27</v>
      </c>
      <c r="G115" s="137">
        <v>13301</v>
      </c>
      <c r="H115" s="154">
        <v>0.8356514547778362</v>
      </c>
      <c r="I115" s="137" t="s">
        <v>75</v>
      </c>
      <c r="J115" s="75"/>
    </row>
    <row r="116" spans="1:10" ht="30" x14ac:dyDescent="0.25">
      <c r="A116" s="149">
        <v>2014</v>
      </c>
      <c r="B116" s="137" t="s">
        <v>54</v>
      </c>
      <c r="C116" s="149" t="s">
        <v>55</v>
      </c>
      <c r="D116" s="137" t="s">
        <v>28</v>
      </c>
      <c r="E116" s="137" t="s">
        <v>11</v>
      </c>
      <c r="F116" s="137" t="s">
        <v>11</v>
      </c>
      <c r="G116" s="137">
        <v>54399</v>
      </c>
      <c r="H116" s="154">
        <v>0.87411533300244493</v>
      </c>
      <c r="I116" s="137" t="s">
        <v>75</v>
      </c>
      <c r="J116" s="75"/>
    </row>
    <row r="117" spans="1:10" ht="30" x14ac:dyDescent="0.25">
      <c r="A117" s="149">
        <v>2014</v>
      </c>
      <c r="B117" s="137" t="s">
        <v>54</v>
      </c>
      <c r="C117" s="149" t="s">
        <v>55</v>
      </c>
      <c r="D117" s="137" t="s">
        <v>28</v>
      </c>
      <c r="E117" s="137" t="s">
        <v>11</v>
      </c>
      <c r="F117" s="137" t="s">
        <v>101</v>
      </c>
      <c r="G117" s="137">
        <v>714552</v>
      </c>
      <c r="H117" s="154">
        <v>0.8356718615300216</v>
      </c>
      <c r="I117" s="137" t="s">
        <v>75</v>
      </c>
      <c r="J117" s="75"/>
    </row>
    <row r="118" spans="1:10" x14ac:dyDescent="0.25">
      <c r="A118" s="149">
        <v>2014</v>
      </c>
      <c r="B118" s="137" t="s">
        <v>54</v>
      </c>
      <c r="C118" s="149" t="s">
        <v>55</v>
      </c>
      <c r="D118" s="137" t="s">
        <v>28</v>
      </c>
      <c r="E118" s="137" t="s">
        <v>25</v>
      </c>
      <c r="F118" s="137" t="s">
        <v>25</v>
      </c>
      <c r="G118" s="137">
        <v>102593</v>
      </c>
      <c r="H118" s="154">
        <v>0.8240523232579221</v>
      </c>
      <c r="I118" s="137" t="s">
        <v>75</v>
      </c>
      <c r="J118" s="75"/>
    </row>
    <row r="119" spans="1:10" x14ac:dyDescent="0.25">
      <c r="A119" s="149">
        <v>2014</v>
      </c>
      <c r="B119" s="137" t="s">
        <v>54</v>
      </c>
      <c r="C119" s="149" t="s">
        <v>55</v>
      </c>
      <c r="D119" s="137" t="s">
        <v>28</v>
      </c>
      <c r="E119" s="137" t="s">
        <v>25</v>
      </c>
      <c r="F119" s="137" t="s">
        <v>101</v>
      </c>
      <c r="G119" s="137">
        <v>666358</v>
      </c>
      <c r="H119" s="154">
        <v>0.84059919742840938</v>
      </c>
      <c r="I119" s="137" t="s">
        <v>75</v>
      </c>
      <c r="J119" s="75"/>
    </row>
    <row r="120" spans="1:10" ht="30" x14ac:dyDescent="0.25">
      <c r="A120" s="149">
        <v>2014</v>
      </c>
      <c r="B120" s="137" t="s">
        <v>54</v>
      </c>
      <c r="C120" s="149" t="s">
        <v>55</v>
      </c>
      <c r="D120" s="137" t="s">
        <v>28</v>
      </c>
      <c r="E120" s="137" t="s">
        <v>12</v>
      </c>
      <c r="F120" s="137" t="s">
        <v>12</v>
      </c>
      <c r="G120" s="137">
        <v>137638</v>
      </c>
      <c r="H120" s="154">
        <v>0.85743762623694042</v>
      </c>
      <c r="I120" s="137" t="s">
        <v>75</v>
      </c>
      <c r="J120" s="75"/>
    </row>
    <row r="121" spans="1:10" ht="30" x14ac:dyDescent="0.25">
      <c r="A121" s="149">
        <v>2014</v>
      </c>
      <c r="B121" s="137" t="s">
        <v>54</v>
      </c>
      <c r="C121" s="149" t="s">
        <v>55</v>
      </c>
      <c r="D121" s="137" t="s">
        <v>28</v>
      </c>
      <c r="E121" s="137" t="s">
        <v>12</v>
      </c>
      <c r="F121" s="137" t="s">
        <v>101</v>
      </c>
      <c r="G121" s="137">
        <v>631313</v>
      </c>
      <c r="H121" s="154">
        <v>0.83423911752173641</v>
      </c>
      <c r="I121" s="137" t="s">
        <v>75</v>
      </c>
      <c r="J121" s="75"/>
    </row>
    <row r="122" spans="1:10" x14ac:dyDescent="0.25">
      <c r="A122" s="149">
        <v>2014</v>
      </c>
      <c r="B122" s="137" t="s">
        <v>54</v>
      </c>
      <c r="C122" s="149" t="s">
        <v>55</v>
      </c>
      <c r="D122" s="137" t="s">
        <v>28</v>
      </c>
      <c r="E122" s="137" t="s">
        <v>57</v>
      </c>
      <c r="F122" s="137" t="s">
        <v>57</v>
      </c>
      <c r="G122" s="137">
        <v>83727</v>
      </c>
      <c r="H122" s="154">
        <v>0.84161620504735624</v>
      </c>
      <c r="I122" s="137" t="s">
        <v>75</v>
      </c>
      <c r="J122" s="75"/>
    </row>
    <row r="123" spans="1:10" x14ac:dyDescent="0.25">
      <c r="A123" s="149">
        <v>2014</v>
      </c>
      <c r="B123" s="137" t="s">
        <v>54</v>
      </c>
      <c r="C123" s="149" t="s">
        <v>55</v>
      </c>
      <c r="D123" s="137" t="s">
        <v>28</v>
      </c>
      <c r="E123" s="137" t="s">
        <v>57</v>
      </c>
      <c r="F123" s="137" t="s">
        <v>101</v>
      </c>
      <c r="G123" s="137">
        <v>685224</v>
      </c>
      <c r="H123" s="154">
        <v>0.83799750154693942</v>
      </c>
      <c r="I123" s="137" t="s">
        <v>75</v>
      </c>
      <c r="J123" s="75"/>
    </row>
    <row r="124" spans="1:10" ht="30" x14ac:dyDescent="0.25">
      <c r="A124" s="149">
        <v>2014</v>
      </c>
      <c r="B124" s="137" t="s">
        <v>54</v>
      </c>
      <c r="C124" s="149" t="s">
        <v>55</v>
      </c>
      <c r="D124" s="137" t="s">
        <v>28</v>
      </c>
      <c r="E124" s="137" t="s">
        <v>14</v>
      </c>
      <c r="F124" s="137" t="s">
        <v>14</v>
      </c>
      <c r="G124" s="137">
        <v>9589</v>
      </c>
      <c r="H124" s="154">
        <v>0.84795077693190113</v>
      </c>
      <c r="I124" s="137" t="s">
        <v>75</v>
      </c>
      <c r="J124" s="75"/>
    </row>
    <row r="125" spans="1:10" ht="30" x14ac:dyDescent="0.25">
      <c r="A125" s="149">
        <v>2014</v>
      </c>
      <c r="B125" s="137" t="s">
        <v>54</v>
      </c>
      <c r="C125" s="149" t="s">
        <v>55</v>
      </c>
      <c r="D125" s="137" t="s">
        <v>28</v>
      </c>
      <c r="E125" s="137" t="s">
        <v>14</v>
      </c>
      <c r="F125" s="137" t="s">
        <v>101</v>
      </c>
      <c r="G125" s="137">
        <v>759362</v>
      </c>
      <c r="H125" s="154">
        <v>0.83827081154969563</v>
      </c>
      <c r="I125" s="137" t="s">
        <v>75</v>
      </c>
      <c r="J125" s="75"/>
    </row>
    <row r="126" spans="1:10" x14ac:dyDescent="0.25">
      <c r="A126" s="149">
        <v>2014</v>
      </c>
      <c r="B126" s="137" t="s">
        <v>54</v>
      </c>
      <c r="C126" s="149" t="s">
        <v>55</v>
      </c>
      <c r="D126" s="137" t="s">
        <v>28</v>
      </c>
      <c r="E126" s="137" t="s">
        <v>15</v>
      </c>
      <c r="F126" s="137" t="s">
        <v>15</v>
      </c>
      <c r="G126" s="137">
        <v>32733</v>
      </c>
      <c r="H126" s="154">
        <v>0.8803653805028564</v>
      </c>
      <c r="I126" s="137" t="s">
        <v>75</v>
      </c>
      <c r="J126" s="75"/>
    </row>
    <row r="127" spans="1:10" x14ac:dyDescent="0.25">
      <c r="A127" s="149">
        <v>2014</v>
      </c>
      <c r="B127" s="137" t="s">
        <v>54</v>
      </c>
      <c r="C127" s="149" t="s">
        <v>55</v>
      </c>
      <c r="D127" s="137" t="s">
        <v>28</v>
      </c>
      <c r="E127" s="137" t="s">
        <v>15</v>
      </c>
      <c r="F127" s="137" t="s">
        <v>101</v>
      </c>
      <c r="G127" s="137">
        <v>736218</v>
      </c>
      <c r="H127" s="154">
        <v>0.83652532266258095</v>
      </c>
      <c r="I127" s="137" t="s">
        <v>75</v>
      </c>
      <c r="J127" s="75"/>
    </row>
    <row r="128" spans="1:10" ht="30" x14ac:dyDescent="0.25">
      <c r="A128" s="149">
        <v>2014</v>
      </c>
      <c r="B128" s="137" t="s">
        <v>54</v>
      </c>
      <c r="C128" s="149" t="s">
        <v>55</v>
      </c>
      <c r="D128" s="137" t="s">
        <v>28</v>
      </c>
      <c r="E128" s="137" t="s">
        <v>16</v>
      </c>
      <c r="F128" s="137" t="s">
        <v>16</v>
      </c>
      <c r="G128" s="137">
        <v>39796</v>
      </c>
      <c r="H128" s="154">
        <v>0.86430797065031661</v>
      </c>
      <c r="I128" s="137" t="s">
        <v>75</v>
      </c>
      <c r="J128" s="75"/>
    </row>
    <row r="129" spans="1:10" ht="30" x14ac:dyDescent="0.25">
      <c r="A129" s="149">
        <v>2014</v>
      </c>
      <c r="B129" s="137" t="s">
        <v>54</v>
      </c>
      <c r="C129" s="149" t="s">
        <v>55</v>
      </c>
      <c r="D129" s="137" t="s">
        <v>28</v>
      </c>
      <c r="E129" s="137" t="s">
        <v>16</v>
      </c>
      <c r="F129" s="137" t="s">
        <v>101</v>
      </c>
      <c r="G129" s="137">
        <v>729155</v>
      </c>
      <c r="H129" s="154">
        <v>0.8369770487756375</v>
      </c>
      <c r="I129" s="137" t="s">
        <v>75</v>
      </c>
      <c r="J129" s="75"/>
    </row>
    <row r="130" spans="1:10" x14ac:dyDescent="0.25">
      <c r="A130" s="149">
        <v>2014</v>
      </c>
      <c r="B130" s="137" t="s">
        <v>54</v>
      </c>
      <c r="C130" s="149" t="s">
        <v>55</v>
      </c>
      <c r="D130" s="137" t="s">
        <v>28</v>
      </c>
      <c r="E130" s="137" t="s">
        <v>17</v>
      </c>
      <c r="F130" s="137" t="s">
        <v>17</v>
      </c>
      <c r="G130" s="137">
        <v>76108</v>
      </c>
      <c r="H130" s="154">
        <v>0.86820045198927842</v>
      </c>
      <c r="I130" s="137" t="s">
        <v>75</v>
      </c>
      <c r="J130" s="75"/>
    </row>
    <row r="131" spans="1:10" x14ac:dyDescent="0.25">
      <c r="A131" s="149">
        <v>2014</v>
      </c>
      <c r="B131" s="137" t="s">
        <v>54</v>
      </c>
      <c r="C131" s="149" t="s">
        <v>55</v>
      </c>
      <c r="D131" s="137" t="s">
        <v>28</v>
      </c>
      <c r="E131" s="137" t="s">
        <v>17</v>
      </c>
      <c r="F131" s="137" t="s">
        <v>101</v>
      </c>
      <c r="G131" s="137">
        <v>692843</v>
      </c>
      <c r="H131" s="154">
        <v>0.83511704671909803</v>
      </c>
      <c r="I131" s="137" t="s">
        <v>75</v>
      </c>
      <c r="J131" s="75"/>
    </row>
    <row r="132" spans="1:10" x14ac:dyDescent="0.25">
      <c r="A132" s="149">
        <v>2014</v>
      </c>
      <c r="B132" s="137" t="s">
        <v>54</v>
      </c>
      <c r="C132" s="149" t="s">
        <v>55</v>
      </c>
      <c r="D132" s="137" t="s">
        <v>28</v>
      </c>
      <c r="E132" s="137" t="s">
        <v>18</v>
      </c>
      <c r="F132" s="137" t="s">
        <v>18</v>
      </c>
      <c r="G132" s="137">
        <v>8303</v>
      </c>
      <c r="H132" s="154">
        <v>0.85041551246537395</v>
      </c>
      <c r="I132" s="137" t="s">
        <v>75</v>
      </c>
      <c r="J132" s="75"/>
    </row>
    <row r="133" spans="1:10" x14ac:dyDescent="0.25">
      <c r="A133" s="149">
        <v>2014</v>
      </c>
      <c r="B133" s="137" t="s">
        <v>54</v>
      </c>
      <c r="C133" s="149" t="s">
        <v>55</v>
      </c>
      <c r="D133" s="137" t="s">
        <v>28</v>
      </c>
      <c r="E133" s="137" t="s">
        <v>18</v>
      </c>
      <c r="F133" s="137" t="s">
        <v>101</v>
      </c>
      <c r="G133" s="137">
        <v>760648</v>
      </c>
      <c r="H133" s="154">
        <v>0.83826027282001658</v>
      </c>
      <c r="I133" s="137" t="s">
        <v>75</v>
      </c>
      <c r="J133" s="75"/>
    </row>
    <row r="134" spans="1:10" x14ac:dyDescent="0.25">
      <c r="A134" s="149">
        <v>2014</v>
      </c>
      <c r="B134" s="137" t="s">
        <v>54</v>
      </c>
      <c r="C134" s="149" t="s">
        <v>55</v>
      </c>
      <c r="D134" s="137" t="s">
        <v>28</v>
      </c>
      <c r="E134" s="137" t="s">
        <v>19</v>
      </c>
      <c r="F134" s="137" t="s">
        <v>19</v>
      </c>
      <c r="G134" s="137">
        <v>194151</v>
      </c>
      <c r="H134" s="154">
        <v>0.86884435310660257</v>
      </c>
      <c r="I134" s="137" t="s">
        <v>75</v>
      </c>
      <c r="J134" s="75"/>
    </row>
    <row r="135" spans="1:10" x14ac:dyDescent="0.25">
      <c r="A135" s="149">
        <v>2014</v>
      </c>
      <c r="B135" s="137" t="s">
        <v>54</v>
      </c>
      <c r="C135" s="149" t="s">
        <v>55</v>
      </c>
      <c r="D135" s="137" t="s">
        <v>28</v>
      </c>
      <c r="E135" s="137" t="s">
        <v>19</v>
      </c>
      <c r="F135" s="137" t="s">
        <v>101</v>
      </c>
      <c r="G135" s="137">
        <v>574800</v>
      </c>
      <c r="H135" s="154">
        <v>0.82810542797494779</v>
      </c>
      <c r="I135" s="137" t="s">
        <v>75</v>
      </c>
      <c r="J135" s="75"/>
    </row>
    <row r="136" spans="1:10" x14ac:dyDescent="0.25">
      <c r="A136" s="149">
        <v>2014</v>
      </c>
      <c r="B136" s="137" t="s">
        <v>54</v>
      </c>
      <c r="C136" s="149" t="s">
        <v>55</v>
      </c>
      <c r="D136" s="137" t="s">
        <v>28</v>
      </c>
      <c r="E136" s="137" t="s">
        <v>20</v>
      </c>
      <c r="F136" s="137" t="s">
        <v>20</v>
      </c>
      <c r="G136" s="137">
        <v>16151</v>
      </c>
      <c r="H136" s="154">
        <v>0.83660454461024081</v>
      </c>
      <c r="I136" s="137" t="s">
        <v>290</v>
      </c>
      <c r="J136" s="75"/>
    </row>
    <row r="137" spans="1:10" x14ac:dyDescent="0.25">
      <c r="A137" s="149">
        <v>2014</v>
      </c>
      <c r="B137" s="137" t="s">
        <v>54</v>
      </c>
      <c r="C137" s="149" t="s">
        <v>55</v>
      </c>
      <c r="D137" s="137" t="s">
        <v>28</v>
      </c>
      <c r="E137" s="137" t="s">
        <v>20</v>
      </c>
      <c r="F137" s="137" t="s">
        <v>101</v>
      </c>
      <c r="G137" s="137">
        <v>752800</v>
      </c>
      <c r="H137" s="154">
        <v>0.83842986184909674</v>
      </c>
      <c r="I137" s="137" t="s">
        <v>290</v>
      </c>
      <c r="J137" s="75"/>
    </row>
    <row r="138" spans="1:10" x14ac:dyDescent="0.25">
      <c r="A138" s="149">
        <v>2014</v>
      </c>
      <c r="B138" s="137" t="s">
        <v>54</v>
      </c>
      <c r="C138" s="149" t="s">
        <v>55</v>
      </c>
      <c r="D138" s="137" t="s">
        <v>28</v>
      </c>
      <c r="E138" s="137" t="s">
        <v>21</v>
      </c>
      <c r="F138" s="137" t="s">
        <v>21</v>
      </c>
      <c r="G138" s="137">
        <v>6834</v>
      </c>
      <c r="H138" s="154">
        <v>0.81782265144863919</v>
      </c>
      <c r="I138" s="137" t="s">
        <v>75</v>
      </c>
      <c r="J138" s="75"/>
    </row>
    <row r="139" spans="1:10" x14ac:dyDescent="0.25">
      <c r="A139" s="149">
        <v>2014</v>
      </c>
      <c r="B139" s="137" t="s">
        <v>54</v>
      </c>
      <c r="C139" s="149" t="s">
        <v>55</v>
      </c>
      <c r="D139" s="137" t="s">
        <v>28</v>
      </c>
      <c r="E139" s="137" t="s">
        <v>21</v>
      </c>
      <c r="F139" s="137" t="s">
        <v>101</v>
      </c>
      <c r="G139" s="137">
        <v>762117</v>
      </c>
      <c r="H139" s="154">
        <v>0.83857596668228107</v>
      </c>
      <c r="I139" s="137" t="s">
        <v>75</v>
      </c>
      <c r="J139" s="75"/>
    </row>
    <row r="140" spans="1:10" x14ac:dyDescent="0.25">
      <c r="A140" s="149">
        <v>2014</v>
      </c>
      <c r="B140" s="137" t="s">
        <v>54</v>
      </c>
      <c r="C140" s="149" t="s">
        <v>55</v>
      </c>
      <c r="D140" s="137" t="s">
        <v>28</v>
      </c>
      <c r="E140" s="137" t="s">
        <v>2</v>
      </c>
      <c r="F140" s="137" t="s">
        <v>2</v>
      </c>
      <c r="G140" s="137">
        <v>503820</v>
      </c>
      <c r="H140" s="154">
        <v>0.85022230161565637</v>
      </c>
      <c r="I140" s="137" t="s">
        <v>75</v>
      </c>
      <c r="J140" s="75"/>
    </row>
    <row r="141" spans="1:10" x14ac:dyDescent="0.25">
      <c r="A141" s="149">
        <v>2014</v>
      </c>
      <c r="B141" s="137" t="s">
        <v>54</v>
      </c>
      <c r="C141" s="149" t="s">
        <v>55</v>
      </c>
      <c r="D141" s="137" t="s">
        <v>28</v>
      </c>
      <c r="E141" s="137" t="s">
        <v>2</v>
      </c>
      <c r="F141" s="137" t="s">
        <v>101</v>
      </c>
      <c r="G141" s="137">
        <v>265131</v>
      </c>
      <c r="H141" s="154">
        <v>0.81590987096944534</v>
      </c>
      <c r="I141" s="137" t="s">
        <v>75</v>
      </c>
      <c r="J141" s="75"/>
    </row>
    <row r="142" spans="1:10" x14ac:dyDescent="0.25">
      <c r="A142" s="149">
        <v>2014</v>
      </c>
      <c r="B142" s="137" t="s">
        <v>54</v>
      </c>
      <c r="C142" s="149" t="s">
        <v>55</v>
      </c>
      <c r="D142" s="137" t="s">
        <v>28</v>
      </c>
      <c r="E142" s="137" t="s">
        <v>58</v>
      </c>
      <c r="F142" s="137" t="s">
        <v>58</v>
      </c>
      <c r="G142" s="137">
        <v>89895</v>
      </c>
      <c r="H142" s="154">
        <v>0.82567439790867125</v>
      </c>
      <c r="I142" s="137" t="s">
        <v>75</v>
      </c>
      <c r="J142" s="75"/>
    </row>
    <row r="143" spans="1:10" x14ac:dyDescent="0.25">
      <c r="A143" s="149">
        <v>2014</v>
      </c>
      <c r="B143" s="137" t="s">
        <v>54</v>
      </c>
      <c r="C143" s="149" t="s">
        <v>55</v>
      </c>
      <c r="D143" s="137" t="s">
        <v>28</v>
      </c>
      <c r="E143" s="137" t="s">
        <v>58</v>
      </c>
      <c r="F143" s="137" t="s">
        <v>101</v>
      </c>
      <c r="G143" s="137">
        <v>679056</v>
      </c>
      <c r="H143" s="154">
        <v>0.84007504535708399</v>
      </c>
      <c r="I143" s="137" t="s">
        <v>75</v>
      </c>
      <c r="J143" s="75"/>
    </row>
    <row r="144" spans="1:10" ht="30" x14ac:dyDescent="0.25">
      <c r="A144" s="149">
        <v>2014</v>
      </c>
      <c r="B144" s="137" t="s">
        <v>54</v>
      </c>
      <c r="C144" s="149" t="s">
        <v>55</v>
      </c>
      <c r="D144" s="137" t="s">
        <v>28</v>
      </c>
      <c r="E144" s="137" t="s">
        <v>23</v>
      </c>
      <c r="F144" s="137" t="s">
        <v>23</v>
      </c>
      <c r="G144" s="137">
        <v>32000</v>
      </c>
      <c r="H144" s="154">
        <v>0.82040625</v>
      </c>
      <c r="I144" s="137" t="s">
        <v>75</v>
      </c>
      <c r="J144" s="75"/>
    </row>
    <row r="145" spans="1:10" ht="30" x14ac:dyDescent="0.25">
      <c r="A145" s="149">
        <v>2014</v>
      </c>
      <c r="B145" s="137" t="s">
        <v>54</v>
      </c>
      <c r="C145" s="149" t="s">
        <v>55</v>
      </c>
      <c r="D145" s="137" t="s">
        <v>28</v>
      </c>
      <c r="E145" s="137" t="s">
        <v>23</v>
      </c>
      <c r="F145" s="137" t="s">
        <v>101</v>
      </c>
      <c r="G145" s="137">
        <v>736951</v>
      </c>
      <c r="H145" s="154">
        <v>0.83917248229529506</v>
      </c>
      <c r="I145" s="137" t="s">
        <v>75</v>
      </c>
      <c r="J145" s="75"/>
    </row>
    <row r="146" spans="1:10" x14ac:dyDescent="0.25">
      <c r="A146" s="149">
        <v>2014</v>
      </c>
      <c r="B146" s="137" t="s">
        <v>54</v>
      </c>
      <c r="C146" s="149" t="s">
        <v>55</v>
      </c>
      <c r="D146" s="137" t="s">
        <v>28</v>
      </c>
      <c r="E146" s="137" t="s">
        <v>24</v>
      </c>
      <c r="F146" s="137" t="s">
        <v>24</v>
      </c>
      <c r="G146" s="137">
        <v>16383</v>
      </c>
      <c r="H146" s="154">
        <v>0.81633400476103279</v>
      </c>
      <c r="I146" s="137" t="s">
        <v>75</v>
      </c>
      <c r="J146" s="75"/>
    </row>
    <row r="147" spans="1:10" x14ac:dyDescent="0.25">
      <c r="A147" s="149">
        <v>2014</v>
      </c>
      <c r="B147" s="137" t="s">
        <v>54</v>
      </c>
      <c r="C147" s="149" t="s">
        <v>55</v>
      </c>
      <c r="D147" s="137" t="s">
        <v>28</v>
      </c>
      <c r="E147" s="137" t="s">
        <v>24</v>
      </c>
      <c r="F147" s="137" t="s">
        <v>101</v>
      </c>
      <c r="G147" s="137">
        <v>752568</v>
      </c>
      <c r="H147" s="154">
        <v>0.83887170328794214</v>
      </c>
      <c r="I147" s="137" t="s">
        <v>75</v>
      </c>
      <c r="J147" s="75"/>
    </row>
    <row r="148" spans="1:10" x14ac:dyDescent="0.25">
      <c r="A148" s="149">
        <v>2014</v>
      </c>
      <c r="B148" s="137" t="s">
        <v>54</v>
      </c>
      <c r="C148" s="149" t="s">
        <v>55</v>
      </c>
      <c r="D148" s="137" t="s">
        <v>28</v>
      </c>
      <c r="E148" s="137" t="s">
        <v>56</v>
      </c>
      <c r="F148" s="137" t="s">
        <v>56</v>
      </c>
      <c r="G148" s="137">
        <v>5422</v>
      </c>
      <c r="H148" s="154">
        <v>0.86075248985614161</v>
      </c>
      <c r="I148" s="137" t="s">
        <v>75</v>
      </c>
      <c r="J148" s="75"/>
    </row>
    <row r="149" spans="1:10" x14ac:dyDescent="0.25">
      <c r="A149" s="149">
        <v>2014</v>
      </c>
      <c r="B149" s="137" t="s">
        <v>54</v>
      </c>
      <c r="C149" s="149" t="s">
        <v>55</v>
      </c>
      <c r="D149" s="137" t="s">
        <v>28</v>
      </c>
      <c r="E149" s="137" t="s">
        <v>56</v>
      </c>
      <c r="F149" s="137" t="s">
        <v>101</v>
      </c>
      <c r="G149" s="137">
        <v>763529</v>
      </c>
      <c r="H149" s="154">
        <v>0.83823273248298358</v>
      </c>
      <c r="I149" s="137" t="s">
        <v>75</v>
      </c>
      <c r="J149" s="75"/>
    </row>
    <row r="150" spans="1:10" x14ac:dyDescent="0.25">
      <c r="A150" s="149">
        <v>2014</v>
      </c>
      <c r="B150" s="137" t="s">
        <v>54</v>
      </c>
      <c r="C150" s="149" t="s">
        <v>55</v>
      </c>
      <c r="D150" s="137" t="s">
        <v>28</v>
      </c>
      <c r="E150" s="137" t="s">
        <v>26</v>
      </c>
      <c r="F150" s="137" t="s">
        <v>101</v>
      </c>
      <c r="G150" s="137">
        <v>535808</v>
      </c>
      <c r="H150" s="154">
        <v>0.84979507584806502</v>
      </c>
      <c r="I150" s="137" t="s">
        <v>75</v>
      </c>
      <c r="J150" s="75"/>
    </row>
    <row r="151" spans="1:10" x14ac:dyDescent="0.25">
      <c r="A151" s="149">
        <v>2014</v>
      </c>
      <c r="B151" s="137" t="s">
        <v>54</v>
      </c>
      <c r="C151" s="149" t="s">
        <v>55</v>
      </c>
      <c r="D151" s="137" t="s">
        <v>28</v>
      </c>
      <c r="E151" s="137" t="s">
        <v>26</v>
      </c>
      <c r="F151" s="137" t="s">
        <v>26</v>
      </c>
      <c r="G151" s="137">
        <v>233143</v>
      </c>
      <c r="H151" s="154">
        <v>0.81218393861278271</v>
      </c>
      <c r="I151" s="137" t="s">
        <v>75</v>
      </c>
      <c r="J151" s="75"/>
    </row>
    <row r="152" spans="1:10" x14ac:dyDescent="0.25">
      <c r="A152" s="149">
        <v>2014</v>
      </c>
      <c r="B152" s="137" t="s">
        <v>54</v>
      </c>
      <c r="C152" s="149" t="s">
        <v>55</v>
      </c>
      <c r="D152" s="137" t="s">
        <v>28</v>
      </c>
      <c r="E152" s="137" t="s">
        <v>27</v>
      </c>
      <c r="F152" s="137" t="s">
        <v>101</v>
      </c>
      <c r="G152" s="137">
        <v>756488</v>
      </c>
      <c r="H152" s="154">
        <v>0.83946077135394082</v>
      </c>
      <c r="I152" s="137" t="s">
        <v>75</v>
      </c>
      <c r="J152" s="75"/>
    </row>
    <row r="153" spans="1:10" x14ac:dyDescent="0.25">
      <c r="A153" s="149">
        <v>2014</v>
      </c>
      <c r="B153" s="137" t="s">
        <v>54</v>
      </c>
      <c r="C153" s="149" t="s">
        <v>55</v>
      </c>
      <c r="D153" s="137" t="s">
        <v>28</v>
      </c>
      <c r="E153" s="137" t="s">
        <v>27</v>
      </c>
      <c r="F153" s="137" t="s">
        <v>27</v>
      </c>
      <c r="G153" s="137">
        <v>12463</v>
      </c>
      <c r="H153" s="154">
        <v>0.77348952900585732</v>
      </c>
      <c r="I153" s="137" t="s">
        <v>75</v>
      </c>
      <c r="J153" s="75"/>
    </row>
    <row r="154" spans="1:10" x14ac:dyDescent="0.25">
      <c r="A154" s="149">
        <v>2014</v>
      </c>
      <c r="B154" s="137" t="s">
        <v>59</v>
      </c>
      <c r="C154" s="149" t="s">
        <v>60</v>
      </c>
      <c r="D154" s="137" t="s">
        <v>28</v>
      </c>
      <c r="E154" s="137" t="s">
        <v>4</v>
      </c>
      <c r="F154" s="137" t="s">
        <v>4</v>
      </c>
      <c r="G154" s="137">
        <v>5153</v>
      </c>
      <c r="H154" s="154">
        <v>0.93246652435474486</v>
      </c>
      <c r="I154" s="137" t="s">
        <v>75</v>
      </c>
      <c r="J154" s="75"/>
    </row>
    <row r="155" spans="1:10" x14ac:dyDescent="0.25">
      <c r="A155" s="149">
        <v>2014</v>
      </c>
      <c r="B155" s="137" t="s">
        <v>59</v>
      </c>
      <c r="C155" s="149" t="s">
        <v>60</v>
      </c>
      <c r="D155" s="137" t="s">
        <v>28</v>
      </c>
      <c r="E155" s="137" t="s">
        <v>4</v>
      </c>
      <c r="F155" s="137" t="s">
        <v>101</v>
      </c>
      <c r="G155" s="137">
        <v>735730</v>
      </c>
      <c r="H155" s="154">
        <v>0.92132032131352537</v>
      </c>
      <c r="I155" s="137" t="s">
        <v>75</v>
      </c>
      <c r="J155" s="75"/>
    </row>
    <row r="156" spans="1:10" ht="30" x14ac:dyDescent="0.25">
      <c r="A156" s="149">
        <v>2014</v>
      </c>
      <c r="B156" s="137" t="s">
        <v>59</v>
      </c>
      <c r="C156" s="149" t="s">
        <v>60</v>
      </c>
      <c r="D156" s="137" t="s">
        <v>28</v>
      </c>
      <c r="E156" s="137" t="s">
        <v>11</v>
      </c>
      <c r="F156" s="137" t="s">
        <v>11</v>
      </c>
      <c r="G156" s="137">
        <v>54259</v>
      </c>
      <c r="H156" s="154">
        <v>0.93943861847804055</v>
      </c>
      <c r="I156" s="137" t="s">
        <v>75</v>
      </c>
      <c r="J156" s="75"/>
    </row>
    <row r="157" spans="1:10" ht="30" x14ac:dyDescent="0.25">
      <c r="A157" s="149">
        <v>2014</v>
      </c>
      <c r="B157" s="137" t="s">
        <v>59</v>
      </c>
      <c r="C157" s="149" t="s">
        <v>60</v>
      </c>
      <c r="D157" s="137" t="s">
        <v>28</v>
      </c>
      <c r="E157" s="137" t="s">
        <v>11</v>
      </c>
      <c r="F157" s="137" t="s">
        <v>101</v>
      </c>
      <c r="G157" s="137">
        <v>686624</v>
      </c>
      <c r="H157" s="154">
        <v>0.91997221186559164</v>
      </c>
      <c r="I157" s="137" t="s">
        <v>75</v>
      </c>
      <c r="J157" s="75"/>
    </row>
    <row r="158" spans="1:10" x14ac:dyDescent="0.25">
      <c r="A158" s="149">
        <v>2014</v>
      </c>
      <c r="B158" s="137" t="s">
        <v>59</v>
      </c>
      <c r="C158" s="149" t="s">
        <v>60</v>
      </c>
      <c r="D158" s="137" t="s">
        <v>28</v>
      </c>
      <c r="E158" s="137" t="s">
        <v>25</v>
      </c>
      <c r="F158" s="137" t="s">
        <v>25</v>
      </c>
      <c r="G158" s="137">
        <v>98777</v>
      </c>
      <c r="H158" s="154">
        <v>0.91095092987233872</v>
      </c>
      <c r="I158" s="137" t="s">
        <v>75</v>
      </c>
      <c r="J158" s="75"/>
    </row>
    <row r="159" spans="1:10" x14ac:dyDescent="0.25">
      <c r="A159" s="149">
        <v>2014</v>
      </c>
      <c r="B159" s="137" t="s">
        <v>59</v>
      </c>
      <c r="C159" s="149" t="s">
        <v>60</v>
      </c>
      <c r="D159" s="137" t="s">
        <v>28</v>
      </c>
      <c r="E159" s="137" t="s">
        <v>25</v>
      </c>
      <c r="F159" s="137" t="s">
        <v>101</v>
      </c>
      <c r="G159" s="137">
        <v>642106</v>
      </c>
      <c r="H159" s="154">
        <v>0.92300492442057858</v>
      </c>
      <c r="I159" s="137" t="s">
        <v>75</v>
      </c>
      <c r="J159" s="75"/>
    </row>
    <row r="160" spans="1:10" ht="30" x14ac:dyDescent="0.25">
      <c r="A160" s="149">
        <v>2014</v>
      </c>
      <c r="B160" s="137" t="s">
        <v>59</v>
      </c>
      <c r="C160" s="149" t="s">
        <v>60</v>
      </c>
      <c r="D160" s="137" t="s">
        <v>28</v>
      </c>
      <c r="E160" s="137" t="s">
        <v>12</v>
      </c>
      <c r="F160" s="137" t="s">
        <v>12</v>
      </c>
      <c r="G160" s="137">
        <v>135057</v>
      </c>
      <c r="H160" s="154">
        <v>0.93025907579762623</v>
      </c>
      <c r="I160" s="137" t="s">
        <v>75</v>
      </c>
      <c r="J160" s="75"/>
    </row>
    <row r="161" spans="1:10" ht="30" x14ac:dyDescent="0.25">
      <c r="A161" s="149">
        <v>2014</v>
      </c>
      <c r="B161" s="137" t="s">
        <v>59</v>
      </c>
      <c r="C161" s="149" t="s">
        <v>60</v>
      </c>
      <c r="D161" s="137" t="s">
        <v>28</v>
      </c>
      <c r="E161" s="137" t="s">
        <v>12</v>
      </c>
      <c r="F161" s="137" t="s">
        <v>101</v>
      </c>
      <c r="G161" s="137">
        <v>605826</v>
      </c>
      <c r="H161" s="154">
        <v>0.91942240841429712</v>
      </c>
      <c r="I161" s="137" t="s">
        <v>75</v>
      </c>
      <c r="J161" s="75"/>
    </row>
    <row r="162" spans="1:10" ht="30" x14ac:dyDescent="0.25">
      <c r="A162" s="149">
        <v>2014</v>
      </c>
      <c r="B162" s="137" t="s">
        <v>59</v>
      </c>
      <c r="C162" s="149" t="s">
        <v>60</v>
      </c>
      <c r="D162" s="137" t="s">
        <v>28</v>
      </c>
      <c r="E162" s="137" t="s">
        <v>13</v>
      </c>
      <c r="F162" s="137" t="s">
        <v>13</v>
      </c>
      <c r="G162" s="137">
        <v>84352</v>
      </c>
      <c r="H162" s="154">
        <v>0.92699639605462825</v>
      </c>
      <c r="I162" s="137" t="s">
        <v>75</v>
      </c>
      <c r="J162" s="75"/>
    </row>
    <row r="163" spans="1:10" ht="30" x14ac:dyDescent="0.25">
      <c r="A163" s="149">
        <v>2014</v>
      </c>
      <c r="B163" s="137" t="s">
        <v>59</v>
      </c>
      <c r="C163" s="149" t="s">
        <v>60</v>
      </c>
      <c r="D163" s="137" t="s">
        <v>28</v>
      </c>
      <c r="E163" s="137" t="s">
        <v>13</v>
      </c>
      <c r="F163" s="137" t="s">
        <v>101</v>
      </c>
      <c r="G163" s="137">
        <v>656531</v>
      </c>
      <c r="H163" s="154">
        <v>0.92067853612396067</v>
      </c>
      <c r="I163" s="137" t="s">
        <v>75</v>
      </c>
      <c r="J163" s="75"/>
    </row>
    <row r="164" spans="1:10" ht="30" x14ac:dyDescent="0.25">
      <c r="A164" s="149">
        <v>2014</v>
      </c>
      <c r="B164" s="137" t="s">
        <v>59</v>
      </c>
      <c r="C164" s="149" t="s">
        <v>60</v>
      </c>
      <c r="D164" s="137" t="s">
        <v>28</v>
      </c>
      <c r="E164" s="137" t="s">
        <v>14</v>
      </c>
      <c r="F164" s="137" t="s">
        <v>14</v>
      </c>
      <c r="G164" s="137">
        <v>9316</v>
      </c>
      <c r="H164" s="154">
        <v>0.92582653499355949</v>
      </c>
      <c r="I164" s="137" t="s">
        <v>290</v>
      </c>
      <c r="J164" s="75"/>
    </row>
    <row r="165" spans="1:10" ht="30" x14ac:dyDescent="0.25">
      <c r="A165" s="149">
        <v>2014</v>
      </c>
      <c r="B165" s="137" t="s">
        <v>59</v>
      </c>
      <c r="C165" s="149" t="s">
        <v>60</v>
      </c>
      <c r="D165" s="137" t="s">
        <v>28</v>
      </c>
      <c r="E165" s="137" t="s">
        <v>14</v>
      </c>
      <c r="F165" s="137" t="s">
        <v>101</v>
      </c>
      <c r="G165" s="137">
        <v>731567</v>
      </c>
      <c r="H165" s="154">
        <v>0.9213414492452503</v>
      </c>
      <c r="I165" s="137" t="s">
        <v>290</v>
      </c>
      <c r="J165" s="75"/>
    </row>
    <row r="166" spans="1:10" x14ac:dyDescent="0.25">
      <c r="A166" s="149">
        <v>2014</v>
      </c>
      <c r="B166" s="137" t="s">
        <v>59</v>
      </c>
      <c r="C166" s="149" t="s">
        <v>60</v>
      </c>
      <c r="D166" s="137" t="s">
        <v>28</v>
      </c>
      <c r="E166" s="137" t="s">
        <v>15</v>
      </c>
      <c r="F166" s="137" t="s">
        <v>15</v>
      </c>
      <c r="G166" s="137">
        <v>32179</v>
      </c>
      <c r="H166" s="154">
        <v>0.93446036234811525</v>
      </c>
      <c r="I166" s="137" t="s">
        <v>75</v>
      </c>
      <c r="J166" s="75"/>
    </row>
    <row r="167" spans="1:10" x14ac:dyDescent="0.25">
      <c r="A167" s="149">
        <v>2014</v>
      </c>
      <c r="B167" s="137" t="s">
        <v>59</v>
      </c>
      <c r="C167" s="149" t="s">
        <v>60</v>
      </c>
      <c r="D167" s="137" t="s">
        <v>28</v>
      </c>
      <c r="E167" s="137" t="s">
        <v>15</v>
      </c>
      <c r="F167" s="137" t="s">
        <v>101</v>
      </c>
      <c r="G167" s="137">
        <v>708704</v>
      </c>
      <c r="H167" s="154">
        <v>0.92080473653316475</v>
      </c>
      <c r="I167" s="137" t="s">
        <v>75</v>
      </c>
      <c r="J167" s="75"/>
    </row>
    <row r="168" spans="1:10" ht="30" x14ac:dyDescent="0.25">
      <c r="A168" s="149">
        <v>2014</v>
      </c>
      <c r="B168" s="137" t="s">
        <v>59</v>
      </c>
      <c r="C168" s="149" t="s">
        <v>60</v>
      </c>
      <c r="D168" s="137" t="s">
        <v>28</v>
      </c>
      <c r="E168" s="137" t="s">
        <v>16</v>
      </c>
      <c r="F168" s="137" t="s">
        <v>16</v>
      </c>
      <c r="G168" s="137">
        <v>39692</v>
      </c>
      <c r="H168" s="154">
        <v>0.93620880782021565</v>
      </c>
      <c r="I168" s="137" t="s">
        <v>75</v>
      </c>
      <c r="J168" s="75"/>
    </row>
    <row r="169" spans="1:10" ht="30" x14ac:dyDescent="0.25">
      <c r="A169" s="149">
        <v>2014</v>
      </c>
      <c r="B169" s="137" t="s">
        <v>59</v>
      </c>
      <c r="C169" s="149" t="s">
        <v>60</v>
      </c>
      <c r="D169" s="137" t="s">
        <v>28</v>
      </c>
      <c r="E169" s="137" t="s">
        <v>16</v>
      </c>
      <c r="F169" s="137" t="s">
        <v>101</v>
      </c>
      <c r="G169" s="137">
        <v>701191</v>
      </c>
      <c r="H169" s="154">
        <v>0.92055944813895219</v>
      </c>
      <c r="I169" s="137" t="s">
        <v>75</v>
      </c>
      <c r="J169" s="75"/>
    </row>
    <row r="170" spans="1:10" x14ac:dyDescent="0.25">
      <c r="A170" s="149">
        <v>2014</v>
      </c>
      <c r="B170" s="137" t="s">
        <v>59</v>
      </c>
      <c r="C170" s="149" t="s">
        <v>60</v>
      </c>
      <c r="D170" s="137" t="s">
        <v>28</v>
      </c>
      <c r="E170" s="137" t="s">
        <v>17</v>
      </c>
      <c r="F170" s="137" t="s">
        <v>17</v>
      </c>
      <c r="G170" s="137">
        <v>77152</v>
      </c>
      <c r="H170" s="154">
        <v>0.93685192866030698</v>
      </c>
      <c r="I170" s="137" t="s">
        <v>75</v>
      </c>
      <c r="J170" s="75"/>
    </row>
    <row r="171" spans="1:10" x14ac:dyDescent="0.25">
      <c r="A171" s="149">
        <v>2014</v>
      </c>
      <c r="B171" s="137" t="s">
        <v>59</v>
      </c>
      <c r="C171" s="149" t="s">
        <v>60</v>
      </c>
      <c r="D171" s="137" t="s">
        <v>28</v>
      </c>
      <c r="E171" s="137" t="s">
        <v>17</v>
      </c>
      <c r="F171" s="137" t="s">
        <v>101</v>
      </c>
      <c r="G171" s="137">
        <v>663731</v>
      </c>
      <c r="H171" s="154">
        <v>0.91960146505135365</v>
      </c>
      <c r="I171" s="137" t="s">
        <v>75</v>
      </c>
      <c r="J171" s="75"/>
    </row>
    <row r="172" spans="1:10" x14ac:dyDescent="0.25">
      <c r="A172" s="149">
        <v>2014</v>
      </c>
      <c r="B172" s="137" t="s">
        <v>59</v>
      </c>
      <c r="C172" s="149" t="s">
        <v>60</v>
      </c>
      <c r="D172" s="137" t="s">
        <v>28</v>
      </c>
      <c r="E172" s="137" t="s">
        <v>18</v>
      </c>
      <c r="F172" s="137" t="s">
        <v>18</v>
      </c>
      <c r="G172" s="137">
        <v>7784</v>
      </c>
      <c r="H172" s="154">
        <v>0.92664439876670091</v>
      </c>
      <c r="I172" s="137" t="s">
        <v>290</v>
      </c>
      <c r="J172" s="75"/>
    </row>
    <row r="173" spans="1:10" x14ac:dyDescent="0.25">
      <c r="A173" s="149">
        <v>2014</v>
      </c>
      <c r="B173" s="137" t="s">
        <v>59</v>
      </c>
      <c r="C173" s="149" t="s">
        <v>60</v>
      </c>
      <c r="D173" s="137" t="s">
        <v>28</v>
      </c>
      <c r="E173" s="137" t="s">
        <v>18</v>
      </c>
      <c r="F173" s="137" t="s">
        <v>101</v>
      </c>
      <c r="G173" s="137">
        <v>733099</v>
      </c>
      <c r="H173" s="154">
        <v>0.9213421379649952</v>
      </c>
      <c r="I173" s="137" t="s">
        <v>290</v>
      </c>
      <c r="J173" s="75"/>
    </row>
    <row r="174" spans="1:10" x14ac:dyDescent="0.25">
      <c r="A174" s="149">
        <v>2014</v>
      </c>
      <c r="B174" s="137" t="s">
        <v>59</v>
      </c>
      <c r="C174" s="149" t="s">
        <v>60</v>
      </c>
      <c r="D174" s="137" t="s">
        <v>28</v>
      </c>
      <c r="E174" s="137" t="s">
        <v>19</v>
      </c>
      <c r="F174" s="137" t="s">
        <v>19</v>
      </c>
      <c r="G174" s="137">
        <v>195342</v>
      </c>
      <c r="H174" s="154">
        <v>0.93536976175118514</v>
      </c>
      <c r="I174" s="137" t="s">
        <v>75</v>
      </c>
      <c r="J174" s="75"/>
    </row>
    <row r="175" spans="1:10" x14ac:dyDescent="0.25">
      <c r="A175" s="149">
        <v>2014</v>
      </c>
      <c r="B175" s="137" t="s">
        <v>59</v>
      </c>
      <c r="C175" s="149" t="s">
        <v>60</v>
      </c>
      <c r="D175" s="137" t="s">
        <v>28</v>
      </c>
      <c r="E175" s="137" t="s">
        <v>19</v>
      </c>
      <c r="F175" s="137" t="s">
        <v>101</v>
      </c>
      <c r="G175" s="137">
        <v>545541</v>
      </c>
      <c r="H175" s="154">
        <v>0.91639491807215223</v>
      </c>
      <c r="I175" s="137" t="s">
        <v>75</v>
      </c>
      <c r="J175" s="75"/>
    </row>
    <row r="176" spans="1:10" x14ac:dyDescent="0.25">
      <c r="A176" s="149">
        <v>2014</v>
      </c>
      <c r="B176" s="137" t="s">
        <v>59</v>
      </c>
      <c r="C176" s="149" t="s">
        <v>60</v>
      </c>
      <c r="D176" s="137" t="s">
        <v>28</v>
      </c>
      <c r="E176" s="137" t="s">
        <v>20</v>
      </c>
      <c r="F176" s="137" t="s">
        <v>20</v>
      </c>
      <c r="G176" s="137">
        <v>15766</v>
      </c>
      <c r="H176" s="154">
        <v>0.9157046809590258</v>
      </c>
      <c r="I176" s="137" t="s">
        <v>75</v>
      </c>
      <c r="J176" s="75"/>
    </row>
    <row r="177" spans="1:10" x14ac:dyDescent="0.25">
      <c r="A177" s="149">
        <v>2014</v>
      </c>
      <c r="B177" s="137" t="s">
        <v>59</v>
      </c>
      <c r="C177" s="149" t="s">
        <v>60</v>
      </c>
      <c r="D177" s="137" t="s">
        <v>28</v>
      </c>
      <c r="E177" s="137" t="s">
        <v>20</v>
      </c>
      <c r="F177" s="137" t="s">
        <v>101</v>
      </c>
      <c r="G177" s="137">
        <v>725117</v>
      </c>
      <c r="H177" s="154">
        <v>0.92152163030242018</v>
      </c>
      <c r="I177" s="137" t="s">
        <v>75</v>
      </c>
      <c r="J177" s="75"/>
    </row>
    <row r="178" spans="1:10" x14ac:dyDescent="0.25">
      <c r="A178" s="149">
        <v>2014</v>
      </c>
      <c r="B178" s="137" t="s">
        <v>59</v>
      </c>
      <c r="C178" s="149" t="s">
        <v>60</v>
      </c>
      <c r="D178" s="137" t="s">
        <v>28</v>
      </c>
      <c r="E178" s="137" t="s">
        <v>21</v>
      </c>
      <c r="F178" s="137" t="s">
        <v>21</v>
      </c>
      <c r="G178" s="137">
        <v>6282</v>
      </c>
      <c r="H178" s="154">
        <v>0.90878701050620825</v>
      </c>
      <c r="I178" s="137" t="s">
        <v>75</v>
      </c>
      <c r="J178" s="75"/>
    </row>
    <row r="179" spans="1:10" x14ac:dyDescent="0.25">
      <c r="A179" s="149">
        <v>2014</v>
      </c>
      <c r="B179" s="137" t="s">
        <v>59</v>
      </c>
      <c r="C179" s="149" t="s">
        <v>60</v>
      </c>
      <c r="D179" s="137" t="s">
        <v>28</v>
      </c>
      <c r="E179" s="137" t="s">
        <v>21</v>
      </c>
      <c r="F179" s="137" t="s">
        <v>101</v>
      </c>
      <c r="G179" s="137">
        <v>734601</v>
      </c>
      <c r="H179" s="154">
        <v>0.92150568812185119</v>
      </c>
      <c r="I179" s="137" t="s">
        <v>75</v>
      </c>
      <c r="J179" s="75"/>
    </row>
    <row r="180" spans="1:10" x14ac:dyDescent="0.25">
      <c r="A180" s="149">
        <v>2014</v>
      </c>
      <c r="B180" s="137" t="s">
        <v>59</v>
      </c>
      <c r="C180" s="149" t="s">
        <v>60</v>
      </c>
      <c r="D180" s="137" t="s">
        <v>28</v>
      </c>
      <c r="E180" s="137" t="s">
        <v>2</v>
      </c>
      <c r="F180" s="137" t="s">
        <v>2</v>
      </c>
      <c r="G180" s="137">
        <v>492703</v>
      </c>
      <c r="H180" s="154">
        <v>0.92583158616854377</v>
      </c>
      <c r="I180" s="137" t="s">
        <v>75</v>
      </c>
      <c r="J180" s="75"/>
    </row>
    <row r="181" spans="1:10" x14ac:dyDescent="0.25">
      <c r="A181" s="149">
        <v>2014</v>
      </c>
      <c r="B181" s="137" t="s">
        <v>59</v>
      </c>
      <c r="C181" s="149" t="s">
        <v>60</v>
      </c>
      <c r="D181" s="137" t="s">
        <v>28</v>
      </c>
      <c r="E181" s="137" t="s">
        <v>2</v>
      </c>
      <c r="F181" s="137" t="s">
        <v>101</v>
      </c>
      <c r="G181" s="137">
        <v>248180</v>
      </c>
      <c r="H181" s="154">
        <v>0.91259569667177054</v>
      </c>
      <c r="I181" s="137" t="s">
        <v>75</v>
      </c>
      <c r="J181" s="75"/>
    </row>
    <row r="182" spans="1:10" x14ac:dyDescent="0.25">
      <c r="A182" s="149">
        <v>2014</v>
      </c>
      <c r="B182" s="137" t="s">
        <v>59</v>
      </c>
      <c r="C182" s="149" t="s">
        <v>60</v>
      </c>
      <c r="D182" s="137" t="s">
        <v>28</v>
      </c>
      <c r="E182" s="137" t="s">
        <v>58</v>
      </c>
      <c r="F182" s="137" t="s">
        <v>58</v>
      </c>
      <c r="G182" s="137">
        <v>86338</v>
      </c>
      <c r="H182" s="154">
        <v>0.91618985846324907</v>
      </c>
      <c r="I182" s="137" t="s">
        <v>75</v>
      </c>
      <c r="J182" s="75"/>
    </row>
    <row r="183" spans="1:10" x14ac:dyDescent="0.25">
      <c r="A183" s="149">
        <v>2014</v>
      </c>
      <c r="B183" s="137" t="s">
        <v>59</v>
      </c>
      <c r="C183" s="149" t="s">
        <v>60</v>
      </c>
      <c r="D183" s="137" t="s">
        <v>28</v>
      </c>
      <c r="E183" s="137" t="s">
        <v>58</v>
      </c>
      <c r="F183" s="137" t="s">
        <v>101</v>
      </c>
      <c r="G183" s="137">
        <v>654545</v>
      </c>
      <c r="H183" s="154">
        <v>0.92208480700333817</v>
      </c>
      <c r="I183" s="137" t="s">
        <v>75</v>
      </c>
      <c r="J183" s="75"/>
    </row>
    <row r="184" spans="1:10" ht="30" x14ac:dyDescent="0.25">
      <c r="A184" s="149">
        <v>2014</v>
      </c>
      <c r="B184" s="137" t="s">
        <v>59</v>
      </c>
      <c r="C184" s="149" t="s">
        <v>60</v>
      </c>
      <c r="D184" s="137" t="s">
        <v>28</v>
      </c>
      <c r="E184" s="137" t="s">
        <v>23</v>
      </c>
      <c r="F184" s="137" t="s">
        <v>23</v>
      </c>
      <c r="G184" s="137">
        <v>29778</v>
      </c>
      <c r="H184" s="154">
        <v>0.89885150110820067</v>
      </c>
      <c r="I184" s="137" t="s">
        <v>75</v>
      </c>
      <c r="J184" s="75"/>
    </row>
    <row r="185" spans="1:10" ht="30" x14ac:dyDescent="0.25">
      <c r="A185" s="149">
        <v>2014</v>
      </c>
      <c r="B185" s="137" t="s">
        <v>59</v>
      </c>
      <c r="C185" s="149" t="s">
        <v>60</v>
      </c>
      <c r="D185" s="137" t="s">
        <v>28</v>
      </c>
      <c r="E185" s="137" t="s">
        <v>23</v>
      </c>
      <c r="F185" s="137" t="s">
        <v>101</v>
      </c>
      <c r="G185" s="137">
        <v>711105</v>
      </c>
      <c r="H185" s="154">
        <v>0.9223419888764669</v>
      </c>
      <c r="I185" s="137" t="s">
        <v>75</v>
      </c>
      <c r="J185" s="75"/>
    </row>
    <row r="186" spans="1:10" x14ac:dyDescent="0.25">
      <c r="A186" s="149">
        <v>2014</v>
      </c>
      <c r="B186" s="137" t="s">
        <v>59</v>
      </c>
      <c r="C186" s="149" t="s">
        <v>60</v>
      </c>
      <c r="D186" s="137" t="s">
        <v>28</v>
      </c>
      <c r="E186" s="137" t="s">
        <v>61</v>
      </c>
      <c r="F186" s="137" t="s">
        <v>61</v>
      </c>
      <c r="G186" s="137">
        <v>15538</v>
      </c>
      <c r="H186" s="154">
        <v>0.90359119577809244</v>
      </c>
      <c r="I186" s="137" t="s">
        <v>75</v>
      </c>
      <c r="J186" s="75"/>
    </row>
    <row r="187" spans="1:10" x14ac:dyDescent="0.25">
      <c r="A187" s="149">
        <v>2014</v>
      </c>
      <c r="B187" s="137" t="s">
        <v>59</v>
      </c>
      <c r="C187" s="149" t="s">
        <v>60</v>
      </c>
      <c r="D187" s="137" t="s">
        <v>28</v>
      </c>
      <c r="E187" s="137" t="s">
        <v>61</v>
      </c>
      <c r="F187" s="137" t="s">
        <v>101</v>
      </c>
      <c r="G187" s="137">
        <v>725345</v>
      </c>
      <c r="H187" s="154">
        <v>0.92177929123382663</v>
      </c>
      <c r="I187" s="137" t="s">
        <v>75</v>
      </c>
      <c r="J187" s="75"/>
    </row>
    <row r="188" spans="1:10" x14ac:dyDescent="0.25">
      <c r="A188" s="149">
        <v>2014</v>
      </c>
      <c r="B188" s="137" t="s">
        <v>59</v>
      </c>
      <c r="C188" s="149" t="s">
        <v>60</v>
      </c>
      <c r="D188" s="137" t="s">
        <v>28</v>
      </c>
      <c r="E188" s="137" t="s">
        <v>26</v>
      </c>
      <c r="F188" s="137" t="s">
        <v>101</v>
      </c>
      <c r="G188" s="137">
        <v>522179</v>
      </c>
      <c r="H188" s="154">
        <v>0.92533211791358905</v>
      </c>
      <c r="I188" s="137" t="s">
        <v>75</v>
      </c>
      <c r="J188" s="75"/>
    </row>
    <row r="189" spans="1:10" x14ac:dyDescent="0.25">
      <c r="A189" s="149">
        <v>2014</v>
      </c>
      <c r="B189" s="137" t="s">
        <v>59</v>
      </c>
      <c r="C189" s="149" t="s">
        <v>60</v>
      </c>
      <c r="D189" s="137" t="s">
        <v>28</v>
      </c>
      <c r="E189" s="137" t="s">
        <v>26</v>
      </c>
      <c r="F189" s="137" t="s">
        <v>26</v>
      </c>
      <c r="G189" s="137">
        <v>218704</v>
      </c>
      <c r="H189" s="154">
        <v>0.91200435291535586</v>
      </c>
      <c r="I189" s="137" t="s">
        <v>75</v>
      </c>
      <c r="J189" s="75"/>
    </row>
    <row r="190" spans="1:10" x14ac:dyDescent="0.25">
      <c r="A190" s="149">
        <v>2014</v>
      </c>
      <c r="B190" s="137" t="s">
        <v>59</v>
      </c>
      <c r="C190" s="149" t="s">
        <v>60</v>
      </c>
      <c r="D190" s="137" t="s">
        <v>28</v>
      </c>
      <c r="E190" s="137" t="s">
        <v>27</v>
      </c>
      <c r="F190" s="137" t="s">
        <v>101</v>
      </c>
      <c r="G190" s="137">
        <v>729577</v>
      </c>
      <c r="H190" s="154">
        <v>0.92231663004727393</v>
      </c>
      <c r="I190" s="137" t="s">
        <v>75</v>
      </c>
      <c r="J190" s="75"/>
    </row>
    <row r="191" spans="1:10" x14ac:dyDescent="0.25">
      <c r="A191" s="149">
        <v>2014</v>
      </c>
      <c r="B191" s="137" t="s">
        <v>59</v>
      </c>
      <c r="C191" s="149" t="s">
        <v>60</v>
      </c>
      <c r="D191" s="137" t="s">
        <v>28</v>
      </c>
      <c r="E191" s="137" t="s">
        <v>27</v>
      </c>
      <c r="F191" s="137" t="s">
        <v>27</v>
      </c>
      <c r="G191" s="137">
        <v>11306</v>
      </c>
      <c r="H191" s="154">
        <v>0.86210861489474611</v>
      </c>
      <c r="I191" s="137" t="s">
        <v>75</v>
      </c>
      <c r="J191" s="75"/>
    </row>
    <row r="192" spans="1:10" x14ac:dyDescent="0.25">
      <c r="A192" s="149">
        <v>2014</v>
      </c>
      <c r="B192" s="137" t="s">
        <v>63</v>
      </c>
      <c r="C192" s="149" t="s">
        <v>62</v>
      </c>
      <c r="D192" s="137" t="s">
        <v>28</v>
      </c>
      <c r="E192" s="137" t="s">
        <v>4</v>
      </c>
      <c r="F192" s="137" t="s">
        <v>4</v>
      </c>
      <c r="G192" s="137">
        <v>4703</v>
      </c>
      <c r="H192" s="154">
        <v>0.87943865617690831</v>
      </c>
      <c r="I192" s="137" t="s">
        <v>75</v>
      </c>
      <c r="J192" s="75"/>
    </row>
    <row r="193" spans="1:10" x14ac:dyDescent="0.25">
      <c r="A193" s="149">
        <v>2014</v>
      </c>
      <c r="B193" s="137" t="s">
        <v>63</v>
      </c>
      <c r="C193" s="149" t="s">
        <v>62</v>
      </c>
      <c r="D193" s="137" t="s">
        <v>28</v>
      </c>
      <c r="E193" s="137" t="s">
        <v>4</v>
      </c>
      <c r="F193" s="137" t="s">
        <v>101</v>
      </c>
      <c r="G193" s="137">
        <v>658979</v>
      </c>
      <c r="H193" s="154">
        <v>0.86630074706477744</v>
      </c>
      <c r="I193" s="137" t="s">
        <v>75</v>
      </c>
      <c r="J193" s="75"/>
    </row>
    <row r="194" spans="1:10" ht="30" x14ac:dyDescent="0.25">
      <c r="A194" s="149">
        <v>2014</v>
      </c>
      <c r="B194" s="137" t="s">
        <v>63</v>
      </c>
      <c r="C194" s="149" t="s">
        <v>62</v>
      </c>
      <c r="D194" s="137" t="s">
        <v>28</v>
      </c>
      <c r="E194" s="137" t="s">
        <v>11</v>
      </c>
      <c r="F194" s="137" t="s">
        <v>11</v>
      </c>
      <c r="G194" s="137">
        <v>49514</v>
      </c>
      <c r="H194" s="154">
        <v>0.8836490689501959</v>
      </c>
      <c r="I194" s="137" t="s">
        <v>75</v>
      </c>
      <c r="J194" s="75"/>
    </row>
    <row r="195" spans="1:10" ht="30" x14ac:dyDescent="0.25">
      <c r="A195" s="149">
        <v>2014</v>
      </c>
      <c r="B195" s="137" t="s">
        <v>63</v>
      </c>
      <c r="C195" s="149" t="s">
        <v>62</v>
      </c>
      <c r="D195" s="137" t="s">
        <v>28</v>
      </c>
      <c r="E195" s="137" t="s">
        <v>11</v>
      </c>
      <c r="F195" s="137" t="s">
        <v>101</v>
      </c>
      <c r="G195" s="137">
        <v>614168</v>
      </c>
      <c r="H195" s="154">
        <v>0.8650027354079014</v>
      </c>
      <c r="I195" s="137" t="s">
        <v>75</v>
      </c>
      <c r="J195" s="75"/>
    </row>
    <row r="196" spans="1:10" x14ac:dyDescent="0.25">
      <c r="A196" s="149">
        <v>2014</v>
      </c>
      <c r="B196" s="137" t="s">
        <v>63</v>
      </c>
      <c r="C196" s="149" t="s">
        <v>62</v>
      </c>
      <c r="D196" s="137" t="s">
        <v>28</v>
      </c>
      <c r="E196" s="137" t="s">
        <v>25</v>
      </c>
      <c r="F196" s="137" t="s">
        <v>25</v>
      </c>
      <c r="G196" s="137">
        <v>88069</v>
      </c>
      <c r="H196" s="154">
        <v>0.84353177622091768</v>
      </c>
      <c r="I196" s="137" t="s">
        <v>75</v>
      </c>
      <c r="J196" s="75"/>
    </row>
    <row r="197" spans="1:10" x14ac:dyDescent="0.25">
      <c r="A197" s="149">
        <v>2014</v>
      </c>
      <c r="B197" s="137" t="s">
        <v>63</v>
      </c>
      <c r="C197" s="149" t="s">
        <v>62</v>
      </c>
      <c r="D197" s="137" t="s">
        <v>28</v>
      </c>
      <c r="E197" s="137" t="s">
        <v>25</v>
      </c>
      <c r="F197" s="137" t="s">
        <v>101</v>
      </c>
      <c r="G197" s="137">
        <v>575613</v>
      </c>
      <c r="H197" s="154">
        <v>0.86989175018632314</v>
      </c>
      <c r="I197" s="137" t="s">
        <v>75</v>
      </c>
      <c r="J197" s="75"/>
    </row>
    <row r="198" spans="1:10" ht="30" x14ac:dyDescent="0.25">
      <c r="A198" s="149">
        <v>2014</v>
      </c>
      <c r="B198" s="137" t="s">
        <v>63</v>
      </c>
      <c r="C198" s="149" t="s">
        <v>62</v>
      </c>
      <c r="D198" s="137" t="s">
        <v>28</v>
      </c>
      <c r="E198" s="137" t="s">
        <v>12</v>
      </c>
      <c r="F198" s="137" t="s">
        <v>12</v>
      </c>
      <c r="G198" s="137">
        <v>121355</v>
      </c>
      <c r="H198" s="154">
        <v>0.87601664537925916</v>
      </c>
      <c r="I198" s="137" t="s">
        <v>75</v>
      </c>
      <c r="J198" s="75"/>
    </row>
    <row r="199" spans="1:10" ht="30" x14ac:dyDescent="0.25">
      <c r="A199" s="149">
        <v>2014</v>
      </c>
      <c r="B199" s="137" t="s">
        <v>63</v>
      </c>
      <c r="C199" s="149" t="s">
        <v>62</v>
      </c>
      <c r="D199" s="137" t="s">
        <v>28</v>
      </c>
      <c r="E199" s="137" t="s">
        <v>12</v>
      </c>
      <c r="F199" s="137" t="s">
        <v>101</v>
      </c>
      <c r="G199" s="137">
        <v>542327</v>
      </c>
      <c r="H199" s="154">
        <v>0.86424057810140376</v>
      </c>
      <c r="I199" s="137" t="s">
        <v>75</v>
      </c>
      <c r="J199" s="75"/>
    </row>
    <row r="200" spans="1:10" ht="30" x14ac:dyDescent="0.25">
      <c r="A200" s="149">
        <v>2014</v>
      </c>
      <c r="B200" s="137" t="s">
        <v>63</v>
      </c>
      <c r="C200" s="149" t="s">
        <v>62</v>
      </c>
      <c r="D200" s="137" t="s">
        <v>28</v>
      </c>
      <c r="E200" s="137" t="s">
        <v>13</v>
      </c>
      <c r="F200" s="137" t="s">
        <v>13</v>
      </c>
      <c r="G200" s="137">
        <v>78693</v>
      </c>
      <c r="H200" s="154">
        <v>0.87953185162593872</v>
      </c>
      <c r="I200" s="137" t="s">
        <v>75</v>
      </c>
      <c r="J200" s="75"/>
    </row>
    <row r="201" spans="1:10" ht="30" x14ac:dyDescent="0.25">
      <c r="A201" s="149">
        <v>2014</v>
      </c>
      <c r="B201" s="137" t="s">
        <v>63</v>
      </c>
      <c r="C201" s="149" t="s">
        <v>62</v>
      </c>
      <c r="D201" s="137" t="s">
        <v>28</v>
      </c>
      <c r="E201" s="137" t="s">
        <v>13</v>
      </c>
      <c r="F201" s="137" t="s">
        <v>101</v>
      </c>
      <c r="G201" s="137">
        <v>584989</v>
      </c>
      <c r="H201" s="154">
        <v>0.86462651434471416</v>
      </c>
      <c r="I201" s="137" t="s">
        <v>75</v>
      </c>
      <c r="J201" s="75"/>
    </row>
    <row r="202" spans="1:10" ht="30" x14ac:dyDescent="0.25">
      <c r="A202" s="149">
        <v>2014</v>
      </c>
      <c r="B202" s="137" t="s">
        <v>63</v>
      </c>
      <c r="C202" s="149" t="s">
        <v>62</v>
      </c>
      <c r="D202" s="137" t="s">
        <v>28</v>
      </c>
      <c r="E202" s="137" t="s">
        <v>14</v>
      </c>
      <c r="F202" s="137" t="s">
        <v>14</v>
      </c>
      <c r="G202" s="137">
        <v>8451</v>
      </c>
      <c r="H202" s="154">
        <v>0.86735297597917405</v>
      </c>
      <c r="I202" s="137" t="s">
        <v>290</v>
      </c>
      <c r="J202" s="75"/>
    </row>
    <row r="203" spans="1:10" ht="30" x14ac:dyDescent="0.25">
      <c r="A203" s="149">
        <v>2014</v>
      </c>
      <c r="B203" s="137" t="s">
        <v>63</v>
      </c>
      <c r="C203" s="149" t="s">
        <v>62</v>
      </c>
      <c r="D203" s="137" t="s">
        <v>28</v>
      </c>
      <c r="E203" s="137" t="s">
        <v>14</v>
      </c>
      <c r="F203" s="137" t="s">
        <v>101</v>
      </c>
      <c r="G203" s="137">
        <v>655231</v>
      </c>
      <c r="H203" s="154">
        <v>0.86638147462497961</v>
      </c>
      <c r="I203" s="137" t="s">
        <v>290</v>
      </c>
      <c r="J203" s="75"/>
    </row>
    <row r="204" spans="1:10" x14ac:dyDescent="0.25">
      <c r="A204" s="149">
        <v>2014</v>
      </c>
      <c r="B204" s="137" t="s">
        <v>63</v>
      </c>
      <c r="C204" s="149" t="s">
        <v>62</v>
      </c>
      <c r="D204" s="137" t="s">
        <v>28</v>
      </c>
      <c r="E204" s="137" t="s">
        <v>15</v>
      </c>
      <c r="F204" s="137" t="s">
        <v>15</v>
      </c>
      <c r="G204" s="137">
        <v>28508</v>
      </c>
      <c r="H204" s="154">
        <v>0.88354146204574158</v>
      </c>
      <c r="I204" s="137" t="s">
        <v>75</v>
      </c>
      <c r="J204" s="75"/>
    </row>
    <row r="205" spans="1:10" x14ac:dyDescent="0.25">
      <c r="A205" s="149">
        <v>2014</v>
      </c>
      <c r="B205" s="137" t="s">
        <v>63</v>
      </c>
      <c r="C205" s="149" t="s">
        <v>62</v>
      </c>
      <c r="D205" s="137" t="s">
        <v>28</v>
      </c>
      <c r="E205" s="137" t="s">
        <v>15</v>
      </c>
      <c r="F205" s="137" t="s">
        <v>101</v>
      </c>
      <c r="G205" s="137">
        <v>635174</v>
      </c>
      <c r="H205" s="154">
        <v>0.86562422265394989</v>
      </c>
      <c r="I205" s="137" t="s">
        <v>75</v>
      </c>
      <c r="J205" s="75"/>
    </row>
    <row r="206" spans="1:10" ht="30" x14ac:dyDescent="0.25">
      <c r="A206" s="149">
        <v>2014</v>
      </c>
      <c r="B206" s="137" t="s">
        <v>63</v>
      </c>
      <c r="C206" s="149" t="s">
        <v>62</v>
      </c>
      <c r="D206" s="137" t="s">
        <v>28</v>
      </c>
      <c r="E206" s="137" t="s">
        <v>16</v>
      </c>
      <c r="F206" s="137" t="s">
        <v>16</v>
      </c>
      <c r="G206" s="137">
        <v>35677</v>
      </c>
      <c r="H206" s="154">
        <v>0.88238921433977069</v>
      </c>
      <c r="I206" s="137" t="s">
        <v>75</v>
      </c>
      <c r="J206" s="75"/>
    </row>
    <row r="207" spans="1:10" ht="30" x14ac:dyDescent="0.25">
      <c r="A207" s="149">
        <v>2014</v>
      </c>
      <c r="B207" s="137" t="s">
        <v>63</v>
      </c>
      <c r="C207" s="149" t="s">
        <v>62</v>
      </c>
      <c r="D207" s="137" t="s">
        <v>28</v>
      </c>
      <c r="E207" s="137" t="s">
        <v>16</v>
      </c>
      <c r="F207" s="137" t="s">
        <v>101</v>
      </c>
      <c r="G207" s="137">
        <v>628005</v>
      </c>
      <c r="H207" s="154">
        <v>0.86548514741124671</v>
      </c>
      <c r="I207" s="137" t="s">
        <v>75</v>
      </c>
      <c r="J207" s="75"/>
    </row>
    <row r="208" spans="1:10" x14ac:dyDescent="0.25">
      <c r="A208" s="149">
        <v>2014</v>
      </c>
      <c r="B208" s="137" t="s">
        <v>63</v>
      </c>
      <c r="C208" s="149" t="s">
        <v>62</v>
      </c>
      <c r="D208" s="137" t="s">
        <v>28</v>
      </c>
      <c r="E208" s="137" t="s">
        <v>17</v>
      </c>
      <c r="F208" s="137" t="s">
        <v>17</v>
      </c>
      <c r="G208" s="137">
        <v>73719</v>
      </c>
      <c r="H208" s="154">
        <v>0.89009617601975066</v>
      </c>
      <c r="I208" s="137" t="s">
        <v>75</v>
      </c>
      <c r="J208" s="75"/>
    </row>
    <row r="209" spans="1:10" x14ac:dyDescent="0.25">
      <c r="A209" s="149">
        <v>2014</v>
      </c>
      <c r="B209" s="137" t="s">
        <v>63</v>
      </c>
      <c r="C209" s="149" t="s">
        <v>62</v>
      </c>
      <c r="D209" s="137" t="s">
        <v>28</v>
      </c>
      <c r="E209" s="137" t="s">
        <v>17</v>
      </c>
      <c r="F209" s="137" t="s">
        <v>101</v>
      </c>
      <c r="G209" s="137">
        <v>589963</v>
      </c>
      <c r="H209" s="154">
        <v>0.8634321135393237</v>
      </c>
      <c r="I209" s="137" t="s">
        <v>75</v>
      </c>
      <c r="J209" s="75"/>
    </row>
    <row r="210" spans="1:10" x14ac:dyDescent="0.25">
      <c r="A210" s="149">
        <v>2014</v>
      </c>
      <c r="B210" s="137" t="s">
        <v>63</v>
      </c>
      <c r="C210" s="149" t="s">
        <v>62</v>
      </c>
      <c r="D210" s="137" t="s">
        <v>28</v>
      </c>
      <c r="E210" s="137" t="s">
        <v>18</v>
      </c>
      <c r="F210" s="137" t="s">
        <v>18</v>
      </c>
      <c r="G210" s="137">
        <v>7131</v>
      </c>
      <c r="H210" s="154">
        <v>0.87519282008133503</v>
      </c>
      <c r="I210" s="137" t="s">
        <v>75</v>
      </c>
      <c r="J210" s="75"/>
    </row>
    <row r="211" spans="1:10" x14ac:dyDescent="0.25">
      <c r="A211" s="149">
        <v>2014</v>
      </c>
      <c r="B211" s="137" t="s">
        <v>63</v>
      </c>
      <c r="C211" s="149" t="s">
        <v>62</v>
      </c>
      <c r="D211" s="137" t="s">
        <v>28</v>
      </c>
      <c r="E211" s="137" t="s">
        <v>18</v>
      </c>
      <c r="F211" s="137" t="s">
        <v>101</v>
      </c>
      <c r="G211" s="137">
        <v>656551</v>
      </c>
      <c r="H211" s="154">
        <v>0.86629827690461214</v>
      </c>
      <c r="I211" s="137" t="s">
        <v>75</v>
      </c>
      <c r="J211" s="75"/>
    </row>
    <row r="212" spans="1:10" x14ac:dyDescent="0.25">
      <c r="A212" s="149">
        <v>2014</v>
      </c>
      <c r="B212" s="137" t="s">
        <v>63</v>
      </c>
      <c r="C212" s="149" t="s">
        <v>62</v>
      </c>
      <c r="D212" s="137" t="s">
        <v>28</v>
      </c>
      <c r="E212" s="137" t="s">
        <v>19</v>
      </c>
      <c r="F212" s="137" t="s">
        <v>19</v>
      </c>
      <c r="G212" s="137">
        <v>176219</v>
      </c>
      <c r="H212" s="154">
        <v>0.88044421997627953</v>
      </c>
      <c r="I212" s="137" t="s">
        <v>75</v>
      </c>
      <c r="J212" s="75"/>
    </row>
    <row r="213" spans="1:10" x14ac:dyDescent="0.25">
      <c r="A213" s="149">
        <v>2014</v>
      </c>
      <c r="B213" s="137" t="s">
        <v>63</v>
      </c>
      <c r="C213" s="149" t="s">
        <v>62</v>
      </c>
      <c r="D213" s="137" t="s">
        <v>28</v>
      </c>
      <c r="E213" s="137" t="s">
        <v>19</v>
      </c>
      <c r="F213" s="137" t="s">
        <v>101</v>
      </c>
      <c r="G213" s="137">
        <v>487463</v>
      </c>
      <c r="H213" s="154">
        <v>0.86131460233904933</v>
      </c>
      <c r="I213" s="137" t="s">
        <v>75</v>
      </c>
      <c r="J213" s="75"/>
    </row>
    <row r="214" spans="1:10" x14ac:dyDescent="0.25">
      <c r="A214" s="149">
        <v>2014</v>
      </c>
      <c r="B214" s="137" t="s">
        <v>63</v>
      </c>
      <c r="C214" s="149" t="s">
        <v>62</v>
      </c>
      <c r="D214" s="137" t="s">
        <v>28</v>
      </c>
      <c r="E214" s="137" t="s">
        <v>20</v>
      </c>
      <c r="F214" s="137" t="s">
        <v>20</v>
      </c>
      <c r="G214" s="137">
        <v>14554</v>
      </c>
      <c r="H214" s="154">
        <v>0.85337364298474649</v>
      </c>
      <c r="I214" s="137" t="s">
        <v>75</v>
      </c>
      <c r="J214" s="75"/>
    </row>
    <row r="215" spans="1:10" x14ac:dyDescent="0.25">
      <c r="A215" s="149">
        <v>2014</v>
      </c>
      <c r="B215" s="137" t="s">
        <v>63</v>
      </c>
      <c r="C215" s="149" t="s">
        <v>62</v>
      </c>
      <c r="D215" s="137" t="s">
        <v>28</v>
      </c>
      <c r="E215" s="137" t="s">
        <v>20</v>
      </c>
      <c r="F215" s="137" t="s">
        <v>101</v>
      </c>
      <c r="G215" s="137">
        <v>649128</v>
      </c>
      <c r="H215" s="154">
        <v>0.86668576921654894</v>
      </c>
      <c r="I215" s="137" t="s">
        <v>75</v>
      </c>
      <c r="J215" s="75"/>
    </row>
    <row r="216" spans="1:10" x14ac:dyDescent="0.25">
      <c r="A216" s="149">
        <v>2014</v>
      </c>
      <c r="B216" s="137" t="s">
        <v>63</v>
      </c>
      <c r="C216" s="149" t="s">
        <v>62</v>
      </c>
      <c r="D216" s="137" t="s">
        <v>28</v>
      </c>
      <c r="E216" s="137" t="s">
        <v>21</v>
      </c>
      <c r="F216" s="137" t="s">
        <v>21</v>
      </c>
      <c r="G216" s="137">
        <v>5989</v>
      </c>
      <c r="H216" s="154">
        <v>0.86057772583068959</v>
      </c>
      <c r="I216" s="137" t="s">
        <v>290</v>
      </c>
      <c r="J216" s="75"/>
    </row>
    <row r="217" spans="1:10" x14ac:dyDescent="0.25">
      <c r="A217" s="149">
        <v>2014</v>
      </c>
      <c r="B217" s="137" t="s">
        <v>63</v>
      </c>
      <c r="C217" s="149" t="s">
        <v>62</v>
      </c>
      <c r="D217" s="137" t="s">
        <v>28</v>
      </c>
      <c r="E217" s="137" t="s">
        <v>21</v>
      </c>
      <c r="F217" s="137" t="s">
        <v>101</v>
      </c>
      <c r="G217" s="137">
        <v>657693</v>
      </c>
      <c r="H217" s="154">
        <v>0.86644680724897483</v>
      </c>
      <c r="I217" s="137" t="s">
        <v>290</v>
      </c>
      <c r="J217" s="75"/>
    </row>
    <row r="218" spans="1:10" x14ac:dyDescent="0.25">
      <c r="A218" s="149">
        <v>2014</v>
      </c>
      <c r="B218" s="137" t="s">
        <v>63</v>
      </c>
      <c r="C218" s="149" t="s">
        <v>62</v>
      </c>
      <c r="D218" s="137" t="s">
        <v>28</v>
      </c>
      <c r="E218" s="137" t="s">
        <v>2</v>
      </c>
      <c r="F218" s="137" t="s">
        <v>2</v>
      </c>
      <c r="G218" s="137">
        <v>444923</v>
      </c>
      <c r="H218" s="154">
        <v>0.87100914090752779</v>
      </c>
      <c r="I218" s="137" t="s">
        <v>75</v>
      </c>
      <c r="J218" s="75"/>
    </row>
    <row r="219" spans="1:10" x14ac:dyDescent="0.25">
      <c r="A219" s="149">
        <v>2014</v>
      </c>
      <c r="B219" s="137" t="s">
        <v>63</v>
      </c>
      <c r="C219" s="149" t="s">
        <v>62</v>
      </c>
      <c r="D219" s="137" t="s">
        <v>28</v>
      </c>
      <c r="E219" s="137" t="s">
        <v>2</v>
      </c>
      <c r="F219" s="137" t="s">
        <v>101</v>
      </c>
      <c r="G219" s="137">
        <v>218759</v>
      </c>
      <c r="H219" s="154">
        <v>0.85700702599664469</v>
      </c>
      <c r="I219" s="137" t="s">
        <v>75</v>
      </c>
      <c r="J219" s="75"/>
    </row>
    <row r="220" spans="1:10" x14ac:dyDescent="0.25">
      <c r="A220" s="149">
        <v>2014</v>
      </c>
      <c r="B220" s="137" t="s">
        <v>63</v>
      </c>
      <c r="C220" s="149" t="s">
        <v>62</v>
      </c>
      <c r="D220" s="137" t="s">
        <v>28</v>
      </c>
      <c r="E220" s="137" t="s">
        <v>58</v>
      </c>
      <c r="F220" s="137" t="s">
        <v>58</v>
      </c>
      <c r="G220" s="137">
        <v>78556</v>
      </c>
      <c r="H220" s="154">
        <v>0.85409134884668259</v>
      </c>
      <c r="I220" s="137" t="s">
        <v>75</v>
      </c>
      <c r="J220" s="75"/>
    </row>
    <row r="221" spans="1:10" x14ac:dyDescent="0.25">
      <c r="A221" s="149">
        <v>2014</v>
      </c>
      <c r="B221" s="137" t="s">
        <v>63</v>
      </c>
      <c r="C221" s="149" t="s">
        <v>62</v>
      </c>
      <c r="D221" s="137" t="s">
        <v>28</v>
      </c>
      <c r="E221" s="137" t="s">
        <v>58</v>
      </c>
      <c r="F221" s="137" t="s">
        <v>101</v>
      </c>
      <c r="G221" s="137">
        <v>585126</v>
      </c>
      <c r="H221" s="154">
        <v>0.86804551498309768</v>
      </c>
      <c r="I221" s="137" t="s">
        <v>75</v>
      </c>
      <c r="J221" s="75"/>
    </row>
    <row r="222" spans="1:10" ht="30" x14ac:dyDescent="0.25">
      <c r="A222" s="149">
        <v>2014</v>
      </c>
      <c r="B222" s="137" t="s">
        <v>63</v>
      </c>
      <c r="C222" s="149" t="s">
        <v>62</v>
      </c>
      <c r="D222" s="137" t="s">
        <v>28</v>
      </c>
      <c r="E222" s="137" t="s">
        <v>23</v>
      </c>
      <c r="F222" s="137" t="s">
        <v>23</v>
      </c>
      <c r="G222" s="137">
        <v>27551</v>
      </c>
      <c r="H222" s="154">
        <v>0.84236506841856917</v>
      </c>
      <c r="I222" s="137" t="s">
        <v>75</v>
      </c>
      <c r="J222" s="75"/>
    </row>
    <row r="223" spans="1:10" ht="30" x14ac:dyDescent="0.25">
      <c r="A223" s="149">
        <v>2014</v>
      </c>
      <c r="B223" s="137" t="s">
        <v>63</v>
      </c>
      <c r="C223" s="149" t="s">
        <v>62</v>
      </c>
      <c r="D223" s="137" t="s">
        <v>28</v>
      </c>
      <c r="E223" s="137" t="s">
        <v>23</v>
      </c>
      <c r="F223" s="137" t="s">
        <v>101</v>
      </c>
      <c r="G223" s="137">
        <v>636131</v>
      </c>
      <c r="H223" s="154">
        <v>0.86743453785462432</v>
      </c>
      <c r="I223" s="137" t="s">
        <v>75</v>
      </c>
      <c r="J223" s="75"/>
    </row>
    <row r="224" spans="1:10" x14ac:dyDescent="0.25">
      <c r="A224" s="149">
        <v>2014</v>
      </c>
      <c r="B224" s="137" t="s">
        <v>63</v>
      </c>
      <c r="C224" s="149" t="s">
        <v>62</v>
      </c>
      <c r="D224" s="137" t="s">
        <v>28</v>
      </c>
      <c r="E224" s="137" t="s">
        <v>24</v>
      </c>
      <c r="F224" s="137" t="s">
        <v>24</v>
      </c>
      <c r="G224" s="137">
        <v>14090</v>
      </c>
      <c r="H224" s="154">
        <v>0.83491838183108591</v>
      </c>
      <c r="I224" s="137" t="s">
        <v>75</v>
      </c>
      <c r="J224" s="75"/>
    </row>
    <row r="225" spans="1:10" x14ac:dyDescent="0.25">
      <c r="A225" s="149">
        <v>2014</v>
      </c>
      <c r="B225" s="137" t="s">
        <v>63</v>
      </c>
      <c r="C225" s="149" t="s">
        <v>62</v>
      </c>
      <c r="D225" s="137" t="s">
        <v>28</v>
      </c>
      <c r="E225" s="137" t="s">
        <v>24</v>
      </c>
      <c r="F225" s="137" t="s">
        <v>101</v>
      </c>
      <c r="G225" s="137">
        <v>649592</v>
      </c>
      <c r="H225" s="154">
        <v>0.86707656498232732</v>
      </c>
      <c r="I225" s="137" t="s">
        <v>75</v>
      </c>
      <c r="J225" s="75"/>
    </row>
    <row r="226" spans="1:10" x14ac:dyDescent="0.25">
      <c r="A226" s="149">
        <v>2014</v>
      </c>
      <c r="B226" s="137" t="s">
        <v>63</v>
      </c>
      <c r="C226" s="149" t="s">
        <v>62</v>
      </c>
      <c r="D226" s="137" t="s">
        <v>28</v>
      </c>
      <c r="E226" s="137" t="s">
        <v>26</v>
      </c>
      <c r="F226" s="137" t="s">
        <v>101</v>
      </c>
      <c r="G226" s="137">
        <v>471945</v>
      </c>
      <c r="H226" s="154">
        <v>0.87130703789636499</v>
      </c>
      <c r="I226" s="137" t="s">
        <v>75</v>
      </c>
      <c r="J226" s="75"/>
    </row>
    <row r="227" spans="1:10" x14ac:dyDescent="0.25">
      <c r="A227" s="149">
        <v>2014</v>
      </c>
      <c r="B227" s="137" t="s">
        <v>63</v>
      </c>
      <c r="C227" s="149" t="s">
        <v>62</v>
      </c>
      <c r="D227" s="137" t="s">
        <v>28</v>
      </c>
      <c r="E227" s="137" t="s">
        <v>26</v>
      </c>
      <c r="F227" s="137" t="s">
        <v>26</v>
      </c>
      <c r="G227" s="137">
        <v>191737</v>
      </c>
      <c r="H227" s="154">
        <v>0.85430042193212574</v>
      </c>
      <c r="I227" s="137" t="s">
        <v>75</v>
      </c>
      <c r="J227" s="75"/>
    </row>
    <row r="228" spans="1:10" x14ac:dyDescent="0.25">
      <c r="A228" s="149">
        <v>2014</v>
      </c>
      <c r="B228" s="137" t="s">
        <v>63</v>
      </c>
      <c r="C228" s="149" t="s">
        <v>62</v>
      </c>
      <c r="D228" s="137" t="s">
        <v>28</v>
      </c>
      <c r="E228" s="137" t="s">
        <v>27</v>
      </c>
      <c r="F228" s="137" t="s">
        <v>101</v>
      </c>
      <c r="G228" s="137">
        <v>653544</v>
      </c>
      <c r="H228" s="154">
        <v>0.86751465853867527</v>
      </c>
      <c r="I228" s="137" t="s">
        <v>75</v>
      </c>
      <c r="J228" s="75"/>
    </row>
    <row r="229" spans="1:10" x14ac:dyDescent="0.25">
      <c r="A229" s="149">
        <v>2014</v>
      </c>
      <c r="B229" s="137" t="s">
        <v>63</v>
      </c>
      <c r="C229" s="149" t="s">
        <v>62</v>
      </c>
      <c r="D229" s="137" t="s">
        <v>28</v>
      </c>
      <c r="E229" s="137" t="s">
        <v>27</v>
      </c>
      <c r="F229" s="137" t="s">
        <v>27</v>
      </c>
      <c r="G229" s="137">
        <v>10138</v>
      </c>
      <c r="H229" s="154">
        <v>0.7941408561846518</v>
      </c>
      <c r="I229" s="137" t="s">
        <v>75</v>
      </c>
      <c r="J229" s="75"/>
    </row>
    <row r="230" spans="1:10" x14ac:dyDescent="0.25">
      <c r="A230" s="149">
        <v>2014</v>
      </c>
      <c r="B230" s="137" t="s">
        <v>3</v>
      </c>
      <c r="C230" s="149" t="s">
        <v>6</v>
      </c>
      <c r="D230" s="137" t="s">
        <v>200</v>
      </c>
      <c r="E230" s="137" t="s">
        <v>29</v>
      </c>
      <c r="F230" s="137" t="s">
        <v>30</v>
      </c>
      <c r="G230" s="137"/>
      <c r="H230" s="154">
        <v>0.84116781305379507</v>
      </c>
      <c r="I230" s="137"/>
    </row>
    <row r="231" spans="1:10" x14ac:dyDescent="0.25">
      <c r="A231" s="149">
        <v>2014</v>
      </c>
      <c r="B231" s="137" t="s">
        <v>3</v>
      </c>
      <c r="C231" s="149" t="s">
        <v>6</v>
      </c>
      <c r="D231" s="137" t="s">
        <v>200</v>
      </c>
      <c r="E231" s="137" t="s">
        <v>29</v>
      </c>
      <c r="F231" s="137" t="s">
        <v>31</v>
      </c>
      <c r="G231" s="137"/>
      <c r="H231" s="154">
        <v>0.84249542325245597</v>
      </c>
      <c r="I231" s="137"/>
    </row>
    <row r="232" spans="1:10" x14ac:dyDescent="0.25">
      <c r="A232" s="149">
        <v>2014</v>
      </c>
      <c r="B232" s="137" t="s">
        <v>3</v>
      </c>
      <c r="C232" s="149" t="s">
        <v>6</v>
      </c>
      <c r="D232" s="137" t="s">
        <v>200</v>
      </c>
      <c r="E232" s="137" t="s">
        <v>29</v>
      </c>
      <c r="F232" s="137" t="s">
        <v>32</v>
      </c>
      <c r="G232" s="137"/>
      <c r="H232" s="154">
        <v>0.8716760208118095</v>
      </c>
      <c r="I232" s="137" t="s">
        <v>75</v>
      </c>
    </row>
    <row r="233" spans="1:10" x14ac:dyDescent="0.25">
      <c r="A233" s="149">
        <v>2014</v>
      </c>
      <c r="B233" s="137" t="s">
        <v>3</v>
      </c>
      <c r="C233" s="149" t="s">
        <v>6</v>
      </c>
      <c r="D233" s="137" t="s">
        <v>200</v>
      </c>
      <c r="E233" s="137" t="s">
        <v>29</v>
      </c>
      <c r="F233" s="137" t="s">
        <v>33</v>
      </c>
      <c r="G233" s="137"/>
      <c r="H233" s="154">
        <v>0.88314371560717064</v>
      </c>
      <c r="I233" s="137" t="s">
        <v>75</v>
      </c>
    </row>
    <row r="234" spans="1:10" x14ac:dyDescent="0.25">
      <c r="A234" s="149">
        <v>2014</v>
      </c>
      <c r="B234" s="137" t="s">
        <v>3</v>
      </c>
      <c r="C234" s="149" t="s">
        <v>6</v>
      </c>
      <c r="D234" s="137" t="s">
        <v>200</v>
      </c>
      <c r="E234" s="137" t="s">
        <v>29</v>
      </c>
      <c r="F234" s="137" t="s">
        <v>34</v>
      </c>
      <c r="G234" s="137"/>
      <c r="H234" s="154">
        <v>0.89989700615622292</v>
      </c>
      <c r="I234" s="137" t="s">
        <v>75</v>
      </c>
    </row>
    <row r="235" spans="1:10" x14ac:dyDescent="0.25">
      <c r="A235" s="149">
        <v>2014</v>
      </c>
      <c r="B235" s="137" t="s">
        <v>3</v>
      </c>
      <c r="C235" s="149" t="s">
        <v>6</v>
      </c>
      <c r="D235" s="137" t="s">
        <v>200</v>
      </c>
      <c r="E235" s="137" t="s">
        <v>29</v>
      </c>
      <c r="F235" s="137" t="s">
        <v>35</v>
      </c>
      <c r="G235" s="137"/>
      <c r="H235" s="154">
        <v>0.92946036752605599</v>
      </c>
      <c r="I235" s="137" t="s">
        <v>75</v>
      </c>
    </row>
    <row r="236" spans="1:10" x14ac:dyDescent="0.25">
      <c r="A236" s="149">
        <v>2014</v>
      </c>
      <c r="B236" s="137" t="s">
        <v>3</v>
      </c>
      <c r="C236" s="149" t="s">
        <v>6</v>
      </c>
      <c r="D236" s="137" t="s">
        <v>200</v>
      </c>
      <c r="E236" s="137" t="s">
        <v>29</v>
      </c>
      <c r="F236" s="137" t="s">
        <v>36</v>
      </c>
      <c r="G236" s="137"/>
      <c r="H236" s="154">
        <v>0.94198175963596398</v>
      </c>
      <c r="I236" s="137" t="s">
        <v>75</v>
      </c>
    </row>
    <row r="237" spans="1:10" x14ac:dyDescent="0.25">
      <c r="A237" s="149">
        <v>2014</v>
      </c>
      <c r="B237" s="137" t="s">
        <v>3</v>
      </c>
      <c r="C237" s="149" t="s">
        <v>6</v>
      </c>
      <c r="D237" s="137" t="s">
        <v>200</v>
      </c>
      <c r="E237" s="137" t="s">
        <v>29</v>
      </c>
      <c r="F237" s="137" t="s">
        <v>37</v>
      </c>
      <c r="G237" s="137"/>
      <c r="H237" s="154">
        <v>0.93609176566980745</v>
      </c>
      <c r="I237" s="137" t="s">
        <v>75</v>
      </c>
    </row>
    <row r="238" spans="1:10" x14ac:dyDescent="0.25">
      <c r="A238" s="149">
        <v>2014</v>
      </c>
      <c r="B238" s="137" t="s">
        <v>3</v>
      </c>
      <c r="C238" s="149" t="s">
        <v>6</v>
      </c>
      <c r="D238" s="137" t="s">
        <v>200</v>
      </c>
      <c r="E238" s="137" t="s">
        <v>48</v>
      </c>
      <c r="F238" s="137" t="s">
        <v>41</v>
      </c>
      <c r="G238" s="137"/>
      <c r="H238" s="154">
        <v>0.90307217963173769</v>
      </c>
      <c r="I238" s="137"/>
    </row>
    <row r="239" spans="1:10" x14ac:dyDescent="0.25">
      <c r="A239" s="149">
        <v>2014</v>
      </c>
      <c r="B239" s="137" t="s">
        <v>3</v>
      </c>
      <c r="C239" s="149" t="s">
        <v>6</v>
      </c>
      <c r="D239" s="137" t="s">
        <v>200</v>
      </c>
      <c r="E239" s="137" t="s">
        <v>48</v>
      </c>
      <c r="F239" s="137" t="s">
        <v>42</v>
      </c>
      <c r="G239" s="137"/>
      <c r="H239" s="154">
        <v>0.85110695353913313</v>
      </c>
      <c r="I239" s="137" t="s">
        <v>75</v>
      </c>
    </row>
    <row r="240" spans="1:10" x14ac:dyDescent="0.25">
      <c r="A240" s="149">
        <v>2014</v>
      </c>
      <c r="B240" s="137" t="s">
        <v>3</v>
      </c>
      <c r="C240" s="149" t="s">
        <v>6</v>
      </c>
      <c r="D240" s="137" t="s">
        <v>200</v>
      </c>
      <c r="E240" s="137" t="s">
        <v>48</v>
      </c>
      <c r="F240" s="137" t="s">
        <v>43</v>
      </c>
      <c r="G240" s="137"/>
      <c r="H240" s="154">
        <v>0.84874237958738741</v>
      </c>
      <c r="I240" s="137" t="s">
        <v>75</v>
      </c>
    </row>
    <row r="241" spans="1:9" ht="30" x14ac:dyDescent="0.25">
      <c r="A241" s="149">
        <v>2014</v>
      </c>
      <c r="B241" s="137" t="s">
        <v>3</v>
      </c>
      <c r="C241" s="149" t="s">
        <v>6</v>
      </c>
      <c r="D241" s="137" t="s">
        <v>200</v>
      </c>
      <c r="E241" s="137" t="s">
        <v>48</v>
      </c>
      <c r="F241" s="137" t="s">
        <v>44</v>
      </c>
      <c r="G241" s="137"/>
      <c r="H241" s="154">
        <v>0.89680699250802709</v>
      </c>
      <c r="I241" s="137" t="s">
        <v>75</v>
      </c>
    </row>
    <row r="242" spans="1:9" x14ac:dyDescent="0.25">
      <c r="A242" s="149">
        <v>2014</v>
      </c>
      <c r="B242" s="137" t="s">
        <v>3</v>
      </c>
      <c r="C242" s="149" t="s">
        <v>6</v>
      </c>
      <c r="D242" s="137" t="s">
        <v>200</v>
      </c>
      <c r="E242" s="137" t="s">
        <v>48</v>
      </c>
      <c r="F242" s="137" t="s">
        <v>45</v>
      </c>
      <c r="G242" s="137"/>
      <c r="H242" s="154">
        <v>0.87926721007182629</v>
      </c>
      <c r="I242" s="137" t="s">
        <v>75</v>
      </c>
    </row>
    <row r="243" spans="1:9" x14ac:dyDescent="0.25">
      <c r="A243" s="149">
        <v>2014</v>
      </c>
      <c r="B243" s="137" t="s">
        <v>3</v>
      </c>
      <c r="C243" s="149" t="s">
        <v>6</v>
      </c>
      <c r="D243" s="137" t="s">
        <v>200</v>
      </c>
      <c r="E243" s="137" t="s">
        <v>53</v>
      </c>
      <c r="F243" s="137" t="s">
        <v>49</v>
      </c>
      <c r="G243" s="137"/>
      <c r="H243" s="154">
        <v>0.89993621810246216</v>
      </c>
      <c r="I243" s="137"/>
    </row>
    <row r="244" spans="1:9" x14ac:dyDescent="0.25">
      <c r="A244" s="149">
        <v>2014</v>
      </c>
      <c r="B244" s="137" t="s">
        <v>3</v>
      </c>
      <c r="C244" s="149" t="s">
        <v>6</v>
      </c>
      <c r="D244" s="137" t="s">
        <v>200</v>
      </c>
      <c r="E244" s="137" t="s">
        <v>53</v>
      </c>
      <c r="F244" s="137" t="s">
        <v>50</v>
      </c>
      <c r="G244" s="137"/>
      <c r="H244" s="154">
        <v>0.85518878589192859</v>
      </c>
      <c r="I244" s="137" t="s">
        <v>75</v>
      </c>
    </row>
    <row r="245" spans="1:9" x14ac:dyDescent="0.25">
      <c r="A245" s="149">
        <v>2014</v>
      </c>
      <c r="B245" s="137" t="s">
        <v>3</v>
      </c>
      <c r="C245" s="149" t="s">
        <v>6</v>
      </c>
      <c r="D245" s="137" t="s">
        <v>200</v>
      </c>
      <c r="E245" s="137" t="s">
        <v>53</v>
      </c>
      <c r="F245" s="137" t="s">
        <v>51</v>
      </c>
      <c r="G245" s="137"/>
      <c r="H245" s="154">
        <v>0.85266535044422509</v>
      </c>
      <c r="I245" s="137" t="s">
        <v>75</v>
      </c>
    </row>
    <row r="246" spans="1:9" x14ac:dyDescent="0.25">
      <c r="A246" s="149">
        <v>2014</v>
      </c>
      <c r="B246" s="137" t="s">
        <v>3</v>
      </c>
      <c r="C246" s="149" t="s">
        <v>6</v>
      </c>
      <c r="D246" s="137" t="s">
        <v>200</v>
      </c>
      <c r="E246" s="137" t="s">
        <v>53</v>
      </c>
      <c r="F246" s="137" t="s">
        <v>52</v>
      </c>
      <c r="G246" s="137"/>
      <c r="H246" s="154">
        <v>0.88037264450561081</v>
      </c>
      <c r="I246" s="137" t="s">
        <v>75</v>
      </c>
    </row>
    <row r="247" spans="1:9" x14ac:dyDescent="0.25">
      <c r="A247" s="149">
        <v>2014</v>
      </c>
      <c r="B247" s="137" t="s">
        <v>54</v>
      </c>
      <c r="C247" s="149" t="s">
        <v>55</v>
      </c>
      <c r="D247" s="137" t="s">
        <v>200</v>
      </c>
      <c r="E247" s="137" t="s">
        <v>29</v>
      </c>
      <c r="F247" s="137" t="s">
        <v>30</v>
      </c>
      <c r="G247" s="137"/>
      <c r="H247" s="154">
        <v>0.76540968191692882</v>
      </c>
      <c r="I247" s="137"/>
    </row>
    <row r="248" spans="1:9" x14ac:dyDescent="0.25">
      <c r="A248" s="149">
        <v>2014</v>
      </c>
      <c r="B248" s="137" t="s">
        <v>54</v>
      </c>
      <c r="C248" s="149" t="s">
        <v>55</v>
      </c>
      <c r="D248" s="137" t="s">
        <v>200</v>
      </c>
      <c r="E248" s="137" t="s">
        <v>29</v>
      </c>
      <c r="F248" s="137" t="s">
        <v>31</v>
      </c>
      <c r="G248" s="137"/>
      <c r="H248" s="154">
        <v>0.7585284373657144</v>
      </c>
      <c r="I248" s="137" t="s">
        <v>75</v>
      </c>
    </row>
    <row r="249" spans="1:9" x14ac:dyDescent="0.25">
      <c r="A249" s="149">
        <v>2014</v>
      </c>
      <c r="B249" s="137" t="s">
        <v>54</v>
      </c>
      <c r="C249" s="149" t="s">
        <v>55</v>
      </c>
      <c r="D249" s="137" t="s">
        <v>200</v>
      </c>
      <c r="E249" s="137" t="s">
        <v>29</v>
      </c>
      <c r="F249" s="137" t="s">
        <v>32</v>
      </c>
      <c r="G249" s="137"/>
      <c r="H249" s="154">
        <v>0.7945427124636697</v>
      </c>
      <c r="I249" s="137" t="s">
        <v>75</v>
      </c>
    </row>
    <row r="250" spans="1:9" x14ac:dyDescent="0.25">
      <c r="A250" s="149">
        <v>2014</v>
      </c>
      <c r="B250" s="137" t="s">
        <v>54</v>
      </c>
      <c r="C250" s="149" t="s">
        <v>55</v>
      </c>
      <c r="D250" s="137" t="s">
        <v>200</v>
      </c>
      <c r="E250" s="137" t="s">
        <v>29</v>
      </c>
      <c r="F250" s="137" t="s">
        <v>33</v>
      </c>
      <c r="G250" s="137"/>
      <c r="H250" s="154">
        <v>0.81376008064516125</v>
      </c>
      <c r="I250" s="137" t="s">
        <v>75</v>
      </c>
    </row>
    <row r="251" spans="1:9" x14ac:dyDescent="0.25">
      <c r="A251" s="149">
        <v>2014</v>
      </c>
      <c r="B251" s="137" t="s">
        <v>54</v>
      </c>
      <c r="C251" s="149" t="s">
        <v>55</v>
      </c>
      <c r="D251" s="137" t="s">
        <v>200</v>
      </c>
      <c r="E251" s="137" t="s">
        <v>29</v>
      </c>
      <c r="F251" s="137" t="s">
        <v>34</v>
      </c>
      <c r="G251" s="137"/>
      <c r="H251" s="154">
        <v>0.8389192353926741</v>
      </c>
      <c r="I251" s="137" t="s">
        <v>75</v>
      </c>
    </row>
    <row r="252" spans="1:9" x14ac:dyDescent="0.25">
      <c r="A252" s="149">
        <v>2014</v>
      </c>
      <c r="B252" s="137" t="s">
        <v>54</v>
      </c>
      <c r="C252" s="149" t="s">
        <v>55</v>
      </c>
      <c r="D252" s="137" t="s">
        <v>200</v>
      </c>
      <c r="E252" s="137" t="s">
        <v>29</v>
      </c>
      <c r="F252" s="137" t="s">
        <v>35</v>
      </c>
      <c r="G252" s="137"/>
      <c r="H252" s="154">
        <v>0.88476284234534464</v>
      </c>
      <c r="I252" s="137" t="s">
        <v>75</v>
      </c>
    </row>
    <row r="253" spans="1:9" x14ac:dyDescent="0.25">
      <c r="A253" s="149">
        <v>2014</v>
      </c>
      <c r="B253" s="137" t="s">
        <v>54</v>
      </c>
      <c r="C253" s="149" t="s">
        <v>55</v>
      </c>
      <c r="D253" s="137" t="s">
        <v>200</v>
      </c>
      <c r="E253" s="137" t="s">
        <v>29</v>
      </c>
      <c r="F253" s="137" t="s">
        <v>36</v>
      </c>
      <c r="G253" s="137"/>
      <c r="H253" s="154">
        <v>0.90050720184967248</v>
      </c>
      <c r="I253" s="137" t="s">
        <v>75</v>
      </c>
    </row>
    <row r="254" spans="1:9" x14ac:dyDescent="0.25">
      <c r="A254" s="149">
        <v>2014</v>
      </c>
      <c r="B254" s="137" t="s">
        <v>54</v>
      </c>
      <c r="C254" s="149" t="s">
        <v>55</v>
      </c>
      <c r="D254" s="137" t="s">
        <v>200</v>
      </c>
      <c r="E254" s="137" t="s">
        <v>29</v>
      </c>
      <c r="F254" s="137" t="s">
        <v>37</v>
      </c>
      <c r="G254" s="137"/>
      <c r="H254" s="154">
        <v>0.88245516474350061</v>
      </c>
      <c r="I254" s="137" t="s">
        <v>75</v>
      </c>
    </row>
    <row r="255" spans="1:9" x14ac:dyDescent="0.25">
      <c r="A255" s="149">
        <v>2014</v>
      </c>
      <c r="B255" s="137" t="s">
        <v>54</v>
      </c>
      <c r="C255" s="149" t="s">
        <v>55</v>
      </c>
      <c r="D255" s="137" t="s">
        <v>200</v>
      </c>
      <c r="E255" s="137" t="s">
        <v>48</v>
      </c>
      <c r="F255" s="137" t="s">
        <v>41</v>
      </c>
      <c r="G255" s="137"/>
      <c r="H255" s="154">
        <v>0.84389692644919079</v>
      </c>
      <c r="I255" s="137"/>
    </row>
    <row r="256" spans="1:9" x14ac:dyDescent="0.25">
      <c r="A256" s="149">
        <v>2014</v>
      </c>
      <c r="B256" s="137" t="s">
        <v>54</v>
      </c>
      <c r="C256" s="149" t="s">
        <v>55</v>
      </c>
      <c r="D256" s="137" t="s">
        <v>200</v>
      </c>
      <c r="E256" s="137" t="s">
        <v>48</v>
      </c>
      <c r="F256" s="137" t="s">
        <v>42</v>
      </c>
      <c r="G256" s="137"/>
      <c r="H256" s="154">
        <v>0.77598804383925601</v>
      </c>
      <c r="I256" s="137" t="s">
        <v>75</v>
      </c>
    </row>
    <row r="257" spans="1:9" x14ac:dyDescent="0.25">
      <c r="A257" s="149">
        <v>2014</v>
      </c>
      <c r="B257" s="137" t="s">
        <v>54</v>
      </c>
      <c r="C257" s="149" t="s">
        <v>55</v>
      </c>
      <c r="D257" s="137" t="s">
        <v>200</v>
      </c>
      <c r="E257" s="137" t="s">
        <v>48</v>
      </c>
      <c r="F257" s="137" t="s">
        <v>43</v>
      </c>
      <c r="G257" s="137"/>
      <c r="H257" s="154">
        <v>0.7669756005296009</v>
      </c>
      <c r="I257" s="137" t="s">
        <v>75</v>
      </c>
    </row>
    <row r="258" spans="1:9" ht="30" x14ac:dyDescent="0.25">
      <c r="A258" s="149">
        <v>2014</v>
      </c>
      <c r="B258" s="137" t="s">
        <v>54</v>
      </c>
      <c r="C258" s="149" t="s">
        <v>55</v>
      </c>
      <c r="D258" s="137" t="s">
        <v>200</v>
      </c>
      <c r="E258" s="137" t="s">
        <v>48</v>
      </c>
      <c r="F258" s="137" t="s">
        <v>44</v>
      </c>
      <c r="G258" s="137"/>
      <c r="H258" s="154">
        <v>0.8275698720985315</v>
      </c>
      <c r="I258" s="137" t="s">
        <v>75</v>
      </c>
    </row>
    <row r="259" spans="1:9" x14ac:dyDescent="0.25">
      <c r="A259" s="149">
        <v>2014</v>
      </c>
      <c r="B259" s="137" t="s">
        <v>54</v>
      </c>
      <c r="C259" s="149" t="s">
        <v>55</v>
      </c>
      <c r="D259" s="137" t="s">
        <v>200</v>
      </c>
      <c r="E259" s="137" t="s">
        <v>48</v>
      </c>
      <c r="F259" s="137" t="s">
        <v>45</v>
      </c>
      <c r="G259" s="137"/>
      <c r="H259" s="154">
        <v>0.81850029193427309</v>
      </c>
      <c r="I259" s="137" t="s">
        <v>75</v>
      </c>
    </row>
    <row r="260" spans="1:9" x14ac:dyDescent="0.25">
      <c r="A260" s="149">
        <v>2014</v>
      </c>
      <c r="B260" s="137" t="s">
        <v>54</v>
      </c>
      <c r="C260" s="149" t="s">
        <v>55</v>
      </c>
      <c r="D260" s="137" t="s">
        <v>200</v>
      </c>
      <c r="E260" s="137" t="s">
        <v>53</v>
      </c>
      <c r="F260" s="137" t="s">
        <v>49</v>
      </c>
      <c r="G260" s="137"/>
      <c r="H260" s="154">
        <v>0.83777343402178572</v>
      </c>
      <c r="I260" s="137"/>
    </row>
    <row r="261" spans="1:9" x14ac:dyDescent="0.25">
      <c r="A261" s="149">
        <v>2014</v>
      </c>
      <c r="B261" s="137" t="s">
        <v>54</v>
      </c>
      <c r="C261" s="149" t="s">
        <v>55</v>
      </c>
      <c r="D261" s="137" t="s">
        <v>200</v>
      </c>
      <c r="E261" s="137" t="s">
        <v>53</v>
      </c>
      <c r="F261" s="137" t="s">
        <v>50</v>
      </c>
      <c r="G261" s="137"/>
      <c r="H261" s="154">
        <v>0.78380323935212959</v>
      </c>
      <c r="I261" s="137" t="s">
        <v>75</v>
      </c>
    </row>
    <row r="262" spans="1:9" x14ac:dyDescent="0.25">
      <c r="A262" s="149">
        <v>2014</v>
      </c>
      <c r="B262" s="137" t="s">
        <v>54</v>
      </c>
      <c r="C262" s="149" t="s">
        <v>55</v>
      </c>
      <c r="D262" s="137" t="s">
        <v>200</v>
      </c>
      <c r="E262" s="137" t="s">
        <v>53</v>
      </c>
      <c r="F262" s="137" t="s">
        <v>51</v>
      </c>
      <c r="G262" s="137"/>
      <c r="H262" s="154">
        <v>0.78787878787878785</v>
      </c>
      <c r="I262" s="137" t="s">
        <v>75</v>
      </c>
    </row>
    <row r="263" spans="1:9" x14ac:dyDescent="0.25">
      <c r="A263" s="149">
        <v>2014</v>
      </c>
      <c r="B263" s="137" t="s">
        <v>54</v>
      </c>
      <c r="C263" s="149" t="s">
        <v>55</v>
      </c>
      <c r="D263" s="137" t="s">
        <v>200</v>
      </c>
      <c r="E263" s="137" t="s">
        <v>53</v>
      </c>
      <c r="F263" s="137" t="s">
        <v>52</v>
      </c>
      <c r="G263" s="137"/>
      <c r="H263" s="154">
        <v>0.83369995600527935</v>
      </c>
      <c r="I263" s="137"/>
    </row>
    <row r="264" spans="1:9" x14ac:dyDescent="0.25">
      <c r="A264" s="149">
        <v>2014</v>
      </c>
      <c r="B264" s="137" t="s">
        <v>59</v>
      </c>
      <c r="C264" s="149" t="s">
        <v>60</v>
      </c>
      <c r="D264" s="137" t="s">
        <v>200</v>
      </c>
      <c r="E264" s="137" t="s">
        <v>29</v>
      </c>
      <c r="F264" s="137" t="s">
        <v>30</v>
      </c>
      <c r="G264" s="137"/>
      <c r="H264" s="154">
        <v>0.8849740932642487</v>
      </c>
      <c r="I264" s="137"/>
    </row>
    <row r="265" spans="1:9" x14ac:dyDescent="0.25">
      <c r="A265" s="149">
        <v>2014</v>
      </c>
      <c r="B265" s="137" t="s">
        <v>59</v>
      </c>
      <c r="C265" s="149" t="s">
        <v>60</v>
      </c>
      <c r="D265" s="137" t="s">
        <v>200</v>
      </c>
      <c r="E265" s="137" t="s">
        <v>29</v>
      </c>
      <c r="F265" s="137" t="s">
        <v>31</v>
      </c>
      <c r="G265" s="137"/>
      <c r="H265" s="154">
        <v>0.89057746181883901</v>
      </c>
      <c r="I265" s="137" t="s">
        <v>75</v>
      </c>
    </row>
    <row r="266" spans="1:9" x14ac:dyDescent="0.25">
      <c r="A266" s="149">
        <v>2014</v>
      </c>
      <c r="B266" s="137" t="s">
        <v>59</v>
      </c>
      <c r="C266" s="149" t="s">
        <v>60</v>
      </c>
      <c r="D266" s="137" t="s">
        <v>200</v>
      </c>
      <c r="E266" s="137" t="s">
        <v>29</v>
      </c>
      <c r="F266" s="137" t="s">
        <v>32</v>
      </c>
      <c r="G266" s="137"/>
      <c r="H266" s="154">
        <v>0.90329037506422327</v>
      </c>
      <c r="I266" s="137" t="s">
        <v>75</v>
      </c>
    </row>
    <row r="267" spans="1:9" x14ac:dyDescent="0.25">
      <c r="A267" s="149">
        <v>2014</v>
      </c>
      <c r="B267" s="137" t="s">
        <v>59</v>
      </c>
      <c r="C267" s="149" t="s">
        <v>60</v>
      </c>
      <c r="D267" s="137" t="s">
        <v>200</v>
      </c>
      <c r="E267" s="137" t="s">
        <v>29</v>
      </c>
      <c r="F267" s="137" t="s">
        <v>33</v>
      </c>
      <c r="G267" s="137"/>
      <c r="H267" s="154">
        <v>0.90764478999459863</v>
      </c>
      <c r="I267" s="137" t="s">
        <v>75</v>
      </c>
    </row>
    <row r="268" spans="1:9" x14ac:dyDescent="0.25">
      <c r="A268" s="149">
        <v>2014</v>
      </c>
      <c r="B268" s="137" t="s">
        <v>59</v>
      </c>
      <c r="C268" s="149" t="s">
        <v>60</v>
      </c>
      <c r="D268" s="137" t="s">
        <v>200</v>
      </c>
      <c r="E268" s="137" t="s">
        <v>29</v>
      </c>
      <c r="F268" s="137" t="s">
        <v>34</v>
      </c>
      <c r="G268" s="137"/>
      <c r="H268" s="154">
        <v>0.91423772609819121</v>
      </c>
      <c r="I268" s="137" t="s">
        <v>75</v>
      </c>
    </row>
    <row r="269" spans="1:9" x14ac:dyDescent="0.25">
      <c r="A269" s="149">
        <v>2014</v>
      </c>
      <c r="B269" s="137" t="s">
        <v>59</v>
      </c>
      <c r="C269" s="149" t="s">
        <v>60</v>
      </c>
      <c r="D269" s="137" t="s">
        <v>200</v>
      </c>
      <c r="E269" s="137" t="s">
        <v>29</v>
      </c>
      <c r="F269" s="137" t="s">
        <v>35</v>
      </c>
      <c r="G269" s="137"/>
      <c r="H269" s="154">
        <v>0.93974772445999744</v>
      </c>
      <c r="I269" s="137" t="s">
        <v>75</v>
      </c>
    </row>
    <row r="270" spans="1:9" x14ac:dyDescent="0.25">
      <c r="A270" s="149">
        <v>2014</v>
      </c>
      <c r="B270" s="137" t="s">
        <v>59</v>
      </c>
      <c r="C270" s="149" t="s">
        <v>60</v>
      </c>
      <c r="D270" s="137" t="s">
        <v>200</v>
      </c>
      <c r="E270" s="137" t="s">
        <v>29</v>
      </c>
      <c r="F270" s="137" t="s">
        <v>36</v>
      </c>
      <c r="G270" s="137"/>
      <c r="H270" s="154">
        <v>0.95539314777380402</v>
      </c>
      <c r="I270" s="137" t="s">
        <v>75</v>
      </c>
    </row>
    <row r="271" spans="1:9" x14ac:dyDescent="0.25">
      <c r="A271" s="149">
        <v>2014</v>
      </c>
      <c r="B271" s="137" t="s">
        <v>59</v>
      </c>
      <c r="C271" s="149" t="s">
        <v>60</v>
      </c>
      <c r="D271" s="137" t="s">
        <v>200</v>
      </c>
      <c r="E271" s="137" t="s">
        <v>29</v>
      </c>
      <c r="F271" s="137" t="s">
        <v>37</v>
      </c>
      <c r="G271" s="137"/>
      <c r="H271" s="154">
        <v>0.95269519310919704</v>
      </c>
      <c r="I271" s="137" t="s">
        <v>75</v>
      </c>
    </row>
    <row r="272" spans="1:9" x14ac:dyDescent="0.25">
      <c r="A272" s="149">
        <v>2014</v>
      </c>
      <c r="B272" s="137" t="s">
        <v>59</v>
      </c>
      <c r="C272" s="149" t="s">
        <v>60</v>
      </c>
      <c r="D272" s="137" t="s">
        <v>200</v>
      </c>
      <c r="E272" s="137" t="s">
        <v>48</v>
      </c>
      <c r="F272" s="137" t="s">
        <v>41</v>
      </c>
      <c r="G272" s="137"/>
      <c r="H272" s="154">
        <v>0.92640470454443435</v>
      </c>
      <c r="I272" s="137"/>
    </row>
    <row r="273" spans="1:9" x14ac:dyDescent="0.25">
      <c r="A273" s="149">
        <v>2014</v>
      </c>
      <c r="B273" s="137" t="s">
        <v>59</v>
      </c>
      <c r="C273" s="149" t="s">
        <v>60</v>
      </c>
      <c r="D273" s="137" t="s">
        <v>200</v>
      </c>
      <c r="E273" s="137" t="s">
        <v>48</v>
      </c>
      <c r="F273" s="137" t="s">
        <v>42</v>
      </c>
      <c r="G273" s="137"/>
      <c r="H273" s="154">
        <v>0.88053985044683569</v>
      </c>
      <c r="I273" s="137" t="s">
        <v>75</v>
      </c>
    </row>
    <row r="274" spans="1:9" x14ac:dyDescent="0.25">
      <c r="A274" s="149">
        <v>2014</v>
      </c>
      <c r="B274" s="137" t="s">
        <v>59</v>
      </c>
      <c r="C274" s="149" t="s">
        <v>60</v>
      </c>
      <c r="D274" s="137" t="s">
        <v>200</v>
      </c>
      <c r="E274" s="137" t="s">
        <v>48</v>
      </c>
      <c r="F274" s="137" t="s">
        <v>43</v>
      </c>
      <c r="G274" s="137"/>
      <c r="H274" s="154">
        <v>0.86238256815086678</v>
      </c>
      <c r="I274" s="137" t="s">
        <v>75</v>
      </c>
    </row>
    <row r="275" spans="1:9" ht="30" x14ac:dyDescent="0.25">
      <c r="A275" s="149">
        <v>2014</v>
      </c>
      <c r="B275" s="137" t="s">
        <v>59</v>
      </c>
      <c r="C275" s="149" t="s">
        <v>60</v>
      </c>
      <c r="D275" s="137" t="s">
        <v>200</v>
      </c>
      <c r="E275" s="137" t="s">
        <v>48</v>
      </c>
      <c r="F275" s="137" t="s">
        <v>44</v>
      </c>
      <c r="G275" s="137"/>
      <c r="H275" s="154">
        <v>0.91254268385913051</v>
      </c>
      <c r="I275" s="137" t="s">
        <v>75</v>
      </c>
    </row>
    <row r="276" spans="1:9" x14ac:dyDescent="0.25">
      <c r="A276" s="149">
        <v>2014</v>
      </c>
      <c r="B276" s="137" t="s">
        <v>59</v>
      </c>
      <c r="C276" s="149" t="s">
        <v>60</v>
      </c>
      <c r="D276" s="137" t="s">
        <v>200</v>
      </c>
      <c r="E276" s="137" t="s">
        <v>48</v>
      </c>
      <c r="F276" s="137" t="s">
        <v>45</v>
      </c>
      <c r="G276" s="137"/>
      <c r="H276" s="154">
        <v>0.8924219776237714</v>
      </c>
      <c r="I276" s="137" t="s">
        <v>75</v>
      </c>
    </row>
    <row r="277" spans="1:9" x14ac:dyDescent="0.25">
      <c r="A277" s="149">
        <v>2014</v>
      </c>
      <c r="B277" s="137" t="s">
        <v>59</v>
      </c>
      <c r="C277" s="149" t="s">
        <v>60</v>
      </c>
      <c r="D277" s="137" t="s">
        <v>200</v>
      </c>
      <c r="E277" s="137" t="s">
        <v>53</v>
      </c>
      <c r="F277" s="137" t="s">
        <v>49</v>
      </c>
      <c r="G277" s="137"/>
      <c r="H277" s="154">
        <v>0.92255532390913597</v>
      </c>
      <c r="I277" s="137"/>
    </row>
    <row r="278" spans="1:9" x14ac:dyDescent="0.25">
      <c r="A278" s="149">
        <v>2014</v>
      </c>
      <c r="B278" s="137" t="s">
        <v>59</v>
      </c>
      <c r="C278" s="149" t="s">
        <v>60</v>
      </c>
      <c r="D278" s="137" t="s">
        <v>200</v>
      </c>
      <c r="E278" s="137" t="s">
        <v>53</v>
      </c>
      <c r="F278" s="137" t="s">
        <v>50</v>
      </c>
      <c r="G278" s="137"/>
      <c r="H278" s="154">
        <v>0.88577154308617234</v>
      </c>
      <c r="I278" s="137" t="s">
        <v>75</v>
      </c>
    </row>
    <row r="279" spans="1:9" x14ac:dyDescent="0.25">
      <c r="A279" s="149">
        <v>2014</v>
      </c>
      <c r="B279" s="137" t="s">
        <v>59</v>
      </c>
      <c r="C279" s="149" t="s">
        <v>60</v>
      </c>
      <c r="D279" s="137" t="s">
        <v>200</v>
      </c>
      <c r="E279" s="137" t="s">
        <v>53</v>
      </c>
      <c r="F279" s="137" t="s">
        <v>51</v>
      </c>
      <c r="G279" s="137"/>
      <c r="H279" s="154">
        <v>0.88990825688073394</v>
      </c>
      <c r="I279" s="137" t="s">
        <v>75</v>
      </c>
    </row>
    <row r="280" spans="1:9" x14ac:dyDescent="0.25">
      <c r="A280" s="149">
        <v>2014</v>
      </c>
      <c r="B280" s="137" t="s">
        <v>59</v>
      </c>
      <c r="C280" s="149" t="s">
        <v>60</v>
      </c>
      <c r="D280" s="137" t="s">
        <v>200</v>
      </c>
      <c r="E280" s="137" t="s">
        <v>53</v>
      </c>
      <c r="F280" s="137" t="s">
        <v>52</v>
      </c>
      <c r="G280" s="137"/>
      <c r="H280" s="154">
        <v>0.89855072463768115</v>
      </c>
      <c r="I280" s="137" t="s">
        <v>75</v>
      </c>
    </row>
    <row r="281" spans="1:9" x14ac:dyDescent="0.25">
      <c r="A281" s="149">
        <v>2014</v>
      </c>
      <c r="B281" s="137" t="s">
        <v>63</v>
      </c>
      <c r="C281" s="149" t="s">
        <v>62</v>
      </c>
      <c r="D281" s="137" t="s">
        <v>200</v>
      </c>
      <c r="E281" s="137" t="s">
        <v>29</v>
      </c>
      <c r="F281" s="137" t="s">
        <v>30</v>
      </c>
      <c r="G281" s="137"/>
      <c r="H281" s="154">
        <v>0.84085451685021118</v>
      </c>
      <c r="I281" s="137"/>
    </row>
    <row r="282" spans="1:9" x14ac:dyDescent="0.25">
      <c r="A282" s="149">
        <v>2014</v>
      </c>
      <c r="B282" s="137" t="s">
        <v>63</v>
      </c>
      <c r="C282" s="149" t="s">
        <v>62</v>
      </c>
      <c r="D282" s="137" t="s">
        <v>200</v>
      </c>
      <c r="E282" s="137" t="s">
        <v>29</v>
      </c>
      <c r="F282" s="137" t="s">
        <v>31</v>
      </c>
      <c r="G282" s="137"/>
      <c r="H282" s="154">
        <v>0.83436328972454143</v>
      </c>
      <c r="I282" s="137" t="s">
        <v>75</v>
      </c>
    </row>
    <row r="283" spans="1:9" x14ac:dyDescent="0.25">
      <c r="A283" s="149">
        <v>2014</v>
      </c>
      <c r="B283" s="137" t="s">
        <v>63</v>
      </c>
      <c r="C283" s="149" t="s">
        <v>62</v>
      </c>
      <c r="D283" s="137" t="s">
        <v>200</v>
      </c>
      <c r="E283" s="137" t="s">
        <v>29</v>
      </c>
      <c r="F283" s="137" t="s">
        <v>32</v>
      </c>
      <c r="G283" s="137"/>
      <c r="H283" s="154">
        <v>0.84272962041437216</v>
      </c>
      <c r="I283" s="137"/>
    </row>
    <row r="284" spans="1:9" x14ac:dyDescent="0.25">
      <c r="A284" s="149">
        <v>2014</v>
      </c>
      <c r="B284" s="137" t="s">
        <v>63</v>
      </c>
      <c r="C284" s="149" t="s">
        <v>62</v>
      </c>
      <c r="D284" s="137" t="s">
        <v>200</v>
      </c>
      <c r="E284" s="137" t="s">
        <v>29</v>
      </c>
      <c r="F284" s="137" t="s">
        <v>33</v>
      </c>
      <c r="G284" s="137"/>
      <c r="H284" s="154">
        <v>0.84343001261034045</v>
      </c>
      <c r="I284" s="137"/>
    </row>
    <row r="285" spans="1:9" x14ac:dyDescent="0.25">
      <c r="A285" s="149">
        <v>2014</v>
      </c>
      <c r="B285" s="137" t="s">
        <v>63</v>
      </c>
      <c r="C285" s="149" t="s">
        <v>62</v>
      </c>
      <c r="D285" s="137" t="s">
        <v>200</v>
      </c>
      <c r="E285" s="137" t="s">
        <v>29</v>
      </c>
      <c r="F285" s="137" t="s">
        <v>34</v>
      </c>
      <c r="G285" s="137"/>
      <c r="H285" s="154">
        <v>0.85268659506247391</v>
      </c>
      <c r="I285" s="137" t="s">
        <v>75</v>
      </c>
    </row>
    <row r="286" spans="1:9" x14ac:dyDescent="0.25">
      <c r="A286" s="149">
        <v>2014</v>
      </c>
      <c r="B286" s="137" t="s">
        <v>63</v>
      </c>
      <c r="C286" s="149" t="s">
        <v>62</v>
      </c>
      <c r="D286" s="137" t="s">
        <v>200</v>
      </c>
      <c r="E286" s="137" t="s">
        <v>29</v>
      </c>
      <c r="F286" s="137" t="s">
        <v>35</v>
      </c>
      <c r="G286" s="137"/>
      <c r="H286" s="154">
        <v>0.89342081684976637</v>
      </c>
      <c r="I286" s="137" t="s">
        <v>75</v>
      </c>
    </row>
    <row r="287" spans="1:9" x14ac:dyDescent="0.25">
      <c r="A287" s="149">
        <v>2014</v>
      </c>
      <c r="B287" s="137" t="s">
        <v>63</v>
      </c>
      <c r="C287" s="149" t="s">
        <v>62</v>
      </c>
      <c r="D287" s="137" t="s">
        <v>200</v>
      </c>
      <c r="E287" s="137" t="s">
        <v>29</v>
      </c>
      <c r="F287" s="137" t="s">
        <v>36</v>
      </c>
      <c r="G287" s="137"/>
      <c r="H287" s="154">
        <v>0.91258145602268259</v>
      </c>
      <c r="I287" s="137" t="s">
        <v>75</v>
      </c>
    </row>
    <row r="288" spans="1:9" x14ac:dyDescent="0.25">
      <c r="A288" s="149">
        <v>2014</v>
      </c>
      <c r="B288" s="137" t="s">
        <v>63</v>
      </c>
      <c r="C288" s="149" t="s">
        <v>62</v>
      </c>
      <c r="D288" s="137" t="s">
        <v>200</v>
      </c>
      <c r="E288" s="137" t="s">
        <v>29</v>
      </c>
      <c r="F288" s="137" t="s">
        <v>37</v>
      </c>
      <c r="G288" s="137"/>
      <c r="H288" s="154">
        <v>0.90118927635557344</v>
      </c>
      <c r="I288" s="137" t="s">
        <v>75</v>
      </c>
    </row>
    <row r="289" spans="1:9" x14ac:dyDescent="0.25">
      <c r="A289" s="149">
        <v>2014</v>
      </c>
      <c r="B289" s="137" t="s">
        <v>63</v>
      </c>
      <c r="C289" s="149" t="s">
        <v>62</v>
      </c>
      <c r="D289" s="137" t="s">
        <v>200</v>
      </c>
      <c r="E289" s="137" t="s">
        <v>48</v>
      </c>
      <c r="F289" s="137" t="s">
        <v>41</v>
      </c>
      <c r="G289" s="137"/>
      <c r="H289" s="154">
        <v>0.87202416003499506</v>
      </c>
      <c r="I289" s="137"/>
    </row>
    <row r="290" spans="1:9" x14ac:dyDescent="0.25">
      <c r="A290" s="149">
        <v>2014</v>
      </c>
      <c r="B290" s="137" t="s">
        <v>63</v>
      </c>
      <c r="C290" s="149" t="s">
        <v>62</v>
      </c>
      <c r="D290" s="137" t="s">
        <v>200</v>
      </c>
      <c r="E290" s="137" t="s">
        <v>48</v>
      </c>
      <c r="F290" s="137" t="s">
        <v>42</v>
      </c>
      <c r="G290" s="137"/>
      <c r="H290" s="154">
        <v>0.81005364593681706</v>
      </c>
      <c r="I290" s="137" t="s">
        <v>75</v>
      </c>
    </row>
    <row r="291" spans="1:9" x14ac:dyDescent="0.25">
      <c r="A291" s="149">
        <v>2014</v>
      </c>
      <c r="B291" s="137" t="s">
        <v>63</v>
      </c>
      <c r="C291" s="149" t="s">
        <v>62</v>
      </c>
      <c r="D291" s="137" t="s">
        <v>200</v>
      </c>
      <c r="E291" s="137" t="s">
        <v>48</v>
      </c>
      <c r="F291" s="137" t="s">
        <v>43</v>
      </c>
      <c r="G291" s="137"/>
      <c r="H291" s="154">
        <v>0.79837605165329684</v>
      </c>
      <c r="I291" s="137" t="s">
        <v>75</v>
      </c>
    </row>
    <row r="292" spans="1:9" ht="30" x14ac:dyDescent="0.25">
      <c r="A292" s="149">
        <v>2014</v>
      </c>
      <c r="B292" s="137" t="s">
        <v>63</v>
      </c>
      <c r="C292" s="149" t="s">
        <v>62</v>
      </c>
      <c r="D292" s="137" t="s">
        <v>200</v>
      </c>
      <c r="E292" s="137" t="s">
        <v>48</v>
      </c>
      <c r="F292" s="137" t="s">
        <v>44</v>
      </c>
      <c r="G292" s="137"/>
      <c r="H292" s="154">
        <v>0.85885736408384494</v>
      </c>
      <c r="I292" s="137" t="s">
        <v>75</v>
      </c>
    </row>
    <row r="293" spans="1:9" x14ac:dyDescent="0.25">
      <c r="A293" s="149">
        <v>2014</v>
      </c>
      <c r="B293" s="137" t="s">
        <v>63</v>
      </c>
      <c r="C293" s="149" t="s">
        <v>62</v>
      </c>
      <c r="D293" s="137" t="s">
        <v>200</v>
      </c>
      <c r="E293" s="137" t="s">
        <v>48</v>
      </c>
      <c r="F293" s="137" t="s">
        <v>45</v>
      </c>
      <c r="G293" s="137"/>
      <c r="H293" s="154">
        <v>0.84458019605057533</v>
      </c>
      <c r="I293" s="137" t="s">
        <v>75</v>
      </c>
    </row>
    <row r="294" spans="1:9" x14ac:dyDescent="0.25">
      <c r="A294" s="149">
        <v>2014</v>
      </c>
      <c r="B294" s="137" t="s">
        <v>63</v>
      </c>
      <c r="C294" s="149" t="s">
        <v>62</v>
      </c>
      <c r="D294" s="137" t="s">
        <v>200</v>
      </c>
      <c r="E294" s="137" t="s">
        <v>53</v>
      </c>
      <c r="F294" s="137" t="s">
        <v>49</v>
      </c>
      <c r="G294" s="137"/>
      <c r="H294" s="154">
        <v>0.86643451204862776</v>
      </c>
      <c r="I294" s="137"/>
    </row>
    <row r="295" spans="1:9" x14ac:dyDescent="0.25">
      <c r="A295" s="149">
        <v>2014</v>
      </c>
      <c r="B295" s="137" t="s">
        <v>63</v>
      </c>
      <c r="C295" s="149" t="s">
        <v>62</v>
      </c>
      <c r="D295" s="137" t="s">
        <v>200</v>
      </c>
      <c r="E295" s="137" t="s">
        <v>53</v>
      </c>
      <c r="F295" s="137" t="s">
        <v>50</v>
      </c>
      <c r="G295" s="137"/>
      <c r="H295" s="154">
        <v>0.81189734460762497</v>
      </c>
      <c r="I295" s="137" t="s">
        <v>75</v>
      </c>
    </row>
    <row r="296" spans="1:9" x14ac:dyDescent="0.25">
      <c r="A296" s="149">
        <v>2014</v>
      </c>
      <c r="B296" s="137" t="s">
        <v>63</v>
      </c>
      <c r="C296" s="149" t="s">
        <v>62</v>
      </c>
      <c r="D296" s="137" t="s">
        <v>200</v>
      </c>
      <c r="E296" s="137" t="s">
        <v>53</v>
      </c>
      <c r="F296" s="137" t="s">
        <v>51</v>
      </c>
      <c r="G296" s="137"/>
      <c r="H296" s="154">
        <v>0.82303789913458669</v>
      </c>
      <c r="I296" s="137" t="s">
        <v>75</v>
      </c>
    </row>
    <row r="297" spans="1:9" x14ac:dyDescent="0.25">
      <c r="A297" s="149">
        <v>2014</v>
      </c>
      <c r="B297" s="137" t="s">
        <v>63</v>
      </c>
      <c r="C297" s="149" t="s">
        <v>62</v>
      </c>
      <c r="D297" s="137" t="s">
        <v>200</v>
      </c>
      <c r="E297" s="137" t="s">
        <v>53</v>
      </c>
      <c r="F297" s="137" t="s">
        <v>52</v>
      </c>
      <c r="G297" s="137"/>
      <c r="H297" s="154">
        <v>0.85908193484698914</v>
      </c>
      <c r="I297" s="137"/>
    </row>
    <row r="298" spans="1:9" x14ac:dyDescent="0.25">
      <c r="A298" s="149">
        <v>2014</v>
      </c>
      <c r="B298" s="137">
        <v>37</v>
      </c>
      <c r="C298" s="149" t="s">
        <v>64</v>
      </c>
      <c r="D298" s="137" t="s">
        <v>200</v>
      </c>
      <c r="E298" s="137" t="s">
        <v>29</v>
      </c>
      <c r="F298" s="137" t="s">
        <v>30</v>
      </c>
      <c r="G298" s="137"/>
      <c r="H298" s="154">
        <v>0.76452119309262168</v>
      </c>
      <c r="I298" s="137"/>
    </row>
    <row r="299" spans="1:9" x14ac:dyDescent="0.25">
      <c r="A299" s="149">
        <v>2014</v>
      </c>
      <c r="B299" s="137">
        <v>37</v>
      </c>
      <c r="C299" s="149" t="s">
        <v>64</v>
      </c>
      <c r="D299" s="137" t="s">
        <v>200</v>
      </c>
      <c r="E299" s="137" t="s">
        <v>29</v>
      </c>
      <c r="F299" s="137" t="s">
        <v>31</v>
      </c>
      <c r="G299" s="137"/>
      <c r="H299" s="154">
        <v>0.79408212560386471</v>
      </c>
      <c r="I299" s="137"/>
    </row>
    <row r="300" spans="1:9" x14ac:dyDescent="0.25">
      <c r="A300" s="149">
        <v>2014</v>
      </c>
      <c r="B300" s="137">
        <v>37</v>
      </c>
      <c r="C300" s="149" t="s">
        <v>64</v>
      </c>
      <c r="D300" s="137" t="s">
        <v>200</v>
      </c>
      <c r="E300" s="137" t="s">
        <v>29</v>
      </c>
      <c r="F300" s="137" t="s">
        <v>32</v>
      </c>
      <c r="G300" s="137"/>
      <c r="H300" s="154">
        <v>0.78731191541276946</v>
      </c>
      <c r="I300" s="137"/>
    </row>
    <row r="301" spans="1:9" x14ac:dyDescent="0.25">
      <c r="A301" s="149">
        <v>2014</v>
      </c>
      <c r="B301" s="137">
        <v>37</v>
      </c>
      <c r="C301" s="149" t="s">
        <v>64</v>
      </c>
      <c r="D301" s="137" t="s">
        <v>200</v>
      </c>
      <c r="E301" s="137" t="s">
        <v>29</v>
      </c>
      <c r="F301" s="137" t="s">
        <v>33</v>
      </c>
      <c r="G301" s="137"/>
      <c r="H301" s="154">
        <v>0.75721027792343998</v>
      </c>
      <c r="I301" s="137"/>
    </row>
    <row r="302" spans="1:9" x14ac:dyDescent="0.25">
      <c r="A302" s="149">
        <v>2014</v>
      </c>
      <c r="B302" s="137">
        <v>37</v>
      </c>
      <c r="C302" s="149" t="s">
        <v>64</v>
      </c>
      <c r="D302" s="137" t="s">
        <v>200</v>
      </c>
      <c r="E302" s="137" t="s">
        <v>29</v>
      </c>
      <c r="F302" s="137" t="s">
        <v>34</v>
      </c>
      <c r="G302" s="137"/>
      <c r="H302" s="154">
        <v>0.72314049586776863</v>
      </c>
      <c r="I302" s="137" t="s">
        <v>75</v>
      </c>
    </row>
    <row r="303" spans="1:9" x14ac:dyDescent="0.25">
      <c r="A303" s="149">
        <v>2014</v>
      </c>
      <c r="B303" s="137">
        <v>37</v>
      </c>
      <c r="C303" s="149" t="s">
        <v>64</v>
      </c>
      <c r="D303" s="137" t="s">
        <v>200</v>
      </c>
      <c r="E303" s="137" t="s">
        <v>29</v>
      </c>
      <c r="F303" s="137" t="s">
        <v>35</v>
      </c>
      <c r="G303" s="137"/>
      <c r="H303" s="154">
        <v>0.67679140795435477</v>
      </c>
      <c r="I303" s="137" t="s">
        <v>75</v>
      </c>
    </row>
    <row r="304" spans="1:9" x14ac:dyDescent="0.25">
      <c r="A304" s="149">
        <v>2014</v>
      </c>
      <c r="B304" s="137">
        <v>37</v>
      </c>
      <c r="C304" s="149" t="s">
        <v>64</v>
      </c>
      <c r="D304" s="137" t="s">
        <v>200</v>
      </c>
      <c r="E304" s="137" t="s">
        <v>29</v>
      </c>
      <c r="F304" s="137" t="s">
        <v>36</v>
      </c>
      <c r="G304" s="137"/>
      <c r="H304" s="154">
        <v>0.62709090909090914</v>
      </c>
      <c r="I304" s="137" t="s">
        <v>75</v>
      </c>
    </row>
    <row r="305" spans="1:9" x14ac:dyDescent="0.25">
      <c r="A305" s="149">
        <v>2014</v>
      </c>
      <c r="B305" s="137">
        <v>37</v>
      </c>
      <c r="C305" s="149" t="s">
        <v>64</v>
      </c>
      <c r="D305" s="137" t="s">
        <v>200</v>
      </c>
      <c r="E305" s="137" t="s">
        <v>29</v>
      </c>
      <c r="F305" s="137" t="s">
        <v>37</v>
      </c>
      <c r="G305" s="137"/>
      <c r="H305" s="154">
        <v>0.64079822616407978</v>
      </c>
      <c r="I305" s="137" t="s">
        <v>75</v>
      </c>
    </row>
    <row r="306" spans="1:9" x14ac:dyDescent="0.25">
      <c r="A306" s="149">
        <v>2014</v>
      </c>
      <c r="B306" s="137">
        <v>37</v>
      </c>
      <c r="C306" s="149" t="s">
        <v>64</v>
      </c>
      <c r="D306" s="137" t="s">
        <v>200</v>
      </c>
      <c r="E306" s="137" t="s">
        <v>48</v>
      </c>
      <c r="F306" s="137" t="s">
        <v>41</v>
      </c>
      <c r="G306" s="137"/>
      <c r="H306" s="154">
        <v>0.6849096705632306</v>
      </c>
      <c r="I306" s="137"/>
    </row>
    <row r="307" spans="1:9" x14ac:dyDescent="0.25">
      <c r="A307" s="149">
        <v>2014</v>
      </c>
      <c r="B307" s="137">
        <v>37</v>
      </c>
      <c r="C307" s="149" t="s">
        <v>64</v>
      </c>
      <c r="D307" s="137" t="s">
        <v>200</v>
      </c>
      <c r="E307" s="137" t="s">
        <v>48</v>
      </c>
      <c r="F307" s="137" t="s">
        <v>42</v>
      </c>
      <c r="G307" s="137"/>
      <c r="H307" s="154">
        <v>0.77131782945736438</v>
      </c>
      <c r="I307" s="137" t="s">
        <v>75</v>
      </c>
    </row>
    <row r="308" spans="1:9" x14ac:dyDescent="0.25">
      <c r="A308" s="149">
        <v>2014</v>
      </c>
      <c r="B308" s="137">
        <v>37</v>
      </c>
      <c r="C308" s="149" t="s">
        <v>64</v>
      </c>
      <c r="D308" s="137" t="s">
        <v>200</v>
      </c>
      <c r="E308" s="137" t="s">
        <v>48</v>
      </c>
      <c r="F308" s="137" t="s">
        <v>43</v>
      </c>
      <c r="G308" s="137"/>
      <c r="H308" s="154">
        <v>0.78943560057887119</v>
      </c>
      <c r="I308" s="137" t="s">
        <v>75</v>
      </c>
    </row>
    <row r="309" spans="1:9" ht="30" x14ac:dyDescent="0.25">
      <c r="A309" s="149">
        <v>2014</v>
      </c>
      <c r="B309" s="137">
        <v>37</v>
      </c>
      <c r="C309" s="149" t="s">
        <v>64</v>
      </c>
      <c r="D309" s="137" t="s">
        <v>200</v>
      </c>
      <c r="E309" s="137" t="s">
        <v>48</v>
      </c>
      <c r="F309" s="137" t="s">
        <v>44</v>
      </c>
      <c r="G309" s="137"/>
      <c r="H309" s="154">
        <v>0.76808721506442024</v>
      </c>
      <c r="I309" s="137" t="s">
        <v>75</v>
      </c>
    </row>
    <row r="310" spans="1:9" x14ac:dyDescent="0.25">
      <c r="A310" s="149">
        <v>2014</v>
      </c>
      <c r="B310" s="137">
        <v>37</v>
      </c>
      <c r="C310" s="149" t="s">
        <v>64</v>
      </c>
      <c r="D310" s="137" t="s">
        <v>200</v>
      </c>
      <c r="E310" s="137" t="s">
        <v>48</v>
      </c>
      <c r="F310" s="137" t="s">
        <v>45</v>
      </c>
      <c r="G310" s="137"/>
      <c r="H310" s="154">
        <v>0.81573033707865172</v>
      </c>
      <c r="I310" s="137" t="s">
        <v>75</v>
      </c>
    </row>
    <row r="311" spans="1:9" x14ac:dyDescent="0.25">
      <c r="A311" s="149">
        <v>2014</v>
      </c>
      <c r="B311" s="137">
        <v>37</v>
      </c>
      <c r="C311" s="149" t="s">
        <v>64</v>
      </c>
      <c r="D311" s="137" t="s">
        <v>200</v>
      </c>
      <c r="E311" s="137" t="s">
        <v>53</v>
      </c>
      <c r="F311" s="137" t="s">
        <v>49</v>
      </c>
      <c r="G311" s="137"/>
      <c r="H311" s="154">
        <v>0.6915454622777919</v>
      </c>
      <c r="I311" s="137"/>
    </row>
    <row r="312" spans="1:9" x14ac:dyDescent="0.25">
      <c r="A312" s="149">
        <v>2014</v>
      </c>
      <c r="B312" s="137">
        <v>37</v>
      </c>
      <c r="C312" s="149" t="s">
        <v>64</v>
      </c>
      <c r="D312" s="137" t="s">
        <v>200</v>
      </c>
      <c r="E312" s="137" t="s">
        <v>53</v>
      </c>
      <c r="F312" s="137" t="s">
        <v>50</v>
      </c>
      <c r="G312" s="137"/>
      <c r="H312" s="154">
        <v>0.79600000000000004</v>
      </c>
      <c r="I312" s="137" t="s">
        <v>75</v>
      </c>
    </row>
    <row r="313" spans="1:9" x14ac:dyDescent="0.25">
      <c r="A313" s="149">
        <v>2014</v>
      </c>
      <c r="B313" s="137">
        <v>37</v>
      </c>
      <c r="C313" s="149" t="s">
        <v>64</v>
      </c>
      <c r="D313" s="137" t="s">
        <v>200</v>
      </c>
      <c r="E313" s="137" t="s">
        <v>53</v>
      </c>
      <c r="F313" s="137" t="s">
        <v>51</v>
      </c>
      <c r="G313" s="137"/>
      <c r="H313" s="154">
        <v>0.76754385964912286</v>
      </c>
      <c r="I313" s="137" t="s">
        <v>75</v>
      </c>
    </row>
    <row r="314" spans="1:9" x14ac:dyDescent="0.25">
      <c r="A314" s="149">
        <v>2014</v>
      </c>
      <c r="B314" s="137">
        <v>37</v>
      </c>
      <c r="C314" s="149" t="s">
        <v>64</v>
      </c>
      <c r="D314" s="137" t="s">
        <v>200</v>
      </c>
      <c r="E314" s="137" t="s">
        <v>53</v>
      </c>
      <c r="F314" s="137" t="s">
        <v>52</v>
      </c>
      <c r="G314" s="137"/>
      <c r="H314" s="154">
        <v>0.75820895522388054</v>
      </c>
      <c r="I314" s="137" t="s">
        <v>75</v>
      </c>
    </row>
    <row r="315" spans="1:9" x14ac:dyDescent="0.25">
      <c r="A315" s="149">
        <v>2014</v>
      </c>
      <c r="B315" s="137">
        <v>39</v>
      </c>
      <c r="C315" s="149" t="s">
        <v>68</v>
      </c>
      <c r="D315" s="137" t="s">
        <v>200</v>
      </c>
      <c r="E315" s="137" t="s">
        <v>29</v>
      </c>
      <c r="F315" s="137" t="s">
        <v>30</v>
      </c>
      <c r="G315" s="137"/>
      <c r="H315" s="154">
        <v>0.59740259740259738</v>
      </c>
      <c r="I315" s="137"/>
    </row>
    <row r="316" spans="1:9" x14ac:dyDescent="0.25">
      <c r="A316" s="149">
        <v>2014</v>
      </c>
      <c r="B316" s="137">
        <v>39</v>
      </c>
      <c r="C316" s="149" t="s">
        <v>68</v>
      </c>
      <c r="D316" s="137" t="s">
        <v>200</v>
      </c>
      <c r="E316" s="137" t="s">
        <v>29</v>
      </c>
      <c r="F316" s="137" t="s">
        <v>31</v>
      </c>
      <c r="G316" s="137"/>
      <c r="H316" s="154">
        <v>0.62428977272727271</v>
      </c>
      <c r="I316" s="137"/>
    </row>
    <row r="317" spans="1:9" x14ac:dyDescent="0.25">
      <c r="A317" s="149">
        <v>2014</v>
      </c>
      <c r="B317" s="137">
        <v>39</v>
      </c>
      <c r="C317" s="149" t="s">
        <v>68</v>
      </c>
      <c r="D317" s="137" t="s">
        <v>200</v>
      </c>
      <c r="E317" s="137" t="s">
        <v>29</v>
      </c>
      <c r="F317" s="137" t="s">
        <v>32</v>
      </c>
      <c r="G317" s="137"/>
      <c r="H317" s="154">
        <v>0.6718237224566338</v>
      </c>
      <c r="I317" s="137" t="s">
        <v>75</v>
      </c>
    </row>
    <row r="318" spans="1:9" x14ac:dyDescent="0.25">
      <c r="A318" s="149">
        <v>2014</v>
      </c>
      <c r="B318" s="137">
        <v>39</v>
      </c>
      <c r="C318" s="149" t="s">
        <v>68</v>
      </c>
      <c r="D318" s="137" t="s">
        <v>200</v>
      </c>
      <c r="E318" s="137" t="s">
        <v>29</v>
      </c>
      <c r="F318" s="137" t="s">
        <v>33</v>
      </c>
      <c r="G318" s="137"/>
      <c r="H318" s="154">
        <v>0.70123747790218027</v>
      </c>
      <c r="I318" s="137" t="s">
        <v>75</v>
      </c>
    </row>
    <row r="319" spans="1:9" x14ac:dyDescent="0.25">
      <c r="A319" s="149">
        <v>2014</v>
      </c>
      <c r="B319" s="137">
        <v>39</v>
      </c>
      <c r="C319" s="149" t="s">
        <v>68</v>
      </c>
      <c r="D319" s="137" t="s">
        <v>200</v>
      </c>
      <c r="E319" s="137" t="s">
        <v>29</v>
      </c>
      <c r="F319" s="137" t="s">
        <v>34</v>
      </c>
      <c r="G319" s="137"/>
      <c r="H319" s="154">
        <v>0.7321509777171441</v>
      </c>
      <c r="I319" s="137" t="s">
        <v>75</v>
      </c>
    </row>
    <row r="320" spans="1:9" x14ac:dyDescent="0.25">
      <c r="A320" s="149">
        <v>2014</v>
      </c>
      <c r="B320" s="137">
        <v>39</v>
      </c>
      <c r="C320" s="149" t="s">
        <v>68</v>
      </c>
      <c r="D320" s="137" t="s">
        <v>200</v>
      </c>
      <c r="E320" s="137" t="s">
        <v>29</v>
      </c>
      <c r="F320" s="137" t="s">
        <v>35</v>
      </c>
      <c r="G320" s="137"/>
      <c r="H320" s="154">
        <v>0.76027274358514263</v>
      </c>
      <c r="I320" s="137" t="s">
        <v>75</v>
      </c>
    </row>
    <row r="321" spans="1:9" x14ac:dyDescent="0.25">
      <c r="A321" s="149">
        <v>2014</v>
      </c>
      <c r="B321" s="137">
        <v>39</v>
      </c>
      <c r="C321" s="149" t="s">
        <v>68</v>
      </c>
      <c r="D321" s="137" t="s">
        <v>200</v>
      </c>
      <c r="E321" s="137" t="s">
        <v>29</v>
      </c>
      <c r="F321" s="137" t="s">
        <v>36</v>
      </c>
      <c r="G321" s="137"/>
      <c r="H321" s="154">
        <v>0.72266401590457252</v>
      </c>
      <c r="I321" s="137" t="s">
        <v>75</v>
      </c>
    </row>
    <row r="322" spans="1:9" x14ac:dyDescent="0.25">
      <c r="A322" s="149">
        <v>2014</v>
      </c>
      <c r="B322" s="137">
        <v>39</v>
      </c>
      <c r="C322" s="149" t="s">
        <v>68</v>
      </c>
      <c r="D322" s="137" t="s">
        <v>200</v>
      </c>
      <c r="E322" s="137" t="s">
        <v>29</v>
      </c>
      <c r="F322" s="137" t="s">
        <v>37</v>
      </c>
      <c r="G322" s="137"/>
      <c r="H322" s="154">
        <v>0.67092337917485267</v>
      </c>
      <c r="I322" s="137" t="s">
        <v>75</v>
      </c>
    </row>
    <row r="323" spans="1:9" x14ac:dyDescent="0.25">
      <c r="A323" s="149">
        <v>2014</v>
      </c>
      <c r="B323" s="137">
        <v>39</v>
      </c>
      <c r="C323" s="149" t="s">
        <v>68</v>
      </c>
      <c r="D323" s="137" t="s">
        <v>200</v>
      </c>
      <c r="E323" s="137" t="s">
        <v>48</v>
      </c>
      <c r="F323" s="137" t="s">
        <v>41</v>
      </c>
      <c r="G323" s="137"/>
      <c r="H323" s="154">
        <v>0.71562840537595351</v>
      </c>
      <c r="I323" s="137"/>
    </row>
    <row r="324" spans="1:9" x14ac:dyDescent="0.25">
      <c r="A324" s="149">
        <v>2014</v>
      </c>
      <c r="B324" s="137">
        <v>39</v>
      </c>
      <c r="C324" s="149" t="s">
        <v>68</v>
      </c>
      <c r="D324" s="137" t="s">
        <v>200</v>
      </c>
      <c r="E324" s="137" t="s">
        <v>48</v>
      </c>
      <c r="F324" s="137" t="s">
        <v>42</v>
      </c>
      <c r="G324" s="137"/>
      <c r="H324" s="154">
        <v>0.72925764192139741</v>
      </c>
      <c r="I324" s="137"/>
    </row>
    <row r="325" spans="1:9" x14ac:dyDescent="0.25">
      <c r="A325" s="149">
        <v>2014</v>
      </c>
      <c r="B325" s="137">
        <v>39</v>
      </c>
      <c r="C325" s="149" t="s">
        <v>68</v>
      </c>
      <c r="D325" s="137" t="s">
        <v>200</v>
      </c>
      <c r="E325" s="137" t="s">
        <v>48</v>
      </c>
      <c r="F325" s="137" t="s">
        <v>43</v>
      </c>
      <c r="G325" s="137"/>
      <c r="H325" s="154">
        <v>0.68023748939779471</v>
      </c>
      <c r="I325" s="137" t="s">
        <v>75</v>
      </c>
    </row>
    <row r="326" spans="1:9" ht="30" x14ac:dyDescent="0.25">
      <c r="A326" s="149">
        <v>2014</v>
      </c>
      <c r="B326" s="137">
        <v>39</v>
      </c>
      <c r="C326" s="149" t="s">
        <v>68</v>
      </c>
      <c r="D326" s="137" t="s">
        <v>200</v>
      </c>
      <c r="E326" s="137" t="s">
        <v>48</v>
      </c>
      <c r="F326" s="137" t="s">
        <v>44</v>
      </c>
      <c r="G326" s="137"/>
      <c r="H326" s="154">
        <v>0.68518518518518523</v>
      </c>
      <c r="I326" s="137" t="s">
        <v>75</v>
      </c>
    </row>
    <row r="327" spans="1:9" x14ac:dyDescent="0.25">
      <c r="A327" s="149">
        <v>2014</v>
      </c>
      <c r="B327" s="137">
        <v>39</v>
      </c>
      <c r="C327" s="149" t="s">
        <v>68</v>
      </c>
      <c r="D327" s="137" t="s">
        <v>200</v>
      </c>
      <c r="E327" s="137" t="s">
        <v>48</v>
      </c>
      <c r="F327" s="137" t="s">
        <v>45</v>
      </c>
      <c r="G327" s="137"/>
      <c r="H327" s="154">
        <v>0.68398268398268403</v>
      </c>
      <c r="I327" s="137" t="s">
        <v>75</v>
      </c>
    </row>
    <row r="328" spans="1:9" x14ac:dyDescent="0.25">
      <c r="A328" s="149">
        <v>2014</v>
      </c>
      <c r="B328" s="137">
        <v>39</v>
      </c>
      <c r="C328" s="149" t="s">
        <v>68</v>
      </c>
      <c r="D328" s="137" t="s">
        <v>200</v>
      </c>
      <c r="E328" s="137" t="s">
        <v>53</v>
      </c>
      <c r="F328" s="137" t="s">
        <v>49</v>
      </c>
      <c r="G328" s="137"/>
      <c r="H328" s="154">
        <v>0.71613545816733071</v>
      </c>
      <c r="I328" s="137"/>
    </row>
    <row r="329" spans="1:9" x14ac:dyDescent="0.25">
      <c r="A329" s="149">
        <v>2014</v>
      </c>
      <c r="B329" s="137">
        <v>39</v>
      </c>
      <c r="C329" s="149" t="s">
        <v>68</v>
      </c>
      <c r="D329" s="137" t="s">
        <v>200</v>
      </c>
      <c r="E329" s="137" t="s">
        <v>53</v>
      </c>
      <c r="F329" s="137" t="s">
        <v>50</v>
      </c>
      <c r="G329" s="137"/>
      <c r="H329" s="154">
        <v>0.71491228070175439</v>
      </c>
      <c r="I329" s="137"/>
    </row>
    <row r="330" spans="1:9" x14ac:dyDescent="0.25">
      <c r="A330" s="149">
        <v>2014</v>
      </c>
      <c r="B330" s="137">
        <v>39</v>
      </c>
      <c r="C330" s="149" t="s">
        <v>68</v>
      </c>
      <c r="D330" s="137" t="s">
        <v>200</v>
      </c>
      <c r="E330" s="137" t="s">
        <v>53</v>
      </c>
      <c r="F330" s="137" t="s">
        <v>51</v>
      </c>
      <c r="G330" s="137"/>
      <c r="H330" s="154">
        <v>0.63366336633663367</v>
      </c>
      <c r="I330" s="137" t="s">
        <v>75</v>
      </c>
    </row>
    <row r="331" spans="1:9" x14ac:dyDescent="0.25">
      <c r="A331" s="149">
        <v>2014</v>
      </c>
      <c r="B331" s="137">
        <v>39</v>
      </c>
      <c r="C331" s="149" t="s">
        <v>68</v>
      </c>
      <c r="D331" s="137" t="s">
        <v>200</v>
      </c>
      <c r="E331" s="137" t="s">
        <v>53</v>
      </c>
      <c r="F331" s="137" t="s">
        <v>52</v>
      </c>
      <c r="G331" s="137"/>
      <c r="H331" s="154">
        <v>0.74827586206896557</v>
      </c>
      <c r="I331" s="137"/>
    </row>
  </sheetData>
  <autoFilter ref="B1:I331">
    <sortState ref="B2:K229">
      <sortCondition ref="B2:B229"/>
      <sortCondition ref="E2:E229"/>
      <sortCondition ref="F2:F229"/>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I385"/>
  <sheetViews>
    <sheetView showGridLines="0" zoomScale="80" zoomScaleNormal="80" workbookViewId="0">
      <pane ySplit="1" topLeftCell="A2" activePane="bottomLeft" state="frozen"/>
      <selection activeCell="E36" sqref="E36"/>
      <selection pane="bottomLeft"/>
    </sheetView>
  </sheetViews>
  <sheetFormatPr defaultRowHeight="15" x14ac:dyDescent="0.25"/>
  <cols>
    <col min="1" max="1" width="9.140625" style="74"/>
    <col min="2" max="2" width="12.42578125" style="74" customWidth="1"/>
    <col min="3" max="3" width="80.140625" style="74" customWidth="1"/>
    <col min="4" max="4" width="25.140625" style="74" customWidth="1"/>
    <col min="5" max="5" width="34" style="74" customWidth="1"/>
    <col min="6" max="6" width="49.42578125" style="74" bestFit="1" customWidth="1"/>
    <col min="7" max="7" width="9.140625" style="74"/>
    <col min="8" max="9" width="11.140625" style="74" customWidth="1"/>
    <col min="10" max="16384" width="9.140625" style="74"/>
  </cols>
  <sheetData>
    <row r="1" spans="1:9" ht="75" x14ac:dyDescent="0.25">
      <c r="A1" s="148" t="s">
        <v>73</v>
      </c>
      <c r="B1" s="148" t="s">
        <v>0</v>
      </c>
      <c r="C1" s="148" t="s">
        <v>146</v>
      </c>
      <c r="D1" s="148" t="s">
        <v>147</v>
      </c>
      <c r="E1" s="148" t="s">
        <v>94</v>
      </c>
      <c r="F1" s="148" t="s">
        <v>95</v>
      </c>
      <c r="G1" s="148" t="s">
        <v>96</v>
      </c>
      <c r="H1" s="148" t="s">
        <v>294</v>
      </c>
      <c r="I1" s="148" t="s">
        <v>295</v>
      </c>
    </row>
    <row r="2" spans="1:9" ht="30" x14ac:dyDescent="0.25">
      <c r="A2" s="137">
        <v>2014</v>
      </c>
      <c r="B2" s="137">
        <v>10</v>
      </c>
      <c r="C2" s="137" t="s">
        <v>74</v>
      </c>
      <c r="D2" s="137" t="s">
        <v>28</v>
      </c>
      <c r="E2" s="137" t="s">
        <v>77</v>
      </c>
      <c r="F2" s="137" t="s">
        <v>77</v>
      </c>
      <c r="G2" s="137"/>
      <c r="H2" s="154">
        <v>0.64594240837696337</v>
      </c>
      <c r="I2" s="137" t="s">
        <v>75</v>
      </c>
    </row>
    <row r="3" spans="1:9" ht="30" x14ac:dyDescent="0.25">
      <c r="A3" s="137">
        <v>2014</v>
      </c>
      <c r="B3" s="137">
        <v>10</v>
      </c>
      <c r="C3" s="137" t="s">
        <v>74</v>
      </c>
      <c r="D3" s="137" t="s">
        <v>28</v>
      </c>
      <c r="E3" s="137" t="s">
        <v>77</v>
      </c>
      <c r="F3" s="137" t="s">
        <v>101</v>
      </c>
      <c r="G3" s="137"/>
      <c r="H3" s="154">
        <v>0.72385119082111604</v>
      </c>
      <c r="I3" s="137" t="s">
        <v>75</v>
      </c>
    </row>
    <row r="4" spans="1:9" ht="30" x14ac:dyDescent="0.25">
      <c r="A4" s="137">
        <v>2014</v>
      </c>
      <c r="B4" s="137">
        <v>10</v>
      </c>
      <c r="C4" s="137" t="s">
        <v>74</v>
      </c>
      <c r="D4" s="137" t="s">
        <v>28</v>
      </c>
      <c r="E4" s="137" t="s">
        <v>82</v>
      </c>
      <c r="F4" s="137" t="s">
        <v>82</v>
      </c>
      <c r="G4" s="137"/>
      <c r="H4" s="154">
        <v>0.69919837129405782</v>
      </c>
      <c r="I4" s="137" t="s">
        <v>75</v>
      </c>
    </row>
    <row r="5" spans="1:9" ht="30" x14ac:dyDescent="0.25">
      <c r="A5" s="137">
        <v>2014</v>
      </c>
      <c r="B5" s="137">
        <v>10</v>
      </c>
      <c r="C5" s="137" t="s">
        <v>74</v>
      </c>
      <c r="D5" s="137" t="s">
        <v>28</v>
      </c>
      <c r="E5" s="137" t="s">
        <v>82</v>
      </c>
      <c r="F5" s="137" t="s">
        <v>101</v>
      </c>
      <c r="G5" s="137"/>
      <c r="H5" s="154">
        <v>0.72650179186034136</v>
      </c>
      <c r="I5" s="137" t="s">
        <v>75</v>
      </c>
    </row>
    <row r="6" spans="1:9" ht="30" x14ac:dyDescent="0.25">
      <c r="A6" s="137">
        <v>2014</v>
      </c>
      <c r="B6" s="137">
        <v>10</v>
      </c>
      <c r="C6" s="137" t="s">
        <v>74</v>
      </c>
      <c r="D6" s="137" t="s">
        <v>28</v>
      </c>
      <c r="E6" s="137" t="s">
        <v>76</v>
      </c>
      <c r="F6" s="137" t="s">
        <v>76</v>
      </c>
      <c r="G6" s="137"/>
      <c r="H6" s="154">
        <v>0.69340172534390299</v>
      </c>
      <c r="I6" s="137" t="s">
        <v>75</v>
      </c>
    </row>
    <row r="7" spans="1:9" ht="30" x14ac:dyDescent="0.25">
      <c r="A7" s="137">
        <v>2014</v>
      </c>
      <c r="B7" s="137">
        <v>10</v>
      </c>
      <c r="C7" s="137" t="s">
        <v>74</v>
      </c>
      <c r="D7" s="137" t="s">
        <v>28</v>
      </c>
      <c r="E7" s="137" t="s">
        <v>76</v>
      </c>
      <c r="F7" s="137" t="s">
        <v>101</v>
      </c>
      <c r="G7" s="137"/>
      <c r="H7" s="154">
        <v>0.72421503479986138</v>
      </c>
      <c r="I7" s="137" t="s">
        <v>75</v>
      </c>
    </row>
    <row r="8" spans="1:9" ht="30" x14ac:dyDescent="0.25">
      <c r="A8" s="137">
        <v>2014</v>
      </c>
      <c r="B8" s="137">
        <v>10</v>
      </c>
      <c r="C8" s="137" t="s">
        <v>74</v>
      </c>
      <c r="D8" s="137" t="s">
        <v>28</v>
      </c>
      <c r="E8" s="137" t="s">
        <v>81</v>
      </c>
      <c r="F8" s="137" t="s">
        <v>81</v>
      </c>
      <c r="G8" s="137"/>
      <c r="H8" s="154">
        <v>0.58121546961325965</v>
      </c>
      <c r="I8" s="137" t="s">
        <v>75</v>
      </c>
    </row>
    <row r="9" spans="1:9" ht="30" x14ac:dyDescent="0.25">
      <c r="A9" s="137">
        <v>2014</v>
      </c>
      <c r="B9" s="137">
        <v>10</v>
      </c>
      <c r="C9" s="137" t="s">
        <v>74</v>
      </c>
      <c r="D9" s="137" t="s">
        <v>28</v>
      </c>
      <c r="E9" s="137" t="s">
        <v>81</v>
      </c>
      <c r="F9" s="137" t="s">
        <v>101</v>
      </c>
      <c r="G9" s="137"/>
      <c r="H9" s="154">
        <v>0.72413694965421072</v>
      </c>
      <c r="I9" s="137" t="s">
        <v>75</v>
      </c>
    </row>
    <row r="10" spans="1:9" ht="30" x14ac:dyDescent="0.25">
      <c r="A10" s="137">
        <v>2014</v>
      </c>
      <c r="B10" s="137">
        <v>10</v>
      </c>
      <c r="C10" s="137" t="s">
        <v>74</v>
      </c>
      <c r="D10" s="137" t="s">
        <v>28</v>
      </c>
      <c r="E10" s="137" t="s">
        <v>79</v>
      </c>
      <c r="F10" s="137" t="s">
        <v>79</v>
      </c>
      <c r="G10" s="137"/>
      <c r="H10" s="154">
        <v>0.62895377128953767</v>
      </c>
      <c r="I10" s="137" t="s">
        <v>75</v>
      </c>
    </row>
    <row r="11" spans="1:9" ht="30" x14ac:dyDescent="0.25">
      <c r="A11" s="137">
        <v>2014</v>
      </c>
      <c r="B11" s="137">
        <v>10</v>
      </c>
      <c r="C11" s="137" t="s">
        <v>74</v>
      </c>
      <c r="D11" s="137" t="s">
        <v>28</v>
      </c>
      <c r="E11" s="137" t="s">
        <v>79</v>
      </c>
      <c r="F11" s="137" t="s">
        <v>101</v>
      </c>
      <c r="G11" s="137"/>
      <c r="H11" s="154">
        <v>0.72268597387847811</v>
      </c>
      <c r="I11" s="137" t="s">
        <v>75</v>
      </c>
    </row>
    <row r="12" spans="1:9" ht="30" x14ac:dyDescent="0.25">
      <c r="A12" s="137">
        <v>2014</v>
      </c>
      <c r="B12" s="137">
        <v>10</v>
      </c>
      <c r="C12" s="137" t="s">
        <v>74</v>
      </c>
      <c r="D12" s="137" t="s">
        <v>28</v>
      </c>
      <c r="E12" s="137" t="s">
        <v>2</v>
      </c>
      <c r="F12" s="137" t="s">
        <v>2</v>
      </c>
      <c r="G12" s="137"/>
      <c r="H12" s="154">
        <v>0.68498430703155111</v>
      </c>
      <c r="I12" s="137" t="s">
        <v>75</v>
      </c>
    </row>
    <row r="13" spans="1:9" ht="30" x14ac:dyDescent="0.25">
      <c r="A13" s="137">
        <v>2014</v>
      </c>
      <c r="B13" s="137">
        <v>10</v>
      </c>
      <c r="C13" s="137" t="s">
        <v>74</v>
      </c>
      <c r="D13" s="137" t="s">
        <v>28</v>
      </c>
      <c r="E13" s="137" t="s">
        <v>2</v>
      </c>
      <c r="F13" s="137" t="s">
        <v>101</v>
      </c>
      <c r="G13" s="137"/>
      <c r="H13" s="154">
        <v>0.75666909009563221</v>
      </c>
      <c r="I13" s="137" t="s">
        <v>75</v>
      </c>
    </row>
    <row r="14" spans="1:9" ht="30" x14ac:dyDescent="0.25">
      <c r="A14" s="137">
        <v>2014</v>
      </c>
      <c r="B14" s="137">
        <v>10</v>
      </c>
      <c r="C14" s="137" t="s">
        <v>74</v>
      </c>
      <c r="D14" s="137" t="s">
        <v>28</v>
      </c>
      <c r="E14" s="137" t="s">
        <v>80</v>
      </c>
      <c r="F14" s="137" t="s">
        <v>80</v>
      </c>
      <c r="G14" s="137"/>
      <c r="H14" s="154">
        <v>0.5872801082543978</v>
      </c>
      <c r="I14" s="137" t="s">
        <v>75</v>
      </c>
    </row>
    <row r="15" spans="1:9" ht="30" x14ac:dyDescent="0.25">
      <c r="A15" s="137">
        <v>2014</v>
      </c>
      <c r="B15" s="137">
        <v>10</v>
      </c>
      <c r="C15" s="137" t="s">
        <v>74</v>
      </c>
      <c r="D15" s="137" t="s">
        <v>28</v>
      </c>
      <c r="E15" s="137" t="s">
        <v>80</v>
      </c>
      <c r="F15" s="137" t="s">
        <v>101</v>
      </c>
      <c r="G15" s="137"/>
      <c r="H15" s="154">
        <v>0.72928307464892828</v>
      </c>
      <c r="I15" s="137" t="s">
        <v>75</v>
      </c>
    </row>
    <row r="16" spans="1:9" ht="30" x14ac:dyDescent="0.25">
      <c r="A16" s="137">
        <v>2014</v>
      </c>
      <c r="B16" s="137">
        <v>10</v>
      </c>
      <c r="C16" s="137" t="s">
        <v>74</v>
      </c>
      <c r="D16" s="137" t="s">
        <v>28</v>
      </c>
      <c r="E16" s="137" t="s">
        <v>78</v>
      </c>
      <c r="F16" s="137" t="s">
        <v>101</v>
      </c>
      <c r="G16" s="137"/>
      <c r="H16" s="154">
        <v>0.73610413827727172</v>
      </c>
      <c r="I16" s="137" t="s">
        <v>75</v>
      </c>
    </row>
    <row r="17" spans="1:9" ht="30" x14ac:dyDescent="0.25">
      <c r="A17" s="137">
        <v>2014</v>
      </c>
      <c r="B17" s="137">
        <v>10</v>
      </c>
      <c r="C17" s="137" t="s">
        <v>74</v>
      </c>
      <c r="D17" s="137" t="s">
        <v>28</v>
      </c>
      <c r="E17" s="137" t="s">
        <v>78</v>
      </c>
      <c r="F17" s="137" t="s">
        <v>78</v>
      </c>
      <c r="G17" s="137"/>
      <c r="H17" s="154">
        <v>0.66736145169200589</v>
      </c>
      <c r="I17" s="137" t="s">
        <v>75</v>
      </c>
    </row>
    <row r="18" spans="1:9" ht="30" x14ac:dyDescent="0.25">
      <c r="A18" s="137">
        <v>2014</v>
      </c>
      <c r="B18" s="137">
        <v>11</v>
      </c>
      <c r="C18" s="137" t="s">
        <v>89</v>
      </c>
      <c r="D18" s="137" t="s">
        <v>28</v>
      </c>
      <c r="E18" s="137" t="s">
        <v>77</v>
      </c>
      <c r="F18" s="137" t="s">
        <v>77</v>
      </c>
      <c r="G18" s="137"/>
      <c r="H18" s="154">
        <v>0.58240223463687146</v>
      </c>
      <c r="I18" s="137" t="s">
        <v>75</v>
      </c>
    </row>
    <row r="19" spans="1:9" ht="30" x14ac:dyDescent="0.25">
      <c r="A19" s="137">
        <v>2014</v>
      </c>
      <c r="B19" s="137">
        <v>11</v>
      </c>
      <c r="C19" s="137" t="s">
        <v>89</v>
      </c>
      <c r="D19" s="137" t="s">
        <v>28</v>
      </c>
      <c r="E19" s="137" t="s">
        <v>77</v>
      </c>
      <c r="F19" s="137" t="s">
        <v>101</v>
      </c>
      <c r="G19" s="137"/>
      <c r="H19" s="154">
        <v>0.68146929824561409</v>
      </c>
      <c r="I19" s="137" t="s">
        <v>75</v>
      </c>
    </row>
    <row r="20" spans="1:9" ht="30" x14ac:dyDescent="0.25">
      <c r="A20" s="137">
        <v>2014</v>
      </c>
      <c r="B20" s="137">
        <v>11</v>
      </c>
      <c r="C20" s="137" t="s">
        <v>89</v>
      </c>
      <c r="D20" s="137" t="s">
        <v>28</v>
      </c>
      <c r="E20" s="137" t="s">
        <v>82</v>
      </c>
      <c r="F20" s="137" t="s">
        <v>82</v>
      </c>
      <c r="G20" s="137"/>
      <c r="H20" s="154">
        <v>0.65350578624914912</v>
      </c>
      <c r="I20" s="137" t="s">
        <v>75</v>
      </c>
    </row>
    <row r="21" spans="1:9" ht="30" x14ac:dyDescent="0.25">
      <c r="A21" s="137">
        <v>2014</v>
      </c>
      <c r="B21" s="137">
        <v>11</v>
      </c>
      <c r="C21" s="137" t="s">
        <v>89</v>
      </c>
      <c r="D21" s="137" t="s">
        <v>28</v>
      </c>
      <c r="E21" s="137" t="s">
        <v>82</v>
      </c>
      <c r="F21" s="137" t="s">
        <v>101</v>
      </c>
      <c r="G21" s="137"/>
      <c r="H21" s="154">
        <v>0.6838292655745013</v>
      </c>
      <c r="I21" s="137" t="s">
        <v>75</v>
      </c>
    </row>
    <row r="22" spans="1:9" ht="30" x14ac:dyDescent="0.25">
      <c r="A22" s="137">
        <v>2014</v>
      </c>
      <c r="B22" s="137">
        <v>11</v>
      </c>
      <c r="C22" s="137" t="s">
        <v>89</v>
      </c>
      <c r="D22" s="137" t="s">
        <v>28</v>
      </c>
      <c r="E22" s="137" t="s">
        <v>76</v>
      </c>
      <c r="F22" s="137" t="s">
        <v>76</v>
      </c>
      <c r="G22" s="137"/>
      <c r="H22" s="154">
        <v>0.62583684602033229</v>
      </c>
      <c r="I22" s="137" t="s">
        <v>75</v>
      </c>
    </row>
    <row r="23" spans="1:9" ht="30" x14ac:dyDescent="0.25">
      <c r="A23" s="137">
        <v>2014</v>
      </c>
      <c r="B23" s="137">
        <v>11</v>
      </c>
      <c r="C23" s="137" t="s">
        <v>89</v>
      </c>
      <c r="D23" s="137" t="s">
        <v>28</v>
      </c>
      <c r="E23" s="137" t="s">
        <v>76</v>
      </c>
      <c r="F23" s="137" t="s">
        <v>101</v>
      </c>
      <c r="G23" s="137"/>
      <c r="H23" s="154">
        <v>0.68419833945287944</v>
      </c>
      <c r="I23" s="137" t="s">
        <v>75</v>
      </c>
    </row>
    <row r="24" spans="1:9" ht="30" x14ac:dyDescent="0.25">
      <c r="A24" s="137">
        <v>2014</v>
      </c>
      <c r="B24" s="137">
        <v>11</v>
      </c>
      <c r="C24" s="137" t="s">
        <v>89</v>
      </c>
      <c r="D24" s="137" t="s">
        <v>28</v>
      </c>
      <c r="E24" s="137" t="s">
        <v>81</v>
      </c>
      <c r="F24" s="137" t="s">
        <v>81</v>
      </c>
      <c r="G24" s="137"/>
      <c r="H24" s="154">
        <v>0.50863060989643272</v>
      </c>
      <c r="I24" s="137" t="s">
        <v>75</v>
      </c>
    </row>
    <row r="25" spans="1:9" ht="30" x14ac:dyDescent="0.25">
      <c r="A25" s="137">
        <v>2014</v>
      </c>
      <c r="B25" s="137">
        <v>11</v>
      </c>
      <c r="C25" s="137" t="s">
        <v>89</v>
      </c>
      <c r="D25" s="137" t="s">
        <v>28</v>
      </c>
      <c r="E25" s="137" t="s">
        <v>81</v>
      </c>
      <c r="F25" s="137" t="s">
        <v>101</v>
      </c>
      <c r="G25" s="137"/>
      <c r="H25" s="154">
        <v>0.68171882018266206</v>
      </c>
      <c r="I25" s="137" t="s">
        <v>75</v>
      </c>
    </row>
    <row r="26" spans="1:9" ht="30" x14ac:dyDescent="0.25">
      <c r="A26" s="137">
        <v>2014</v>
      </c>
      <c r="B26" s="137">
        <v>11</v>
      </c>
      <c r="C26" s="137" t="s">
        <v>89</v>
      </c>
      <c r="D26" s="137" t="s">
        <v>28</v>
      </c>
      <c r="E26" s="137" t="s">
        <v>79</v>
      </c>
      <c r="F26" s="137" t="s">
        <v>79</v>
      </c>
      <c r="G26" s="137"/>
      <c r="H26" s="154">
        <v>0.5561160151324086</v>
      </c>
      <c r="I26" s="137" t="s">
        <v>75</v>
      </c>
    </row>
    <row r="27" spans="1:9" ht="30" x14ac:dyDescent="0.25">
      <c r="A27" s="137">
        <v>2014</v>
      </c>
      <c r="B27" s="137">
        <v>11</v>
      </c>
      <c r="C27" s="137" t="s">
        <v>89</v>
      </c>
      <c r="D27" s="137" t="s">
        <v>28</v>
      </c>
      <c r="E27" s="137" t="s">
        <v>79</v>
      </c>
      <c r="F27" s="137" t="s">
        <v>101</v>
      </c>
      <c r="G27" s="137"/>
      <c r="H27" s="154">
        <v>0.68020077081652774</v>
      </c>
      <c r="I27" s="137" t="s">
        <v>75</v>
      </c>
    </row>
    <row r="28" spans="1:9" ht="30" x14ac:dyDescent="0.25">
      <c r="A28" s="137">
        <v>2014</v>
      </c>
      <c r="B28" s="137">
        <v>11</v>
      </c>
      <c r="C28" s="137" t="s">
        <v>89</v>
      </c>
      <c r="D28" s="137" t="s">
        <v>28</v>
      </c>
      <c r="E28" s="137" t="s">
        <v>2</v>
      </c>
      <c r="F28" s="137" t="s">
        <v>2</v>
      </c>
      <c r="G28" s="137"/>
      <c r="H28" s="154">
        <v>0.63568075117370892</v>
      </c>
      <c r="I28" s="137" t="s">
        <v>75</v>
      </c>
    </row>
    <row r="29" spans="1:9" ht="30" x14ac:dyDescent="0.25">
      <c r="A29" s="137">
        <v>2014</v>
      </c>
      <c r="B29" s="137">
        <v>11</v>
      </c>
      <c r="C29" s="137" t="s">
        <v>89</v>
      </c>
      <c r="D29" s="137" t="s">
        <v>28</v>
      </c>
      <c r="E29" s="137" t="s">
        <v>2</v>
      </c>
      <c r="F29" s="137" t="s">
        <v>101</v>
      </c>
      <c r="G29" s="137"/>
      <c r="H29" s="154">
        <v>0.71853228053878304</v>
      </c>
      <c r="I29" s="137" t="s">
        <v>75</v>
      </c>
    </row>
    <row r="30" spans="1:9" ht="30" x14ac:dyDescent="0.25">
      <c r="A30" s="137">
        <v>2014</v>
      </c>
      <c r="B30" s="137">
        <v>11</v>
      </c>
      <c r="C30" s="137" t="s">
        <v>89</v>
      </c>
      <c r="D30" s="137" t="s">
        <v>28</v>
      </c>
      <c r="E30" s="137" t="s">
        <v>80</v>
      </c>
      <c r="F30" s="137" t="s">
        <v>80</v>
      </c>
      <c r="G30" s="137"/>
      <c r="H30" s="154">
        <v>0.56003842459173869</v>
      </c>
      <c r="I30" s="137" t="s">
        <v>75</v>
      </c>
    </row>
    <row r="31" spans="1:9" ht="30" x14ac:dyDescent="0.25">
      <c r="A31" s="137">
        <v>2014</v>
      </c>
      <c r="B31" s="137">
        <v>11</v>
      </c>
      <c r="C31" s="137" t="s">
        <v>89</v>
      </c>
      <c r="D31" s="137" t="s">
        <v>28</v>
      </c>
      <c r="E31" s="137" t="s">
        <v>80</v>
      </c>
      <c r="F31" s="137" t="s">
        <v>101</v>
      </c>
      <c r="G31" s="137"/>
      <c r="H31" s="154">
        <v>0.68491703436703744</v>
      </c>
      <c r="I31" s="137" t="s">
        <v>75</v>
      </c>
    </row>
    <row r="32" spans="1:9" ht="30" x14ac:dyDescent="0.25">
      <c r="A32" s="137">
        <v>2014</v>
      </c>
      <c r="B32" s="137">
        <v>11</v>
      </c>
      <c r="C32" s="137" t="s">
        <v>89</v>
      </c>
      <c r="D32" s="137" t="s">
        <v>28</v>
      </c>
      <c r="E32" s="137" t="s">
        <v>78</v>
      </c>
      <c r="F32" s="137" t="s">
        <v>101</v>
      </c>
      <c r="G32" s="137"/>
      <c r="H32" s="154">
        <v>0.69556565163518946</v>
      </c>
      <c r="I32" s="137" t="s">
        <v>75</v>
      </c>
    </row>
    <row r="33" spans="1:9" ht="30" x14ac:dyDescent="0.25">
      <c r="A33" s="137">
        <v>2014</v>
      </c>
      <c r="B33" s="137">
        <v>11</v>
      </c>
      <c r="C33" s="137" t="s">
        <v>89</v>
      </c>
      <c r="D33" s="137" t="s">
        <v>28</v>
      </c>
      <c r="E33" s="137" t="s">
        <v>78</v>
      </c>
      <c r="F33" s="137" t="s">
        <v>78</v>
      </c>
      <c r="G33" s="137"/>
      <c r="H33" s="154">
        <v>0.61368103787183859</v>
      </c>
      <c r="I33" s="137" t="s">
        <v>75</v>
      </c>
    </row>
    <row r="34" spans="1:9" x14ac:dyDescent="0.25">
      <c r="A34" s="137">
        <v>2014</v>
      </c>
      <c r="B34" s="137">
        <v>12</v>
      </c>
      <c r="C34" s="137" t="s">
        <v>90</v>
      </c>
      <c r="D34" s="137" t="s">
        <v>28</v>
      </c>
      <c r="E34" s="137" t="s">
        <v>77</v>
      </c>
      <c r="F34" s="137" t="s">
        <v>77</v>
      </c>
      <c r="G34" s="137"/>
      <c r="H34" s="154">
        <v>0.71794871794871795</v>
      </c>
      <c r="I34" s="137" t="s">
        <v>75</v>
      </c>
    </row>
    <row r="35" spans="1:9" x14ac:dyDescent="0.25">
      <c r="A35" s="137">
        <v>2014</v>
      </c>
      <c r="B35" s="137">
        <v>12</v>
      </c>
      <c r="C35" s="137" t="s">
        <v>90</v>
      </c>
      <c r="D35" s="137" t="s">
        <v>28</v>
      </c>
      <c r="E35" s="137" t="s">
        <v>77</v>
      </c>
      <c r="F35" s="137" t="s">
        <v>101</v>
      </c>
      <c r="G35" s="137"/>
      <c r="H35" s="154">
        <v>0.77432279418169148</v>
      </c>
      <c r="I35" s="137" t="s">
        <v>75</v>
      </c>
    </row>
    <row r="36" spans="1:9" ht="30" x14ac:dyDescent="0.25">
      <c r="A36" s="137">
        <v>2014</v>
      </c>
      <c r="B36" s="137">
        <v>12</v>
      </c>
      <c r="C36" s="137" t="s">
        <v>90</v>
      </c>
      <c r="D36" s="137" t="s">
        <v>28</v>
      </c>
      <c r="E36" s="137" t="s">
        <v>82</v>
      </c>
      <c r="F36" s="137" t="s">
        <v>82</v>
      </c>
      <c r="G36" s="137"/>
      <c r="H36" s="154">
        <v>0.75044631471563372</v>
      </c>
      <c r="I36" s="137" t="s">
        <v>75</v>
      </c>
    </row>
    <row r="37" spans="1:9" ht="30" x14ac:dyDescent="0.25">
      <c r="A37" s="137">
        <v>2014</v>
      </c>
      <c r="B37" s="137">
        <v>12</v>
      </c>
      <c r="C37" s="137" t="s">
        <v>90</v>
      </c>
      <c r="D37" s="137" t="s">
        <v>28</v>
      </c>
      <c r="E37" s="137" t="s">
        <v>82</v>
      </c>
      <c r="F37" s="137" t="s">
        <v>101</v>
      </c>
      <c r="G37" s="137"/>
      <c r="H37" s="154">
        <v>0.77793186828817296</v>
      </c>
      <c r="I37" s="137" t="s">
        <v>75</v>
      </c>
    </row>
    <row r="38" spans="1:9" x14ac:dyDescent="0.25">
      <c r="A38" s="137">
        <v>2014</v>
      </c>
      <c r="B38" s="137">
        <v>12</v>
      </c>
      <c r="C38" s="137" t="s">
        <v>90</v>
      </c>
      <c r="D38" s="137" t="s">
        <v>28</v>
      </c>
      <c r="E38" s="137" t="s">
        <v>76</v>
      </c>
      <c r="F38" s="137" t="s">
        <v>76</v>
      </c>
      <c r="G38" s="137"/>
      <c r="H38" s="154">
        <v>0.7487167522165189</v>
      </c>
      <c r="I38" s="137" t="s">
        <v>75</v>
      </c>
    </row>
    <row r="39" spans="1:9" x14ac:dyDescent="0.25">
      <c r="A39" s="137">
        <v>2014</v>
      </c>
      <c r="B39" s="137">
        <v>12</v>
      </c>
      <c r="C39" s="137" t="s">
        <v>90</v>
      </c>
      <c r="D39" s="137" t="s">
        <v>28</v>
      </c>
      <c r="E39" s="137" t="s">
        <v>76</v>
      </c>
      <c r="F39" s="137" t="s">
        <v>101</v>
      </c>
      <c r="G39" s="137"/>
      <c r="H39" s="154">
        <v>0.77508049750615571</v>
      </c>
      <c r="I39" s="137" t="s">
        <v>75</v>
      </c>
    </row>
    <row r="40" spans="1:9" x14ac:dyDescent="0.25">
      <c r="A40" s="137">
        <v>2014</v>
      </c>
      <c r="B40" s="137">
        <v>12</v>
      </c>
      <c r="C40" s="137" t="s">
        <v>90</v>
      </c>
      <c r="D40" s="137" t="s">
        <v>28</v>
      </c>
      <c r="E40" s="137" t="s">
        <v>81</v>
      </c>
      <c r="F40" s="137" t="s">
        <v>81</v>
      </c>
      <c r="G40" s="137"/>
      <c r="H40" s="154">
        <v>0.64855875831485588</v>
      </c>
      <c r="I40" s="137" t="s">
        <v>75</v>
      </c>
    </row>
    <row r="41" spans="1:9" x14ac:dyDescent="0.25">
      <c r="A41" s="137">
        <v>2014</v>
      </c>
      <c r="B41" s="137">
        <v>12</v>
      </c>
      <c r="C41" s="137" t="s">
        <v>90</v>
      </c>
      <c r="D41" s="137" t="s">
        <v>28</v>
      </c>
      <c r="E41" s="137" t="s">
        <v>81</v>
      </c>
      <c r="F41" s="137" t="s">
        <v>101</v>
      </c>
      <c r="G41" s="137"/>
      <c r="H41" s="154">
        <v>0.77511265757800463</v>
      </c>
      <c r="I41" s="137" t="s">
        <v>75</v>
      </c>
    </row>
    <row r="42" spans="1:9" x14ac:dyDescent="0.25">
      <c r="A42" s="137">
        <v>2014</v>
      </c>
      <c r="B42" s="137">
        <v>12</v>
      </c>
      <c r="C42" s="137" t="s">
        <v>90</v>
      </c>
      <c r="D42" s="137" t="s">
        <v>28</v>
      </c>
      <c r="E42" s="137" t="s">
        <v>79</v>
      </c>
      <c r="F42" s="137" t="s">
        <v>79</v>
      </c>
      <c r="G42" s="137"/>
      <c r="H42" s="154">
        <v>0.64570737605804107</v>
      </c>
      <c r="I42" s="137" t="s">
        <v>75</v>
      </c>
    </row>
    <row r="43" spans="1:9" x14ac:dyDescent="0.25">
      <c r="A43" s="137">
        <v>2014</v>
      </c>
      <c r="B43" s="137">
        <v>12</v>
      </c>
      <c r="C43" s="137" t="s">
        <v>90</v>
      </c>
      <c r="D43" s="137" t="s">
        <v>28</v>
      </c>
      <c r="E43" s="137" t="s">
        <v>79</v>
      </c>
      <c r="F43" s="137" t="s">
        <v>101</v>
      </c>
      <c r="G43" s="137"/>
      <c r="H43" s="154">
        <v>0.77490963941144664</v>
      </c>
      <c r="I43" s="137" t="s">
        <v>75</v>
      </c>
    </row>
    <row r="44" spans="1:9" x14ac:dyDescent="0.25">
      <c r="A44" s="137">
        <v>2014</v>
      </c>
      <c r="B44" s="137">
        <v>12</v>
      </c>
      <c r="C44" s="137" t="s">
        <v>90</v>
      </c>
      <c r="D44" s="137" t="s">
        <v>28</v>
      </c>
      <c r="E44" s="137" t="s">
        <v>2</v>
      </c>
      <c r="F44" s="137" t="s">
        <v>2</v>
      </c>
      <c r="G44" s="137"/>
      <c r="H44" s="154">
        <v>0.73434053815615352</v>
      </c>
      <c r="I44" s="137" t="s">
        <v>75</v>
      </c>
    </row>
    <row r="45" spans="1:9" x14ac:dyDescent="0.25">
      <c r="A45" s="137">
        <v>2014</v>
      </c>
      <c r="B45" s="137">
        <v>12</v>
      </c>
      <c r="C45" s="137" t="s">
        <v>90</v>
      </c>
      <c r="D45" s="137" t="s">
        <v>28</v>
      </c>
      <c r="E45" s="137" t="s">
        <v>2</v>
      </c>
      <c r="F45" s="137" t="s">
        <v>101</v>
      </c>
      <c r="G45" s="137"/>
      <c r="H45" s="154">
        <v>0.81018622391743322</v>
      </c>
      <c r="I45" s="137" t="s">
        <v>75</v>
      </c>
    </row>
    <row r="46" spans="1:9" x14ac:dyDescent="0.25">
      <c r="A46" s="137">
        <v>2014</v>
      </c>
      <c r="B46" s="137">
        <v>12</v>
      </c>
      <c r="C46" s="137" t="s">
        <v>90</v>
      </c>
      <c r="D46" s="137" t="s">
        <v>28</v>
      </c>
      <c r="E46" s="137" t="s">
        <v>80</v>
      </c>
      <c r="F46" s="137" t="s">
        <v>80</v>
      </c>
      <c r="G46" s="137"/>
      <c r="H46" s="154">
        <v>0.61721201255042579</v>
      </c>
      <c r="I46" s="137" t="s">
        <v>75</v>
      </c>
    </row>
    <row r="47" spans="1:9" x14ac:dyDescent="0.25">
      <c r="A47" s="137">
        <v>2014</v>
      </c>
      <c r="B47" s="137">
        <v>12</v>
      </c>
      <c r="C47" s="137" t="s">
        <v>90</v>
      </c>
      <c r="D47" s="137" t="s">
        <v>28</v>
      </c>
      <c r="E47" s="137" t="s">
        <v>80</v>
      </c>
      <c r="F47" s="137" t="s">
        <v>101</v>
      </c>
      <c r="G47" s="137"/>
      <c r="H47" s="154">
        <v>0.78217176059051963</v>
      </c>
      <c r="I47" s="137" t="s">
        <v>75</v>
      </c>
    </row>
    <row r="48" spans="1:9" x14ac:dyDescent="0.25">
      <c r="A48" s="137">
        <v>2014</v>
      </c>
      <c r="B48" s="137">
        <v>12</v>
      </c>
      <c r="C48" s="137" t="s">
        <v>90</v>
      </c>
      <c r="D48" s="137" t="s">
        <v>28</v>
      </c>
      <c r="E48" s="137" t="s">
        <v>78</v>
      </c>
      <c r="F48" s="137" t="s">
        <v>101</v>
      </c>
      <c r="G48" s="137"/>
      <c r="H48" s="154">
        <v>0.78958146218789294</v>
      </c>
      <c r="I48" s="137" t="s">
        <v>75</v>
      </c>
    </row>
    <row r="49" spans="1:9" x14ac:dyDescent="0.25">
      <c r="A49" s="137">
        <v>2014</v>
      </c>
      <c r="B49" s="137">
        <v>12</v>
      </c>
      <c r="C49" s="137" t="s">
        <v>90</v>
      </c>
      <c r="D49" s="137" t="s">
        <v>28</v>
      </c>
      <c r="E49" s="137" t="s">
        <v>78</v>
      </c>
      <c r="F49" s="137" t="s">
        <v>78</v>
      </c>
      <c r="G49" s="137"/>
      <c r="H49" s="154">
        <v>0.71152663304219466</v>
      </c>
      <c r="I49" s="137" t="s">
        <v>75</v>
      </c>
    </row>
    <row r="50" spans="1:9" ht="30" x14ac:dyDescent="0.25">
      <c r="A50" s="137">
        <v>2014</v>
      </c>
      <c r="B50" s="137">
        <v>16</v>
      </c>
      <c r="C50" s="137" t="s">
        <v>91</v>
      </c>
      <c r="D50" s="137" t="s">
        <v>28</v>
      </c>
      <c r="E50" s="137" t="s">
        <v>77</v>
      </c>
      <c r="F50" s="137" t="s">
        <v>77</v>
      </c>
      <c r="G50" s="137"/>
      <c r="H50" s="154">
        <v>0.59947643979057597</v>
      </c>
      <c r="I50" s="137" t="s">
        <v>290</v>
      </c>
    </row>
    <row r="51" spans="1:9" ht="30" x14ac:dyDescent="0.25">
      <c r="A51" s="137">
        <v>2014</v>
      </c>
      <c r="B51" s="137">
        <v>16</v>
      </c>
      <c r="C51" s="137" t="s">
        <v>91</v>
      </c>
      <c r="D51" s="137" t="s">
        <v>28</v>
      </c>
      <c r="E51" s="137" t="s">
        <v>77</v>
      </c>
      <c r="F51" s="137" t="s">
        <v>101</v>
      </c>
      <c r="G51" s="137"/>
      <c r="H51" s="154">
        <v>0.60818713450292394</v>
      </c>
      <c r="I51" s="137" t="s">
        <v>290</v>
      </c>
    </row>
    <row r="52" spans="1:9" ht="30" x14ac:dyDescent="0.25">
      <c r="A52" s="137">
        <v>2014</v>
      </c>
      <c r="B52" s="137">
        <v>16</v>
      </c>
      <c r="C52" s="137" t="s">
        <v>91</v>
      </c>
      <c r="D52" s="137" t="s">
        <v>28</v>
      </c>
      <c r="E52" s="137" t="s">
        <v>82</v>
      </c>
      <c r="F52" s="137" t="s">
        <v>82</v>
      </c>
      <c r="G52" s="137"/>
      <c r="H52" s="154">
        <v>0.60364630811303555</v>
      </c>
      <c r="I52" s="137" t="s">
        <v>290</v>
      </c>
    </row>
    <row r="53" spans="1:9" ht="30" x14ac:dyDescent="0.25">
      <c r="A53" s="137">
        <v>2014</v>
      </c>
      <c r="B53" s="137">
        <v>16</v>
      </c>
      <c r="C53" s="137" t="s">
        <v>91</v>
      </c>
      <c r="D53" s="137" t="s">
        <v>28</v>
      </c>
      <c r="E53" s="137" t="s">
        <v>82</v>
      </c>
      <c r="F53" s="137" t="s">
        <v>101</v>
      </c>
      <c r="G53" s="137"/>
      <c r="H53" s="154">
        <v>0.60905445458243734</v>
      </c>
      <c r="I53" s="137" t="s">
        <v>290</v>
      </c>
    </row>
    <row r="54" spans="1:9" ht="30" x14ac:dyDescent="0.25">
      <c r="A54" s="137">
        <v>2014</v>
      </c>
      <c r="B54" s="137">
        <v>16</v>
      </c>
      <c r="C54" s="137" t="s">
        <v>91</v>
      </c>
      <c r="D54" s="137" t="s">
        <v>28</v>
      </c>
      <c r="E54" s="137" t="s">
        <v>76</v>
      </c>
      <c r="F54" s="137" t="s">
        <v>76</v>
      </c>
      <c r="G54" s="137"/>
      <c r="H54" s="154">
        <v>0.62770970782280866</v>
      </c>
      <c r="I54" s="137" t="s">
        <v>75</v>
      </c>
    </row>
    <row r="55" spans="1:9" ht="30" x14ac:dyDescent="0.25">
      <c r="A55" s="137">
        <v>2014</v>
      </c>
      <c r="B55" s="137">
        <v>16</v>
      </c>
      <c r="C55" s="137" t="s">
        <v>91</v>
      </c>
      <c r="D55" s="137" t="s">
        <v>28</v>
      </c>
      <c r="E55" s="137" t="s">
        <v>76</v>
      </c>
      <c r="F55" s="137" t="s">
        <v>101</v>
      </c>
      <c r="G55" s="137"/>
      <c r="H55" s="154">
        <v>0.60449023527602641</v>
      </c>
      <c r="I55" s="137" t="s">
        <v>75</v>
      </c>
    </row>
    <row r="56" spans="1:9" ht="30" x14ac:dyDescent="0.25">
      <c r="A56" s="137">
        <v>2014</v>
      </c>
      <c r="B56" s="137">
        <v>16</v>
      </c>
      <c r="C56" s="137" t="s">
        <v>91</v>
      </c>
      <c r="D56" s="137" t="s">
        <v>28</v>
      </c>
      <c r="E56" s="137" t="s">
        <v>81</v>
      </c>
      <c r="F56" s="137" t="s">
        <v>81</v>
      </c>
      <c r="G56" s="137"/>
      <c r="H56" s="154">
        <v>0.58472553699284013</v>
      </c>
      <c r="I56" s="137" t="s">
        <v>290</v>
      </c>
    </row>
    <row r="57" spans="1:9" ht="30" x14ac:dyDescent="0.25">
      <c r="A57" s="137">
        <v>2014</v>
      </c>
      <c r="B57" s="137">
        <v>16</v>
      </c>
      <c r="C57" s="137" t="s">
        <v>91</v>
      </c>
      <c r="D57" s="137" t="s">
        <v>28</v>
      </c>
      <c r="E57" s="137" t="s">
        <v>81</v>
      </c>
      <c r="F57" s="137" t="s">
        <v>101</v>
      </c>
      <c r="G57" s="137"/>
      <c r="H57" s="154">
        <v>0.60862999908483573</v>
      </c>
      <c r="I57" s="137" t="s">
        <v>290</v>
      </c>
    </row>
    <row r="58" spans="1:9" ht="30" x14ac:dyDescent="0.25">
      <c r="A58" s="137">
        <v>2014</v>
      </c>
      <c r="B58" s="137">
        <v>16</v>
      </c>
      <c r="C58" s="137" t="s">
        <v>91</v>
      </c>
      <c r="D58" s="137" t="s">
        <v>28</v>
      </c>
      <c r="E58" s="137" t="s">
        <v>79</v>
      </c>
      <c r="F58" s="137" t="s">
        <v>79</v>
      </c>
      <c r="G58" s="137"/>
      <c r="H58" s="154">
        <v>0.55315614617940201</v>
      </c>
      <c r="I58" s="137" t="s">
        <v>75</v>
      </c>
    </row>
    <row r="59" spans="1:9" ht="30" x14ac:dyDescent="0.25">
      <c r="A59" s="137">
        <v>2014</v>
      </c>
      <c r="B59" s="137">
        <v>16</v>
      </c>
      <c r="C59" s="137" t="s">
        <v>91</v>
      </c>
      <c r="D59" s="137" t="s">
        <v>28</v>
      </c>
      <c r="E59" s="137" t="s">
        <v>79</v>
      </c>
      <c r="F59" s="137" t="s">
        <v>101</v>
      </c>
      <c r="G59" s="137"/>
      <c r="H59" s="154">
        <v>0.60923494794024446</v>
      </c>
      <c r="I59" s="137" t="s">
        <v>75</v>
      </c>
    </row>
    <row r="60" spans="1:9" ht="30" x14ac:dyDescent="0.25">
      <c r="A60" s="137">
        <v>2014</v>
      </c>
      <c r="B60" s="137">
        <v>16</v>
      </c>
      <c r="C60" s="137" t="s">
        <v>91</v>
      </c>
      <c r="D60" s="137" t="s">
        <v>28</v>
      </c>
      <c r="E60" s="137" t="s">
        <v>2</v>
      </c>
      <c r="F60" s="137" t="s">
        <v>2</v>
      </c>
      <c r="G60" s="137"/>
      <c r="H60" s="154">
        <v>0.59466984884645979</v>
      </c>
      <c r="I60" s="137" t="s">
        <v>75</v>
      </c>
    </row>
    <row r="61" spans="1:9" ht="30" x14ac:dyDescent="0.25">
      <c r="A61" s="137">
        <v>2014</v>
      </c>
      <c r="B61" s="137">
        <v>16</v>
      </c>
      <c r="C61" s="137" t="s">
        <v>91</v>
      </c>
      <c r="D61" s="137" t="s">
        <v>28</v>
      </c>
      <c r="E61" s="137" t="s">
        <v>2</v>
      </c>
      <c r="F61" s="137" t="s">
        <v>101</v>
      </c>
      <c r="G61" s="137"/>
      <c r="H61" s="154">
        <v>0.62398735427781071</v>
      </c>
      <c r="I61" s="137" t="s">
        <v>75</v>
      </c>
    </row>
    <row r="62" spans="1:9" ht="30" x14ac:dyDescent="0.25">
      <c r="A62" s="137">
        <v>2014</v>
      </c>
      <c r="B62" s="137">
        <v>16</v>
      </c>
      <c r="C62" s="137" t="s">
        <v>91</v>
      </c>
      <c r="D62" s="137" t="s">
        <v>28</v>
      </c>
      <c r="E62" s="137" t="s">
        <v>80</v>
      </c>
      <c r="F62" s="137" t="s">
        <v>80</v>
      </c>
      <c r="G62" s="137"/>
      <c r="H62" s="154">
        <v>0.47334754797441364</v>
      </c>
      <c r="I62" s="137" t="s">
        <v>75</v>
      </c>
    </row>
    <row r="63" spans="1:9" ht="30" x14ac:dyDescent="0.25">
      <c r="A63" s="137">
        <v>2014</v>
      </c>
      <c r="B63" s="137">
        <v>16</v>
      </c>
      <c r="C63" s="137" t="s">
        <v>91</v>
      </c>
      <c r="D63" s="137" t="s">
        <v>28</v>
      </c>
      <c r="E63" s="137" t="s">
        <v>80</v>
      </c>
      <c r="F63" s="137" t="s">
        <v>101</v>
      </c>
      <c r="G63" s="137"/>
      <c r="H63" s="154">
        <v>0.61663143058491898</v>
      </c>
      <c r="I63" s="137" t="s">
        <v>75</v>
      </c>
    </row>
    <row r="64" spans="1:9" ht="30" x14ac:dyDescent="0.25">
      <c r="A64" s="137">
        <v>2014</v>
      </c>
      <c r="B64" s="137">
        <v>16</v>
      </c>
      <c r="C64" s="137" t="s">
        <v>91</v>
      </c>
      <c r="D64" s="137" t="s">
        <v>28</v>
      </c>
      <c r="E64" s="137" t="s">
        <v>78</v>
      </c>
      <c r="F64" s="137" t="s">
        <v>101</v>
      </c>
      <c r="G64" s="137"/>
      <c r="H64" s="154">
        <v>0.61876387428437907</v>
      </c>
      <c r="I64" s="137" t="s">
        <v>75</v>
      </c>
    </row>
    <row r="65" spans="1:9" ht="30" x14ac:dyDescent="0.25">
      <c r="A65" s="137">
        <v>2014</v>
      </c>
      <c r="B65" s="137">
        <v>16</v>
      </c>
      <c r="C65" s="137" t="s">
        <v>91</v>
      </c>
      <c r="D65" s="137" t="s">
        <v>28</v>
      </c>
      <c r="E65" s="137" t="s">
        <v>78</v>
      </c>
      <c r="F65" s="137" t="s">
        <v>78</v>
      </c>
      <c r="G65" s="137"/>
      <c r="H65" s="154">
        <v>0.57391460351632584</v>
      </c>
      <c r="I65" s="137" t="s">
        <v>75</v>
      </c>
    </row>
    <row r="66" spans="1:9" ht="30" x14ac:dyDescent="0.25">
      <c r="A66" s="137">
        <v>2014</v>
      </c>
      <c r="B66" s="137">
        <v>17</v>
      </c>
      <c r="C66" s="137" t="s">
        <v>92</v>
      </c>
      <c r="D66" s="137" t="s">
        <v>28</v>
      </c>
      <c r="E66" s="137" t="s">
        <v>77</v>
      </c>
      <c r="F66" s="137" t="s">
        <v>77</v>
      </c>
      <c r="G66" s="137"/>
      <c r="H66" s="154">
        <v>0.74608355091383816</v>
      </c>
      <c r="I66" s="137" t="s">
        <v>75</v>
      </c>
    </row>
    <row r="67" spans="1:9" ht="30" x14ac:dyDescent="0.25">
      <c r="A67" s="137">
        <v>2014</v>
      </c>
      <c r="B67" s="137">
        <v>17</v>
      </c>
      <c r="C67" s="137" t="s">
        <v>92</v>
      </c>
      <c r="D67" s="137" t="s">
        <v>28</v>
      </c>
      <c r="E67" s="137" t="s">
        <v>77</v>
      </c>
      <c r="F67" s="137" t="s">
        <v>101</v>
      </c>
      <c r="G67" s="137"/>
      <c r="H67" s="154">
        <v>0.78221063305809069</v>
      </c>
      <c r="I67" s="137" t="s">
        <v>75</v>
      </c>
    </row>
    <row r="68" spans="1:9" ht="30" x14ac:dyDescent="0.25">
      <c r="A68" s="137">
        <v>2014</v>
      </c>
      <c r="B68" s="137">
        <v>17</v>
      </c>
      <c r="C68" s="137" t="s">
        <v>92</v>
      </c>
      <c r="D68" s="137" t="s">
        <v>28</v>
      </c>
      <c r="E68" s="137" t="s">
        <v>82</v>
      </c>
      <c r="F68" s="137" t="s">
        <v>82</v>
      </c>
      <c r="G68" s="137"/>
      <c r="H68" s="154">
        <v>0.7644580620451934</v>
      </c>
      <c r="I68" s="137" t="s">
        <v>75</v>
      </c>
    </row>
    <row r="69" spans="1:9" ht="30" x14ac:dyDescent="0.25">
      <c r="A69" s="137">
        <v>2014</v>
      </c>
      <c r="B69" s="137">
        <v>17</v>
      </c>
      <c r="C69" s="137" t="s">
        <v>92</v>
      </c>
      <c r="D69" s="137" t="s">
        <v>28</v>
      </c>
      <c r="E69" s="137" t="s">
        <v>82</v>
      </c>
      <c r="F69" s="137" t="s">
        <v>101</v>
      </c>
      <c r="G69" s="137"/>
      <c r="H69" s="154">
        <v>0.7851775714184448</v>
      </c>
      <c r="I69" s="137" t="s">
        <v>75</v>
      </c>
    </row>
    <row r="70" spans="1:9" ht="30" x14ac:dyDescent="0.25">
      <c r="A70" s="137">
        <v>2014</v>
      </c>
      <c r="B70" s="137">
        <v>17</v>
      </c>
      <c r="C70" s="137" t="s">
        <v>92</v>
      </c>
      <c r="D70" s="137" t="s">
        <v>28</v>
      </c>
      <c r="E70" s="137" t="s">
        <v>76</v>
      </c>
      <c r="F70" s="137" t="s">
        <v>76</v>
      </c>
      <c r="G70" s="137"/>
      <c r="H70" s="154">
        <v>0.76200515343171704</v>
      </c>
      <c r="I70" s="137" t="s">
        <v>75</v>
      </c>
    </row>
    <row r="71" spans="1:9" ht="30" x14ac:dyDescent="0.25">
      <c r="A71" s="137">
        <v>2014</v>
      </c>
      <c r="B71" s="137">
        <v>17</v>
      </c>
      <c r="C71" s="137" t="s">
        <v>92</v>
      </c>
      <c r="D71" s="137" t="s">
        <v>28</v>
      </c>
      <c r="E71" s="137" t="s">
        <v>76</v>
      </c>
      <c r="F71" s="137" t="s">
        <v>101</v>
      </c>
      <c r="G71" s="137"/>
      <c r="H71" s="154">
        <v>0.78318333438227705</v>
      </c>
      <c r="I71" s="137" t="s">
        <v>75</v>
      </c>
    </row>
    <row r="72" spans="1:9" ht="30" x14ac:dyDescent="0.25">
      <c r="A72" s="137">
        <v>2014</v>
      </c>
      <c r="B72" s="137">
        <v>17</v>
      </c>
      <c r="C72" s="137" t="s">
        <v>92</v>
      </c>
      <c r="D72" s="137" t="s">
        <v>28</v>
      </c>
      <c r="E72" s="137" t="s">
        <v>81</v>
      </c>
      <c r="F72" s="137" t="s">
        <v>81</v>
      </c>
      <c r="G72" s="137"/>
      <c r="H72" s="154">
        <v>0.73333333333333328</v>
      </c>
      <c r="I72" s="137" t="s">
        <v>75</v>
      </c>
    </row>
    <row r="73" spans="1:9" ht="30" x14ac:dyDescent="0.25">
      <c r="A73" s="137">
        <v>2014</v>
      </c>
      <c r="B73" s="137">
        <v>17</v>
      </c>
      <c r="C73" s="137" t="s">
        <v>92</v>
      </c>
      <c r="D73" s="137" t="s">
        <v>28</v>
      </c>
      <c r="E73" s="137" t="s">
        <v>81</v>
      </c>
      <c r="F73" s="137" t="s">
        <v>101</v>
      </c>
      <c r="G73" s="137"/>
      <c r="H73" s="154">
        <v>0.78190823181145397</v>
      </c>
      <c r="I73" s="137" t="s">
        <v>75</v>
      </c>
    </row>
    <row r="74" spans="1:9" ht="30" x14ac:dyDescent="0.25">
      <c r="A74" s="137">
        <v>2014</v>
      </c>
      <c r="B74" s="137">
        <v>17</v>
      </c>
      <c r="C74" s="137" t="s">
        <v>92</v>
      </c>
      <c r="D74" s="137" t="s">
        <v>28</v>
      </c>
      <c r="E74" s="137" t="s">
        <v>79</v>
      </c>
      <c r="F74" s="137" t="s">
        <v>79</v>
      </c>
      <c r="G74" s="137"/>
      <c r="H74" s="154">
        <v>0.67030303030303029</v>
      </c>
      <c r="I74" s="137" t="s">
        <v>75</v>
      </c>
    </row>
    <row r="75" spans="1:9" ht="30" x14ac:dyDescent="0.25">
      <c r="A75" s="137">
        <v>2014</v>
      </c>
      <c r="B75" s="137">
        <v>17</v>
      </c>
      <c r="C75" s="137" t="s">
        <v>92</v>
      </c>
      <c r="D75" s="137" t="s">
        <v>28</v>
      </c>
      <c r="E75" s="137" t="s">
        <v>79</v>
      </c>
      <c r="F75" s="137" t="s">
        <v>101</v>
      </c>
      <c r="G75" s="137"/>
      <c r="H75" s="154">
        <v>0.783260462211118</v>
      </c>
      <c r="I75" s="137" t="s">
        <v>75</v>
      </c>
    </row>
    <row r="76" spans="1:9" ht="30" x14ac:dyDescent="0.25">
      <c r="A76" s="137">
        <v>2014</v>
      </c>
      <c r="B76" s="137">
        <v>17</v>
      </c>
      <c r="C76" s="137" t="s">
        <v>92</v>
      </c>
      <c r="D76" s="137" t="s">
        <v>28</v>
      </c>
      <c r="E76" s="137" t="s">
        <v>2</v>
      </c>
      <c r="F76" s="137" t="s">
        <v>2</v>
      </c>
      <c r="G76" s="137"/>
      <c r="H76" s="154">
        <v>0.74935229590430519</v>
      </c>
      <c r="I76" s="137" t="s">
        <v>75</v>
      </c>
    </row>
    <row r="77" spans="1:9" ht="30" x14ac:dyDescent="0.25">
      <c r="A77" s="137">
        <v>2014</v>
      </c>
      <c r="B77" s="137">
        <v>17</v>
      </c>
      <c r="C77" s="137" t="s">
        <v>92</v>
      </c>
      <c r="D77" s="137" t="s">
        <v>28</v>
      </c>
      <c r="E77" s="137" t="s">
        <v>2</v>
      </c>
      <c r="F77" s="137" t="s">
        <v>101</v>
      </c>
      <c r="G77" s="137"/>
      <c r="H77" s="154">
        <v>0.81240924829666039</v>
      </c>
      <c r="I77" s="137" t="s">
        <v>75</v>
      </c>
    </row>
    <row r="78" spans="1:9" ht="30" x14ac:dyDescent="0.25">
      <c r="A78" s="137">
        <v>2014</v>
      </c>
      <c r="B78" s="137">
        <v>17</v>
      </c>
      <c r="C78" s="137" t="s">
        <v>92</v>
      </c>
      <c r="D78" s="137" t="s">
        <v>28</v>
      </c>
      <c r="E78" s="137" t="s">
        <v>80</v>
      </c>
      <c r="F78" s="137" t="s">
        <v>80</v>
      </c>
      <c r="G78" s="137"/>
      <c r="H78" s="154">
        <v>0.64365256124721604</v>
      </c>
      <c r="I78" s="137" t="s">
        <v>75</v>
      </c>
    </row>
    <row r="79" spans="1:9" ht="30" x14ac:dyDescent="0.25">
      <c r="A79" s="137">
        <v>2014</v>
      </c>
      <c r="B79" s="137">
        <v>17</v>
      </c>
      <c r="C79" s="137" t="s">
        <v>92</v>
      </c>
      <c r="D79" s="137" t="s">
        <v>28</v>
      </c>
      <c r="E79" s="137" t="s">
        <v>80</v>
      </c>
      <c r="F79" s="137" t="s">
        <v>101</v>
      </c>
      <c r="G79" s="137"/>
      <c r="H79" s="154">
        <v>0.78977575291402879</v>
      </c>
      <c r="I79" s="137" t="s">
        <v>75</v>
      </c>
    </row>
    <row r="80" spans="1:9" ht="30" x14ac:dyDescent="0.25">
      <c r="A80" s="137">
        <v>2014</v>
      </c>
      <c r="B80" s="137">
        <v>17</v>
      </c>
      <c r="C80" s="137" t="s">
        <v>92</v>
      </c>
      <c r="D80" s="137" t="s">
        <v>28</v>
      </c>
      <c r="E80" s="137" t="s">
        <v>78</v>
      </c>
      <c r="F80" s="137" t="s">
        <v>101</v>
      </c>
      <c r="G80" s="137"/>
      <c r="H80" s="154">
        <v>0.79491774488369593</v>
      </c>
      <c r="I80" s="137" t="s">
        <v>75</v>
      </c>
    </row>
    <row r="81" spans="1:9" ht="30" x14ac:dyDescent="0.25">
      <c r="A81" s="137">
        <v>2014</v>
      </c>
      <c r="B81" s="137">
        <v>17</v>
      </c>
      <c r="C81" s="137" t="s">
        <v>92</v>
      </c>
      <c r="D81" s="137" t="s">
        <v>28</v>
      </c>
      <c r="E81" s="137" t="s">
        <v>78</v>
      </c>
      <c r="F81" s="137" t="s">
        <v>78</v>
      </c>
      <c r="G81" s="137"/>
      <c r="H81" s="154">
        <v>0.73189295359685735</v>
      </c>
      <c r="I81" s="137" t="s">
        <v>75</v>
      </c>
    </row>
    <row r="82" spans="1:9" ht="30" x14ac:dyDescent="0.25">
      <c r="A82" s="137">
        <v>2014</v>
      </c>
      <c r="B82" s="137">
        <v>21</v>
      </c>
      <c r="C82" s="137" t="s">
        <v>93</v>
      </c>
      <c r="D82" s="137" t="s">
        <v>28</v>
      </c>
      <c r="E82" s="137" t="s">
        <v>77</v>
      </c>
      <c r="F82" s="137" t="s">
        <v>77</v>
      </c>
      <c r="G82" s="137"/>
      <c r="H82" s="154">
        <v>0.59172932330827066</v>
      </c>
      <c r="I82" s="137" t="s">
        <v>75</v>
      </c>
    </row>
    <row r="83" spans="1:9" ht="30" x14ac:dyDescent="0.25">
      <c r="A83" s="137">
        <v>2014</v>
      </c>
      <c r="B83" s="137">
        <v>21</v>
      </c>
      <c r="C83" s="137" t="s">
        <v>93</v>
      </c>
      <c r="D83" s="137" t="s">
        <v>28</v>
      </c>
      <c r="E83" s="137" t="s">
        <v>77</v>
      </c>
      <c r="F83" s="137" t="s">
        <v>101</v>
      </c>
      <c r="G83" s="137"/>
      <c r="H83" s="154">
        <v>0.63805449641960388</v>
      </c>
      <c r="I83" s="137" t="s">
        <v>75</v>
      </c>
    </row>
    <row r="84" spans="1:9" ht="30" x14ac:dyDescent="0.25">
      <c r="A84" s="137">
        <v>2014</v>
      </c>
      <c r="B84" s="137">
        <v>21</v>
      </c>
      <c r="C84" s="137" t="s">
        <v>93</v>
      </c>
      <c r="D84" s="137" t="s">
        <v>28</v>
      </c>
      <c r="E84" s="137" t="s">
        <v>82</v>
      </c>
      <c r="F84" s="137" t="s">
        <v>82</v>
      </c>
      <c r="G84" s="137"/>
      <c r="H84" s="154">
        <v>0.61853205849268844</v>
      </c>
      <c r="I84" s="137" t="s">
        <v>75</v>
      </c>
    </row>
    <row r="85" spans="1:9" ht="30" x14ac:dyDescent="0.25">
      <c r="A85" s="137">
        <v>2014</v>
      </c>
      <c r="B85" s="137">
        <v>21</v>
      </c>
      <c r="C85" s="137" t="s">
        <v>93</v>
      </c>
      <c r="D85" s="137" t="s">
        <v>28</v>
      </c>
      <c r="E85" s="137" t="s">
        <v>82</v>
      </c>
      <c r="F85" s="137" t="s">
        <v>101</v>
      </c>
      <c r="G85" s="137"/>
      <c r="H85" s="154">
        <v>0.64097140914756201</v>
      </c>
      <c r="I85" s="137" t="s">
        <v>75</v>
      </c>
    </row>
    <row r="86" spans="1:9" ht="30" x14ac:dyDescent="0.25">
      <c r="A86" s="137">
        <v>2014</v>
      </c>
      <c r="B86" s="137">
        <v>21</v>
      </c>
      <c r="C86" s="137" t="s">
        <v>93</v>
      </c>
      <c r="D86" s="137" t="s">
        <v>28</v>
      </c>
      <c r="E86" s="137" t="s">
        <v>76</v>
      </c>
      <c r="F86" s="137" t="s">
        <v>76</v>
      </c>
      <c r="G86" s="137"/>
      <c r="H86" s="154">
        <v>0.61706555671175856</v>
      </c>
      <c r="I86" s="137" t="s">
        <v>75</v>
      </c>
    </row>
    <row r="87" spans="1:9" ht="30" x14ac:dyDescent="0.25">
      <c r="A87" s="137">
        <v>2014</v>
      </c>
      <c r="B87" s="137">
        <v>21</v>
      </c>
      <c r="C87" s="137" t="s">
        <v>93</v>
      </c>
      <c r="D87" s="137" t="s">
        <v>28</v>
      </c>
      <c r="E87" s="137" t="s">
        <v>76</v>
      </c>
      <c r="F87" s="137" t="s">
        <v>101</v>
      </c>
      <c r="G87" s="137"/>
      <c r="H87" s="154">
        <v>0.63869557908892249</v>
      </c>
      <c r="I87" s="137" t="s">
        <v>75</v>
      </c>
    </row>
    <row r="88" spans="1:9" ht="30" x14ac:dyDescent="0.25">
      <c r="A88" s="137">
        <v>2014</v>
      </c>
      <c r="B88" s="137">
        <v>21</v>
      </c>
      <c r="C88" s="137" t="s">
        <v>93</v>
      </c>
      <c r="D88" s="137" t="s">
        <v>28</v>
      </c>
      <c r="E88" s="137" t="s">
        <v>81</v>
      </c>
      <c r="F88" s="137" t="s">
        <v>81</v>
      </c>
      <c r="G88" s="137"/>
      <c r="H88" s="154">
        <v>0.54507042253521132</v>
      </c>
      <c r="I88" s="137" t="s">
        <v>75</v>
      </c>
    </row>
    <row r="89" spans="1:9" ht="30" x14ac:dyDescent="0.25">
      <c r="A89" s="137">
        <v>2014</v>
      </c>
      <c r="B89" s="137">
        <v>21</v>
      </c>
      <c r="C89" s="137" t="s">
        <v>93</v>
      </c>
      <c r="D89" s="137" t="s">
        <v>28</v>
      </c>
      <c r="E89" s="137" t="s">
        <v>81</v>
      </c>
      <c r="F89" s="137" t="s">
        <v>101</v>
      </c>
      <c r="G89" s="137"/>
      <c r="H89" s="154">
        <v>0.63818850938288874</v>
      </c>
      <c r="I89" s="137" t="s">
        <v>75</v>
      </c>
    </row>
    <row r="90" spans="1:9" ht="30" x14ac:dyDescent="0.25">
      <c r="A90" s="137">
        <v>2014</v>
      </c>
      <c r="B90" s="137">
        <v>21</v>
      </c>
      <c r="C90" s="137" t="s">
        <v>93</v>
      </c>
      <c r="D90" s="137" t="s">
        <v>28</v>
      </c>
      <c r="E90" s="137" t="s">
        <v>79</v>
      </c>
      <c r="F90" s="137" t="s">
        <v>79</v>
      </c>
      <c r="G90" s="137"/>
      <c r="H90" s="154">
        <v>0.52503382949932342</v>
      </c>
      <c r="I90" s="137" t="s">
        <v>75</v>
      </c>
    </row>
    <row r="91" spans="1:9" ht="30" x14ac:dyDescent="0.25">
      <c r="A91" s="137">
        <v>2014</v>
      </c>
      <c r="B91" s="137">
        <v>21</v>
      </c>
      <c r="C91" s="137" t="s">
        <v>93</v>
      </c>
      <c r="D91" s="137" t="s">
        <v>28</v>
      </c>
      <c r="E91" s="137" t="s">
        <v>79</v>
      </c>
      <c r="F91" s="137" t="s">
        <v>101</v>
      </c>
      <c r="G91" s="137"/>
      <c r="H91" s="154">
        <v>0.63872146118721462</v>
      </c>
      <c r="I91" s="137" t="s">
        <v>75</v>
      </c>
    </row>
    <row r="92" spans="1:9" ht="30" x14ac:dyDescent="0.25">
      <c r="A92" s="137">
        <v>2014</v>
      </c>
      <c r="B92" s="137">
        <v>21</v>
      </c>
      <c r="C92" s="137" t="s">
        <v>93</v>
      </c>
      <c r="D92" s="137" t="s">
        <v>28</v>
      </c>
      <c r="E92" s="137" t="s">
        <v>2</v>
      </c>
      <c r="F92" s="137" t="s">
        <v>2</v>
      </c>
      <c r="G92" s="137"/>
      <c r="H92" s="154">
        <v>0.60175970873786411</v>
      </c>
      <c r="I92" s="137" t="s">
        <v>75</v>
      </c>
    </row>
    <row r="93" spans="1:9" ht="30" x14ac:dyDescent="0.25">
      <c r="A93" s="137">
        <v>2014</v>
      </c>
      <c r="B93" s="137">
        <v>21</v>
      </c>
      <c r="C93" s="137" t="s">
        <v>93</v>
      </c>
      <c r="D93" s="137" t="s">
        <v>28</v>
      </c>
      <c r="E93" s="137" t="s">
        <v>2</v>
      </c>
      <c r="F93" s="137" t="s">
        <v>101</v>
      </c>
      <c r="G93" s="137"/>
      <c r="H93" s="154">
        <v>0.66941375884037646</v>
      </c>
      <c r="I93" s="137" t="s">
        <v>75</v>
      </c>
    </row>
    <row r="94" spans="1:9" ht="30" x14ac:dyDescent="0.25">
      <c r="A94" s="137">
        <v>2014</v>
      </c>
      <c r="B94" s="137">
        <v>21</v>
      </c>
      <c r="C94" s="137" t="s">
        <v>93</v>
      </c>
      <c r="D94" s="137" t="s">
        <v>28</v>
      </c>
      <c r="E94" s="137" t="s">
        <v>80</v>
      </c>
      <c r="F94" s="137" t="s">
        <v>80</v>
      </c>
      <c r="G94" s="137"/>
      <c r="H94" s="154">
        <v>0.504</v>
      </c>
      <c r="I94" s="137" t="s">
        <v>75</v>
      </c>
    </row>
    <row r="95" spans="1:9" ht="30" x14ac:dyDescent="0.25">
      <c r="A95" s="137">
        <v>2014</v>
      </c>
      <c r="B95" s="137">
        <v>21</v>
      </c>
      <c r="C95" s="137" t="s">
        <v>93</v>
      </c>
      <c r="D95" s="137" t="s">
        <v>28</v>
      </c>
      <c r="E95" s="137" t="s">
        <v>80</v>
      </c>
      <c r="F95" s="137" t="s">
        <v>101</v>
      </c>
      <c r="G95" s="137"/>
      <c r="H95" s="154">
        <v>0.64459147171483744</v>
      </c>
      <c r="I95" s="137" t="s">
        <v>75</v>
      </c>
    </row>
    <row r="96" spans="1:9" ht="30" x14ac:dyDescent="0.25">
      <c r="A96" s="137">
        <v>2014</v>
      </c>
      <c r="B96" s="137">
        <v>21</v>
      </c>
      <c r="C96" s="137" t="s">
        <v>93</v>
      </c>
      <c r="D96" s="137" t="s">
        <v>28</v>
      </c>
      <c r="E96" s="137" t="s">
        <v>78</v>
      </c>
      <c r="F96" s="137" t="s">
        <v>101</v>
      </c>
      <c r="G96" s="137"/>
      <c r="H96" s="154">
        <v>0.65071496663489037</v>
      </c>
      <c r="I96" s="137" t="s">
        <v>75</v>
      </c>
    </row>
    <row r="97" spans="1:9" ht="30" x14ac:dyDescent="0.25">
      <c r="A97" s="137">
        <v>2014</v>
      </c>
      <c r="B97" s="137">
        <v>21</v>
      </c>
      <c r="C97" s="137" t="s">
        <v>93</v>
      </c>
      <c r="D97" s="137" t="s">
        <v>28</v>
      </c>
      <c r="E97" s="137" t="s">
        <v>78</v>
      </c>
      <c r="F97" s="137" t="s">
        <v>78</v>
      </c>
      <c r="G97" s="137"/>
      <c r="H97" s="154">
        <v>0.58460076045627374</v>
      </c>
      <c r="I97" s="137" t="s">
        <v>75</v>
      </c>
    </row>
    <row r="98" spans="1:9" ht="30" x14ac:dyDescent="0.25">
      <c r="A98" s="137">
        <v>2012</v>
      </c>
      <c r="B98" s="137">
        <v>10</v>
      </c>
      <c r="C98" s="137" t="s">
        <v>74</v>
      </c>
      <c r="D98" s="137" t="s">
        <v>28</v>
      </c>
      <c r="E98" s="137" t="s">
        <v>77</v>
      </c>
      <c r="F98" s="137" t="s">
        <v>77</v>
      </c>
      <c r="G98" s="137"/>
      <c r="H98" s="154">
        <v>0.63847117794486219</v>
      </c>
      <c r="I98" s="137" t="s">
        <v>75</v>
      </c>
    </row>
    <row r="99" spans="1:9" ht="30" x14ac:dyDescent="0.25">
      <c r="A99" s="137">
        <v>2012</v>
      </c>
      <c r="B99" s="137">
        <v>10</v>
      </c>
      <c r="C99" s="137" t="s">
        <v>74</v>
      </c>
      <c r="D99" s="137" t="s">
        <v>28</v>
      </c>
      <c r="E99" s="137" t="s">
        <v>77</v>
      </c>
      <c r="F99" s="137" t="s">
        <v>101</v>
      </c>
      <c r="G99" s="137"/>
      <c r="H99" s="154">
        <v>0.70294536575440025</v>
      </c>
      <c r="I99" s="137" t="s">
        <v>75</v>
      </c>
    </row>
    <row r="100" spans="1:9" ht="30" x14ac:dyDescent="0.25">
      <c r="A100" s="137">
        <v>2012</v>
      </c>
      <c r="B100" s="137">
        <v>10</v>
      </c>
      <c r="C100" s="137" t="s">
        <v>74</v>
      </c>
      <c r="D100" s="137" t="s">
        <v>28</v>
      </c>
      <c r="E100" s="137" t="s">
        <v>82</v>
      </c>
      <c r="F100" s="137" t="s">
        <v>82</v>
      </c>
      <c r="G100" s="137"/>
      <c r="H100" s="154">
        <v>0.68108495638666511</v>
      </c>
      <c r="I100" s="137" t="s">
        <v>75</v>
      </c>
    </row>
    <row r="101" spans="1:9" ht="30" x14ac:dyDescent="0.25">
      <c r="A101" s="137">
        <v>2012</v>
      </c>
      <c r="B101" s="137">
        <v>10</v>
      </c>
      <c r="C101" s="137" t="s">
        <v>74</v>
      </c>
      <c r="D101" s="137" t="s">
        <v>28</v>
      </c>
      <c r="E101" s="137" t="s">
        <v>82</v>
      </c>
      <c r="F101" s="137" t="s">
        <v>101</v>
      </c>
      <c r="G101" s="137"/>
      <c r="H101" s="154">
        <v>0.70540515625480138</v>
      </c>
      <c r="I101" s="137" t="s">
        <v>75</v>
      </c>
    </row>
    <row r="102" spans="1:9" ht="30" x14ac:dyDescent="0.25">
      <c r="A102" s="137">
        <v>2012</v>
      </c>
      <c r="B102" s="137">
        <v>10</v>
      </c>
      <c r="C102" s="137" t="s">
        <v>74</v>
      </c>
      <c r="D102" s="137" t="s">
        <v>28</v>
      </c>
      <c r="E102" s="137" t="s">
        <v>76</v>
      </c>
      <c r="F102" s="137" t="s">
        <v>76</v>
      </c>
      <c r="G102" s="137"/>
      <c r="H102" s="154">
        <v>0.68669236000906819</v>
      </c>
      <c r="I102" s="137" t="s">
        <v>75</v>
      </c>
    </row>
    <row r="103" spans="1:9" ht="30" x14ac:dyDescent="0.25">
      <c r="A103" s="137">
        <v>2012</v>
      </c>
      <c r="B103" s="137">
        <v>10</v>
      </c>
      <c r="C103" s="137" t="s">
        <v>74</v>
      </c>
      <c r="D103" s="137" t="s">
        <v>28</v>
      </c>
      <c r="E103" s="137" t="s">
        <v>76</v>
      </c>
      <c r="F103" s="137" t="s">
        <v>101</v>
      </c>
      <c r="G103" s="137"/>
      <c r="H103" s="154">
        <v>0.70209035368894002</v>
      </c>
      <c r="I103" s="137" t="s">
        <v>75</v>
      </c>
    </row>
    <row r="104" spans="1:9" ht="30" x14ac:dyDescent="0.25">
      <c r="A104" s="137">
        <v>2012</v>
      </c>
      <c r="B104" s="137">
        <v>10</v>
      </c>
      <c r="C104" s="137" t="s">
        <v>74</v>
      </c>
      <c r="D104" s="137" t="s">
        <v>28</v>
      </c>
      <c r="E104" s="137" t="s">
        <v>79</v>
      </c>
      <c r="F104" s="137" t="s">
        <v>79</v>
      </c>
      <c r="G104" s="137"/>
      <c r="H104" s="154">
        <v>0.61376896149358229</v>
      </c>
      <c r="I104" s="137" t="s">
        <v>75</v>
      </c>
    </row>
    <row r="105" spans="1:9" ht="30" x14ac:dyDescent="0.25">
      <c r="A105" s="137">
        <v>2012</v>
      </c>
      <c r="B105" s="137">
        <v>10</v>
      </c>
      <c r="C105" s="137" t="s">
        <v>74</v>
      </c>
      <c r="D105" s="137" t="s">
        <v>28</v>
      </c>
      <c r="E105" s="137" t="s">
        <v>79</v>
      </c>
      <c r="F105" s="137" t="s">
        <v>101</v>
      </c>
      <c r="G105" s="137"/>
      <c r="H105" s="154">
        <v>0.70228435900636621</v>
      </c>
      <c r="I105" s="137" t="s">
        <v>75</v>
      </c>
    </row>
    <row r="106" spans="1:9" ht="30" x14ac:dyDescent="0.25">
      <c r="A106" s="137">
        <v>2012</v>
      </c>
      <c r="B106" s="137">
        <v>10</v>
      </c>
      <c r="C106" s="137" t="s">
        <v>74</v>
      </c>
      <c r="D106" s="137" t="s">
        <v>28</v>
      </c>
      <c r="E106" s="137" t="s">
        <v>2</v>
      </c>
      <c r="F106" s="137" t="s">
        <v>2</v>
      </c>
      <c r="G106" s="137"/>
      <c r="H106" s="154">
        <v>0.67178986326719436</v>
      </c>
      <c r="I106" s="137" t="s">
        <v>75</v>
      </c>
    </row>
    <row r="107" spans="1:9" ht="30" x14ac:dyDescent="0.25">
      <c r="A107" s="137">
        <v>2012</v>
      </c>
      <c r="B107" s="137">
        <v>10</v>
      </c>
      <c r="C107" s="137" t="s">
        <v>74</v>
      </c>
      <c r="D107" s="137" t="s">
        <v>28</v>
      </c>
      <c r="E107" s="137" t="s">
        <v>2</v>
      </c>
      <c r="F107" s="137" t="s">
        <v>101</v>
      </c>
      <c r="G107" s="137"/>
      <c r="H107" s="154">
        <v>0.7263957498368907</v>
      </c>
      <c r="I107" s="137" t="s">
        <v>75</v>
      </c>
    </row>
    <row r="108" spans="1:9" ht="30" x14ac:dyDescent="0.25">
      <c r="A108" s="137">
        <v>2012</v>
      </c>
      <c r="B108" s="137">
        <v>10</v>
      </c>
      <c r="C108" s="137" t="s">
        <v>74</v>
      </c>
      <c r="D108" s="137" t="s">
        <v>28</v>
      </c>
      <c r="E108" s="137" t="s">
        <v>80</v>
      </c>
      <c r="F108" s="137" t="s">
        <v>80</v>
      </c>
      <c r="G108" s="137"/>
      <c r="H108" s="154">
        <v>0.57520404197434905</v>
      </c>
      <c r="I108" s="137" t="s">
        <v>75</v>
      </c>
    </row>
    <row r="109" spans="1:9" ht="30" x14ac:dyDescent="0.25">
      <c r="A109" s="137">
        <v>2012</v>
      </c>
      <c r="B109" s="137">
        <v>10</v>
      </c>
      <c r="C109" s="137" t="s">
        <v>74</v>
      </c>
      <c r="D109" s="137" t="s">
        <v>28</v>
      </c>
      <c r="E109" s="137" t="s">
        <v>80</v>
      </c>
      <c r="F109" s="137" t="s">
        <v>101</v>
      </c>
      <c r="G109" s="137"/>
      <c r="H109" s="154">
        <v>0.70883434622707953</v>
      </c>
      <c r="I109" s="137" t="s">
        <v>75</v>
      </c>
    </row>
    <row r="110" spans="1:9" ht="30" x14ac:dyDescent="0.25">
      <c r="A110" s="137">
        <v>2012</v>
      </c>
      <c r="B110" s="137">
        <v>10</v>
      </c>
      <c r="C110" s="137" t="s">
        <v>74</v>
      </c>
      <c r="D110" s="137" t="s">
        <v>28</v>
      </c>
      <c r="E110" s="137" t="s">
        <v>78</v>
      </c>
      <c r="F110" s="137" t="s">
        <v>101</v>
      </c>
      <c r="G110" s="137"/>
      <c r="H110" s="154">
        <v>0.7135074557170874</v>
      </c>
      <c r="I110" s="137" t="s">
        <v>75</v>
      </c>
    </row>
    <row r="111" spans="1:9" ht="30" x14ac:dyDescent="0.25">
      <c r="A111" s="137">
        <v>2012</v>
      </c>
      <c r="B111" s="137">
        <v>10</v>
      </c>
      <c r="C111" s="137" t="s">
        <v>74</v>
      </c>
      <c r="D111" s="137" t="s">
        <v>28</v>
      </c>
      <c r="E111" s="137" t="s">
        <v>78</v>
      </c>
      <c r="F111" s="137" t="s">
        <v>78</v>
      </c>
      <c r="G111" s="137"/>
      <c r="H111" s="154">
        <v>0.65263397428603942</v>
      </c>
      <c r="I111" s="137" t="s">
        <v>75</v>
      </c>
    </row>
    <row r="112" spans="1:9" ht="30" x14ac:dyDescent="0.25">
      <c r="A112" s="137">
        <v>2012</v>
      </c>
      <c r="B112" s="137">
        <v>11</v>
      </c>
      <c r="C112" s="137" t="s">
        <v>89</v>
      </c>
      <c r="D112" s="137" t="s">
        <v>28</v>
      </c>
      <c r="E112" s="137" t="s">
        <v>77</v>
      </c>
      <c r="F112" s="137" t="s">
        <v>77</v>
      </c>
      <c r="G112" s="137"/>
      <c r="H112" s="154">
        <v>0.57490144546649147</v>
      </c>
      <c r="I112" s="137" t="s">
        <v>75</v>
      </c>
    </row>
    <row r="113" spans="1:9" ht="30" x14ac:dyDescent="0.25">
      <c r="A113" s="137">
        <v>2012</v>
      </c>
      <c r="B113" s="137">
        <v>11</v>
      </c>
      <c r="C113" s="137" t="s">
        <v>89</v>
      </c>
      <c r="D113" s="137" t="s">
        <v>28</v>
      </c>
      <c r="E113" s="137" t="s">
        <v>77</v>
      </c>
      <c r="F113" s="137" t="s">
        <v>101</v>
      </c>
      <c r="G113" s="137"/>
      <c r="H113" s="154">
        <v>0.66236899241429226</v>
      </c>
      <c r="I113" s="137" t="s">
        <v>75</v>
      </c>
    </row>
    <row r="114" spans="1:9" ht="30" x14ac:dyDescent="0.25">
      <c r="A114" s="137">
        <v>2012</v>
      </c>
      <c r="B114" s="137">
        <v>11</v>
      </c>
      <c r="C114" s="137" t="s">
        <v>89</v>
      </c>
      <c r="D114" s="137" t="s">
        <v>28</v>
      </c>
      <c r="E114" s="137" t="s">
        <v>82</v>
      </c>
      <c r="F114" s="137" t="s">
        <v>82</v>
      </c>
      <c r="G114" s="137"/>
      <c r="H114" s="154">
        <v>0.62064102564102563</v>
      </c>
      <c r="I114" s="137" t="s">
        <v>75</v>
      </c>
    </row>
    <row r="115" spans="1:9" ht="30" x14ac:dyDescent="0.25">
      <c r="A115" s="137">
        <v>2012</v>
      </c>
      <c r="B115" s="137">
        <v>11</v>
      </c>
      <c r="C115" s="137" t="s">
        <v>89</v>
      </c>
      <c r="D115" s="137" t="s">
        <v>28</v>
      </c>
      <c r="E115" s="137" t="s">
        <v>82</v>
      </c>
      <c r="F115" s="137" t="s">
        <v>101</v>
      </c>
      <c r="G115" s="137"/>
      <c r="H115" s="154">
        <v>0.66856811370008706</v>
      </c>
      <c r="I115" s="137" t="s">
        <v>75</v>
      </c>
    </row>
    <row r="116" spans="1:9" ht="30" x14ac:dyDescent="0.25">
      <c r="A116" s="137">
        <v>2012</v>
      </c>
      <c r="B116" s="137">
        <v>11</v>
      </c>
      <c r="C116" s="137" t="s">
        <v>89</v>
      </c>
      <c r="D116" s="137" t="s">
        <v>28</v>
      </c>
      <c r="E116" s="137" t="s">
        <v>76</v>
      </c>
      <c r="F116" s="137" t="s">
        <v>76</v>
      </c>
      <c r="G116" s="137"/>
      <c r="H116" s="154">
        <v>0.61801541425818884</v>
      </c>
      <c r="I116" s="137" t="s">
        <v>75</v>
      </c>
    </row>
    <row r="117" spans="1:9" ht="30" x14ac:dyDescent="0.25">
      <c r="A117" s="137">
        <v>2012</v>
      </c>
      <c r="B117" s="137">
        <v>11</v>
      </c>
      <c r="C117" s="137" t="s">
        <v>89</v>
      </c>
      <c r="D117" s="137" t="s">
        <v>28</v>
      </c>
      <c r="E117" s="137" t="s">
        <v>76</v>
      </c>
      <c r="F117" s="137" t="s">
        <v>101</v>
      </c>
      <c r="G117" s="137"/>
      <c r="H117" s="154">
        <v>0.66384058597917928</v>
      </c>
      <c r="I117" s="137" t="s">
        <v>75</v>
      </c>
    </row>
    <row r="118" spans="1:9" ht="30" x14ac:dyDescent="0.25">
      <c r="A118" s="137">
        <v>2012</v>
      </c>
      <c r="B118" s="137">
        <v>11</v>
      </c>
      <c r="C118" s="137" t="s">
        <v>89</v>
      </c>
      <c r="D118" s="137" t="s">
        <v>28</v>
      </c>
      <c r="E118" s="137" t="s">
        <v>79</v>
      </c>
      <c r="F118" s="137" t="s">
        <v>79</v>
      </c>
      <c r="G118" s="137"/>
      <c r="H118" s="154">
        <v>0.55771567436208991</v>
      </c>
      <c r="I118" s="137" t="s">
        <v>75</v>
      </c>
    </row>
    <row r="119" spans="1:9" ht="30" x14ac:dyDescent="0.25">
      <c r="A119" s="137">
        <v>2012</v>
      </c>
      <c r="B119" s="137">
        <v>11</v>
      </c>
      <c r="C119" s="137" t="s">
        <v>89</v>
      </c>
      <c r="D119" s="137" t="s">
        <v>28</v>
      </c>
      <c r="E119" s="137" t="s">
        <v>79</v>
      </c>
      <c r="F119" s="137" t="s">
        <v>101</v>
      </c>
      <c r="G119" s="137"/>
      <c r="H119" s="154">
        <v>0.66113245277061516</v>
      </c>
      <c r="I119" s="137" t="s">
        <v>75</v>
      </c>
    </row>
    <row r="120" spans="1:9" ht="30" x14ac:dyDescent="0.25">
      <c r="A120" s="137">
        <v>2012</v>
      </c>
      <c r="B120" s="137">
        <v>11</v>
      </c>
      <c r="C120" s="137" t="s">
        <v>89</v>
      </c>
      <c r="D120" s="137" t="s">
        <v>28</v>
      </c>
      <c r="E120" s="137" t="s">
        <v>2</v>
      </c>
      <c r="F120" s="137" t="s">
        <v>2</v>
      </c>
      <c r="G120" s="137"/>
      <c r="H120" s="154">
        <v>0.61699439745138962</v>
      </c>
      <c r="I120" s="137" t="s">
        <v>75</v>
      </c>
    </row>
    <row r="121" spans="1:9" ht="30" x14ac:dyDescent="0.25">
      <c r="A121" s="137">
        <v>2012</v>
      </c>
      <c r="B121" s="137">
        <v>11</v>
      </c>
      <c r="C121" s="137" t="s">
        <v>89</v>
      </c>
      <c r="D121" s="137" t="s">
        <v>28</v>
      </c>
      <c r="E121" s="137" t="s">
        <v>2</v>
      </c>
      <c r="F121" s="137" t="s">
        <v>101</v>
      </c>
      <c r="G121" s="137"/>
      <c r="H121" s="154">
        <v>0.69597051835329482</v>
      </c>
      <c r="I121" s="137" t="s">
        <v>75</v>
      </c>
    </row>
    <row r="122" spans="1:9" ht="30" x14ac:dyDescent="0.25">
      <c r="A122" s="137">
        <v>2012</v>
      </c>
      <c r="B122" s="137">
        <v>11</v>
      </c>
      <c r="C122" s="137" t="s">
        <v>89</v>
      </c>
      <c r="D122" s="137" t="s">
        <v>28</v>
      </c>
      <c r="E122" s="137" t="s">
        <v>80</v>
      </c>
      <c r="F122" s="137" t="s">
        <v>80</v>
      </c>
      <c r="G122" s="137"/>
      <c r="H122" s="154">
        <v>0.53980825343893291</v>
      </c>
      <c r="I122" s="137" t="s">
        <v>75</v>
      </c>
    </row>
    <row r="123" spans="1:9" ht="30" x14ac:dyDescent="0.25">
      <c r="A123" s="137">
        <v>2012</v>
      </c>
      <c r="B123" s="137">
        <v>11</v>
      </c>
      <c r="C123" s="137" t="s">
        <v>89</v>
      </c>
      <c r="D123" s="137" t="s">
        <v>28</v>
      </c>
      <c r="E123" s="137" t="s">
        <v>80</v>
      </c>
      <c r="F123" s="137" t="s">
        <v>101</v>
      </c>
      <c r="G123" s="137"/>
      <c r="H123" s="154">
        <v>0.66678561625034316</v>
      </c>
      <c r="I123" s="137" t="s">
        <v>75</v>
      </c>
    </row>
    <row r="124" spans="1:9" ht="30" x14ac:dyDescent="0.25">
      <c r="A124" s="137">
        <v>2012</v>
      </c>
      <c r="B124" s="137">
        <v>11</v>
      </c>
      <c r="C124" s="137" t="s">
        <v>89</v>
      </c>
      <c r="D124" s="137" t="s">
        <v>28</v>
      </c>
      <c r="E124" s="137" t="s">
        <v>78</v>
      </c>
      <c r="F124" s="137" t="s">
        <v>101</v>
      </c>
      <c r="G124" s="137"/>
      <c r="H124" s="154">
        <v>0.67507927686423219</v>
      </c>
      <c r="I124" s="137" t="s">
        <v>75</v>
      </c>
    </row>
    <row r="125" spans="1:9" ht="30" x14ac:dyDescent="0.25">
      <c r="A125" s="137">
        <v>2012</v>
      </c>
      <c r="B125" s="137">
        <v>11</v>
      </c>
      <c r="C125" s="137" t="s">
        <v>89</v>
      </c>
      <c r="D125" s="137" t="s">
        <v>28</v>
      </c>
      <c r="E125" s="137" t="s">
        <v>78</v>
      </c>
      <c r="F125" s="137" t="s">
        <v>78</v>
      </c>
      <c r="G125" s="137"/>
      <c r="H125" s="154">
        <v>0.59902912621359228</v>
      </c>
      <c r="I125" s="137" t="s">
        <v>75</v>
      </c>
    </row>
    <row r="126" spans="1:9" x14ac:dyDescent="0.25">
      <c r="A126" s="137">
        <v>2012</v>
      </c>
      <c r="B126" s="137">
        <v>12</v>
      </c>
      <c r="C126" s="137" t="s">
        <v>90</v>
      </c>
      <c r="D126" s="137" t="s">
        <v>28</v>
      </c>
      <c r="E126" s="137" t="s">
        <v>77</v>
      </c>
      <c r="F126" s="137" t="s">
        <v>77</v>
      </c>
      <c r="G126" s="137"/>
      <c r="H126" s="154">
        <v>0.70063291139240502</v>
      </c>
      <c r="I126" s="137" t="s">
        <v>75</v>
      </c>
    </row>
    <row r="127" spans="1:9" x14ac:dyDescent="0.25">
      <c r="A127" s="137">
        <v>2012</v>
      </c>
      <c r="B127" s="137">
        <v>12</v>
      </c>
      <c r="C127" s="137" t="s">
        <v>90</v>
      </c>
      <c r="D127" s="137" t="s">
        <v>28</v>
      </c>
      <c r="E127" s="137" t="s">
        <v>77</v>
      </c>
      <c r="F127" s="137" t="s">
        <v>101</v>
      </c>
      <c r="G127" s="137"/>
      <c r="H127" s="154">
        <v>0.75308863025962403</v>
      </c>
      <c r="I127" s="137" t="s">
        <v>75</v>
      </c>
    </row>
    <row r="128" spans="1:9" ht="30" x14ac:dyDescent="0.25">
      <c r="A128" s="137">
        <v>2012</v>
      </c>
      <c r="B128" s="137">
        <v>12</v>
      </c>
      <c r="C128" s="137" t="s">
        <v>90</v>
      </c>
      <c r="D128" s="137" t="s">
        <v>28</v>
      </c>
      <c r="E128" s="137" t="s">
        <v>82</v>
      </c>
      <c r="F128" s="137" t="s">
        <v>82</v>
      </c>
      <c r="G128" s="137"/>
      <c r="H128" s="154">
        <v>0.7285886610373945</v>
      </c>
      <c r="I128" s="137" t="s">
        <v>75</v>
      </c>
    </row>
    <row r="129" spans="1:9" ht="30" x14ac:dyDescent="0.25">
      <c r="A129" s="137">
        <v>2012</v>
      </c>
      <c r="B129" s="137">
        <v>12</v>
      </c>
      <c r="C129" s="137" t="s">
        <v>90</v>
      </c>
      <c r="D129" s="137" t="s">
        <v>28</v>
      </c>
      <c r="E129" s="137" t="s">
        <v>82</v>
      </c>
      <c r="F129" s="137" t="s">
        <v>101</v>
      </c>
      <c r="G129" s="137"/>
      <c r="H129" s="154">
        <v>0.75680098811178009</v>
      </c>
      <c r="I129" s="137" t="s">
        <v>75</v>
      </c>
    </row>
    <row r="130" spans="1:9" x14ac:dyDescent="0.25">
      <c r="A130" s="137">
        <v>2012</v>
      </c>
      <c r="B130" s="137">
        <v>12</v>
      </c>
      <c r="C130" s="137" t="s">
        <v>90</v>
      </c>
      <c r="D130" s="137" t="s">
        <v>28</v>
      </c>
      <c r="E130" s="137" t="s">
        <v>76</v>
      </c>
      <c r="F130" s="137" t="s">
        <v>76</v>
      </c>
      <c r="G130" s="137"/>
      <c r="H130" s="154">
        <v>0.7479972533760586</v>
      </c>
      <c r="I130" s="137" t="s">
        <v>290</v>
      </c>
    </row>
    <row r="131" spans="1:9" x14ac:dyDescent="0.25">
      <c r="A131" s="137">
        <v>2012</v>
      </c>
      <c r="B131" s="137">
        <v>12</v>
      </c>
      <c r="C131" s="137" t="s">
        <v>90</v>
      </c>
      <c r="D131" s="137" t="s">
        <v>28</v>
      </c>
      <c r="E131" s="137" t="s">
        <v>76</v>
      </c>
      <c r="F131" s="137" t="s">
        <v>101</v>
      </c>
      <c r="G131" s="137"/>
      <c r="H131" s="154">
        <v>0.75141849831983698</v>
      </c>
      <c r="I131" s="137" t="s">
        <v>290</v>
      </c>
    </row>
    <row r="132" spans="1:9" x14ac:dyDescent="0.25">
      <c r="A132" s="137">
        <v>2012</v>
      </c>
      <c r="B132" s="137">
        <v>12</v>
      </c>
      <c r="C132" s="137" t="s">
        <v>90</v>
      </c>
      <c r="D132" s="137" t="s">
        <v>28</v>
      </c>
      <c r="E132" s="137" t="s">
        <v>79</v>
      </c>
      <c r="F132" s="137" t="s">
        <v>79</v>
      </c>
      <c r="G132" s="137"/>
      <c r="H132" s="154">
        <v>0.64361078546307149</v>
      </c>
      <c r="I132" s="137" t="s">
        <v>75</v>
      </c>
    </row>
    <row r="133" spans="1:9" x14ac:dyDescent="0.25">
      <c r="A133" s="137">
        <v>2012</v>
      </c>
      <c r="B133" s="137">
        <v>12</v>
      </c>
      <c r="C133" s="137" t="s">
        <v>90</v>
      </c>
      <c r="D133" s="137" t="s">
        <v>28</v>
      </c>
      <c r="E133" s="137" t="s">
        <v>79</v>
      </c>
      <c r="F133" s="137" t="s">
        <v>101</v>
      </c>
      <c r="G133" s="137"/>
      <c r="H133" s="154">
        <v>0.75335241826126265</v>
      </c>
      <c r="I133" s="137" t="s">
        <v>75</v>
      </c>
    </row>
    <row r="134" spans="1:9" x14ac:dyDescent="0.25">
      <c r="A134" s="137">
        <v>2012</v>
      </c>
      <c r="B134" s="137">
        <v>12</v>
      </c>
      <c r="C134" s="137" t="s">
        <v>90</v>
      </c>
      <c r="D134" s="137" t="s">
        <v>28</v>
      </c>
      <c r="E134" s="137" t="s">
        <v>2</v>
      </c>
      <c r="F134" s="137" t="s">
        <v>2</v>
      </c>
      <c r="G134" s="137"/>
      <c r="H134" s="154">
        <v>0.71944458836329728</v>
      </c>
      <c r="I134" s="137" t="s">
        <v>75</v>
      </c>
    </row>
    <row r="135" spans="1:9" x14ac:dyDescent="0.25">
      <c r="A135" s="137">
        <v>2012</v>
      </c>
      <c r="B135" s="137">
        <v>12</v>
      </c>
      <c r="C135" s="137" t="s">
        <v>90</v>
      </c>
      <c r="D135" s="137" t="s">
        <v>28</v>
      </c>
      <c r="E135" s="137" t="s">
        <v>2</v>
      </c>
      <c r="F135" s="137" t="s">
        <v>101</v>
      </c>
      <c r="G135" s="137"/>
      <c r="H135" s="154">
        <v>0.77959202769720226</v>
      </c>
      <c r="I135" s="137" t="s">
        <v>75</v>
      </c>
    </row>
    <row r="136" spans="1:9" x14ac:dyDescent="0.25">
      <c r="A136" s="137">
        <v>2012</v>
      </c>
      <c r="B136" s="137">
        <v>12</v>
      </c>
      <c r="C136" s="137" t="s">
        <v>90</v>
      </c>
      <c r="D136" s="137" t="s">
        <v>28</v>
      </c>
      <c r="E136" s="137" t="s">
        <v>80</v>
      </c>
      <c r="F136" s="137" t="s">
        <v>80</v>
      </c>
      <c r="G136" s="137"/>
      <c r="H136" s="154">
        <v>0.60389863547758282</v>
      </c>
      <c r="I136" s="137" t="s">
        <v>75</v>
      </c>
    </row>
    <row r="137" spans="1:9" x14ac:dyDescent="0.25">
      <c r="A137" s="137">
        <v>2012</v>
      </c>
      <c r="B137" s="137">
        <v>12</v>
      </c>
      <c r="C137" s="137" t="s">
        <v>90</v>
      </c>
      <c r="D137" s="137" t="s">
        <v>28</v>
      </c>
      <c r="E137" s="137" t="s">
        <v>80</v>
      </c>
      <c r="F137" s="137" t="s">
        <v>101</v>
      </c>
      <c r="G137" s="137"/>
      <c r="H137" s="154">
        <v>0.76095512988716874</v>
      </c>
      <c r="I137" s="137" t="s">
        <v>75</v>
      </c>
    </row>
    <row r="138" spans="1:9" x14ac:dyDescent="0.25">
      <c r="A138" s="137">
        <v>2012</v>
      </c>
      <c r="B138" s="137">
        <v>12</v>
      </c>
      <c r="C138" s="137" t="s">
        <v>90</v>
      </c>
      <c r="D138" s="137" t="s">
        <v>28</v>
      </c>
      <c r="E138" s="137" t="s">
        <v>78</v>
      </c>
      <c r="F138" s="137" t="s">
        <v>101</v>
      </c>
      <c r="G138" s="137"/>
      <c r="H138" s="154">
        <v>0.76526747425423358</v>
      </c>
      <c r="I138" s="137" t="s">
        <v>75</v>
      </c>
    </row>
    <row r="139" spans="1:9" x14ac:dyDescent="0.25">
      <c r="A139" s="137">
        <v>2012</v>
      </c>
      <c r="B139" s="137">
        <v>12</v>
      </c>
      <c r="C139" s="137" t="s">
        <v>90</v>
      </c>
      <c r="D139" s="137" t="s">
        <v>28</v>
      </c>
      <c r="E139" s="137" t="s">
        <v>78</v>
      </c>
      <c r="F139" s="137" t="s">
        <v>78</v>
      </c>
      <c r="G139" s="137"/>
      <c r="H139" s="154">
        <v>0.69901466544454627</v>
      </c>
      <c r="I139" s="137" t="s">
        <v>75</v>
      </c>
    </row>
    <row r="140" spans="1:9" ht="30" x14ac:dyDescent="0.25">
      <c r="A140" s="137">
        <v>2012</v>
      </c>
      <c r="B140" s="137">
        <v>16</v>
      </c>
      <c r="C140" s="137" t="s">
        <v>91</v>
      </c>
      <c r="D140" s="137" t="s">
        <v>28</v>
      </c>
      <c r="E140" s="137" t="s">
        <v>77</v>
      </c>
      <c r="F140" s="137" t="s">
        <v>77</v>
      </c>
      <c r="G140" s="137"/>
      <c r="H140" s="154">
        <v>0.58546655656482249</v>
      </c>
      <c r="I140" s="137" t="s">
        <v>290</v>
      </c>
    </row>
    <row r="141" spans="1:9" ht="30" x14ac:dyDescent="0.25">
      <c r="A141" s="137">
        <v>2012</v>
      </c>
      <c r="B141" s="137">
        <v>16</v>
      </c>
      <c r="C141" s="137" t="s">
        <v>91</v>
      </c>
      <c r="D141" s="137" t="s">
        <v>28</v>
      </c>
      <c r="E141" s="137" t="s">
        <v>77</v>
      </c>
      <c r="F141" s="137" t="s">
        <v>101</v>
      </c>
      <c r="G141" s="137"/>
      <c r="H141" s="154">
        <v>0.59880064964810731</v>
      </c>
      <c r="I141" s="137" t="s">
        <v>290</v>
      </c>
    </row>
    <row r="142" spans="1:9" ht="30" x14ac:dyDescent="0.25">
      <c r="A142" s="137">
        <v>2012</v>
      </c>
      <c r="B142" s="137">
        <v>16</v>
      </c>
      <c r="C142" s="137" t="s">
        <v>91</v>
      </c>
      <c r="D142" s="137" t="s">
        <v>28</v>
      </c>
      <c r="E142" s="137" t="s">
        <v>82</v>
      </c>
      <c r="F142" s="137" t="s">
        <v>82</v>
      </c>
      <c r="G142" s="137"/>
      <c r="H142" s="154">
        <v>0.59546377792823291</v>
      </c>
      <c r="I142" s="137" t="s">
        <v>290</v>
      </c>
    </row>
    <row r="143" spans="1:9" ht="30" x14ac:dyDescent="0.25">
      <c r="A143" s="137">
        <v>2012</v>
      </c>
      <c r="B143" s="137">
        <v>16</v>
      </c>
      <c r="C143" s="137" t="s">
        <v>91</v>
      </c>
      <c r="D143" s="137" t="s">
        <v>28</v>
      </c>
      <c r="E143" s="137" t="s">
        <v>82</v>
      </c>
      <c r="F143" s="137" t="s">
        <v>101</v>
      </c>
      <c r="G143" s="137"/>
      <c r="H143" s="154">
        <v>0.59898529716297366</v>
      </c>
      <c r="I143" s="137" t="s">
        <v>290</v>
      </c>
    </row>
    <row r="144" spans="1:9" ht="30" x14ac:dyDescent="0.25">
      <c r="A144" s="137">
        <v>2012</v>
      </c>
      <c r="B144" s="137">
        <v>16</v>
      </c>
      <c r="C144" s="137" t="s">
        <v>91</v>
      </c>
      <c r="D144" s="137" t="s">
        <v>28</v>
      </c>
      <c r="E144" s="137" t="s">
        <v>76</v>
      </c>
      <c r="F144" s="137" t="s">
        <v>76</v>
      </c>
      <c r="G144" s="137"/>
      <c r="H144" s="154">
        <v>0.60511435564182636</v>
      </c>
      <c r="I144" s="137" t="s">
        <v>75</v>
      </c>
    </row>
    <row r="145" spans="1:9" ht="30" x14ac:dyDescent="0.25">
      <c r="A145" s="137">
        <v>2012</v>
      </c>
      <c r="B145" s="137">
        <v>16</v>
      </c>
      <c r="C145" s="137" t="s">
        <v>91</v>
      </c>
      <c r="D145" s="137" t="s">
        <v>28</v>
      </c>
      <c r="E145" s="137" t="s">
        <v>76</v>
      </c>
      <c r="F145" s="137" t="s">
        <v>101</v>
      </c>
      <c r="G145" s="137"/>
      <c r="H145" s="154">
        <v>0.59199999999999997</v>
      </c>
      <c r="I145" s="137" t="s">
        <v>75</v>
      </c>
    </row>
    <row r="146" spans="1:9" ht="30" x14ac:dyDescent="0.25">
      <c r="A146" s="137">
        <v>2012</v>
      </c>
      <c r="B146" s="137">
        <v>16</v>
      </c>
      <c r="C146" s="137" t="s">
        <v>91</v>
      </c>
      <c r="D146" s="137" t="s">
        <v>28</v>
      </c>
      <c r="E146" s="137" t="s">
        <v>79</v>
      </c>
      <c r="F146" s="137" t="s">
        <v>79</v>
      </c>
      <c r="G146" s="137"/>
      <c r="H146" s="154">
        <v>0.565008025682183</v>
      </c>
      <c r="I146" s="137" t="s">
        <v>290</v>
      </c>
    </row>
    <row r="147" spans="1:9" ht="30" x14ac:dyDescent="0.25">
      <c r="A147" s="137">
        <v>2012</v>
      </c>
      <c r="B147" s="137">
        <v>16</v>
      </c>
      <c r="C147" s="137" t="s">
        <v>91</v>
      </c>
      <c r="D147" s="137" t="s">
        <v>28</v>
      </c>
      <c r="E147" s="137" t="s">
        <v>79</v>
      </c>
      <c r="F147" s="137" t="s">
        <v>101</v>
      </c>
      <c r="G147" s="137"/>
      <c r="H147" s="154">
        <v>0.59900004064875412</v>
      </c>
      <c r="I147" s="137" t="s">
        <v>290</v>
      </c>
    </row>
    <row r="148" spans="1:9" ht="30" x14ac:dyDescent="0.25">
      <c r="A148" s="137">
        <v>2012</v>
      </c>
      <c r="B148" s="137">
        <v>16</v>
      </c>
      <c r="C148" s="137" t="s">
        <v>91</v>
      </c>
      <c r="D148" s="137" t="s">
        <v>28</v>
      </c>
      <c r="E148" s="137" t="s">
        <v>2</v>
      </c>
      <c r="F148" s="137" t="s">
        <v>2</v>
      </c>
      <c r="G148" s="137"/>
      <c r="H148" s="154">
        <v>0.59199999999999997</v>
      </c>
      <c r="I148" s="137" t="s">
        <v>75</v>
      </c>
    </row>
    <row r="149" spans="1:9" ht="30" x14ac:dyDescent="0.25">
      <c r="A149" s="137">
        <v>2012</v>
      </c>
      <c r="B149" s="137">
        <v>16</v>
      </c>
      <c r="C149" s="137" t="s">
        <v>91</v>
      </c>
      <c r="D149" s="137" t="s">
        <v>28</v>
      </c>
      <c r="E149" s="137" t="s">
        <v>2</v>
      </c>
      <c r="F149" s="137" t="s">
        <v>101</v>
      </c>
      <c r="G149" s="137"/>
      <c r="H149" s="154">
        <v>0.60511435564182636</v>
      </c>
      <c r="I149" s="137" t="s">
        <v>75</v>
      </c>
    </row>
    <row r="150" spans="1:9" ht="30" x14ac:dyDescent="0.25">
      <c r="A150" s="137">
        <v>2012</v>
      </c>
      <c r="B150" s="137">
        <v>16</v>
      </c>
      <c r="C150" s="137" t="s">
        <v>91</v>
      </c>
      <c r="D150" s="137" t="s">
        <v>28</v>
      </c>
      <c r="E150" s="137" t="s">
        <v>80</v>
      </c>
      <c r="F150" s="137" t="s">
        <v>80</v>
      </c>
      <c r="G150" s="137"/>
      <c r="H150" s="154">
        <v>0.5184534270650264</v>
      </c>
      <c r="I150" s="137" t="s">
        <v>75</v>
      </c>
    </row>
    <row r="151" spans="1:9" ht="30" x14ac:dyDescent="0.25">
      <c r="A151" s="137">
        <v>2012</v>
      </c>
      <c r="B151" s="137">
        <v>16</v>
      </c>
      <c r="C151" s="137" t="s">
        <v>91</v>
      </c>
      <c r="D151" s="137" t="s">
        <v>28</v>
      </c>
      <c r="E151" s="137" t="s">
        <v>80</v>
      </c>
      <c r="F151" s="137" t="s">
        <v>101</v>
      </c>
      <c r="G151" s="137"/>
      <c r="H151" s="154">
        <v>0.60394608155802187</v>
      </c>
      <c r="I151" s="137" t="s">
        <v>75</v>
      </c>
    </row>
    <row r="152" spans="1:9" ht="30" x14ac:dyDescent="0.25">
      <c r="A152" s="137">
        <v>2012</v>
      </c>
      <c r="B152" s="137">
        <v>16</v>
      </c>
      <c r="C152" s="137" t="s">
        <v>91</v>
      </c>
      <c r="D152" s="137" t="s">
        <v>28</v>
      </c>
      <c r="E152" s="137" t="s">
        <v>78</v>
      </c>
      <c r="F152" s="137" t="s">
        <v>101</v>
      </c>
      <c r="G152" s="137"/>
      <c r="H152" s="154">
        <v>0.60659066062783074</v>
      </c>
      <c r="I152" s="137" t="s">
        <v>75</v>
      </c>
    </row>
    <row r="153" spans="1:9" ht="30" x14ac:dyDescent="0.25">
      <c r="A153" s="137">
        <v>2012</v>
      </c>
      <c r="B153" s="137">
        <v>16</v>
      </c>
      <c r="C153" s="137" t="s">
        <v>91</v>
      </c>
      <c r="D153" s="137" t="s">
        <v>28</v>
      </c>
      <c r="E153" s="137" t="s">
        <v>78</v>
      </c>
      <c r="F153" s="137" t="s">
        <v>78</v>
      </c>
      <c r="G153" s="137"/>
      <c r="H153" s="154">
        <v>0.57123857024106406</v>
      </c>
      <c r="I153" s="137" t="s">
        <v>75</v>
      </c>
    </row>
    <row r="154" spans="1:9" ht="30" x14ac:dyDescent="0.25">
      <c r="A154" s="137">
        <v>2012</v>
      </c>
      <c r="B154" s="137">
        <v>17</v>
      </c>
      <c r="C154" s="137" t="s">
        <v>92</v>
      </c>
      <c r="D154" s="137" t="s">
        <v>28</v>
      </c>
      <c r="E154" s="137" t="s">
        <v>77</v>
      </c>
      <c r="F154" s="137" t="s">
        <v>77</v>
      </c>
      <c r="G154" s="137"/>
      <c r="H154" s="154">
        <v>0.73886138613861385</v>
      </c>
      <c r="I154" s="137" t="s">
        <v>75</v>
      </c>
    </row>
    <row r="155" spans="1:9" ht="30" x14ac:dyDescent="0.25">
      <c r="A155" s="137">
        <v>2012</v>
      </c>
      <c r="B155" s="137">
        <v>17</v>
      </c>
      <c r="C155" s="137" t="s">
        <v>92</v>
      </c>
      <c r="D155" s="137" t="s">
        <v>28</v>
      </c>
      <c r="E155" s="137" t="s">
        <v>77</v>
      </c>
      <c r="F155" s="137" t="s">
        <v>101</v>
      </c>
      <c r="G155" s="137"/>
      <c r="H155" s="154">
        <v>0.7776483104513906</v>
      </c>
      <c r="I155" s="137" t="s">
        <v>75</v>
      </c>
    </row>
    <row r="156" spans="1:9" ht="30" x14ac:dyDescent="0.25">
      <c r="A156" s="137">
        <v>2012</v>
      </c>
      <c r="B156" s="137">
        <v>17</v>
      </c>
      <c r="C156" s="137" t="s">
        <v>92</v>
      </c>
      <c r="D156" s="137" t="s">
        <v>28</v>
      </c>
      <c r="E156" s="137" t="s">
        <v>82</v>
      </c>
      <c r="F156" s="137" t="s">
        <v>82</v>
      </c>
      <c r="G156" s="137"/>
      <c r="H156" s="154">
        <v>0.75244222063378607</v>
      </c>
      <c r="I156" s="137" t="s">
        <v>75</v>
      </c>
    </row>
    <row r="157" spans="1:9" ht="30" x14ac:dyDescent="0.25">
      <c r="A157" s="137">
        <v>2012</v>
      </c>
      <c r="B157" s="137">
        <v>17</v>
      </c>
      <c r="C157" s="137" t="s">
        <v>92</v>
      </c>
      <c r="D157" s="137" t="s">
        <v>28</v>
      </c>
      <c r="E157" s="137" t="s">
        <v>82</v>
      </c>
      <c r="F157" s="137" t="s">
        <v>101</v>
      </c>
      <c r="G157" s="137"/>
      <c r="H157" s="154">
        <v>0.78220183486238537</v>
      </c>
      <c r="I157" s="137" t="s">
        <v>75</v>
      </c>
    </row>
    <row r="158" spans="1:9" ht="30" x14ac:dyDescent="0.25">
      <c r="A158" s="137">
        <v>2012</v>
      </c>
      <c r="B158" s="137">
        <v>17</v>
      </c>
      <c r="C158" s="137" t="s">
        <v>92</v>
      </c>
      <c r="D158" s="137" t="s">
        <v>28</v>
      </c>
      <c r="E158" s="137" t="s">
        <v>76</v>
      </c>
      <c r="F158" s="137" t="s">
        <v>76</v>
      </c>
      <c r="G158" s="137"/>
      <c r="H158" s="154">
        <v>0.76739473091646027</v>
      </c>
      <c r="I158" s="137" t="s">
        <v>290</v>
      </c>
    </row>
    <row r="159" spans="1:9" ht="30" x14ac:dyDescent="0.25">
      <c r="A159" s="137">
        <v>2012</v>
      </c>
      <c r="B159" s="137">
        <v>17</v>
      </c>
      <c r="C159" s="137" t="s">
        <v>92</v>
      </c>
      <c r="D159" s="137" t="s">
        <v>28</v>
      </c>
      <c r="E159" s="137" t="s">
        <v>76</v>
      </c>
      <c r="F159" s="137" t="s">
        <v>101</v>
      </c>
      <c r="G159" s="137"/>
      <c r="H159" s="154">
        <v>0.7771805854909557</v>
      </c>
      <c r="I159" s="137" t="s">
        <v>290</v>
      </c>
    </row>
    <row r="160" spans="1:9" ht="30" x14ac:dyDescent="0.25">
      <c r="A160" s="137">
        <v>2012</v>
      </c>
      <c r="B160" s="137">
        <v>17</v>
      </c>
      <c r="C160" s="137" t="s">
        <v>92</v>
      </c>
      <c r="D160" s="137" t="s">
        <v>28</v>
      </c>
      <c r="E160" s="137" t="s">
        <v>79</v>
      </c>
      <c r="F160" s="137" t="s">
        <v>79</v>
      </c>
      <c r="G160" s="137"/>
      <c r="H160" s="154">
        <v>0.67555040556199308</v>
      </c>
      <c r="I160" s="137" t="s">
        <v>75</v>
      </c>
    </row>
    <row r="161" spans="1:9" ht="30" x14ac:dyDescent="0.25">
      <c r="A161" s="137">
        <v>2012</v>
      </c>
      <c r="B161" s="137">
        <v>17</v>
      </c>
      <c r="C161" s="137" t="s">
        <v>92</v>
      </c>
      <c r="D161" s="137" t="s">
        <v>28</v>
      </c>
      <c r="E161" s="137" t="s">
        <v>79</v>
      </c>
      <c r="F161" s="137" t="s">
        <v>101</v>
      </c>
      <c r="G161" s="137"/>
      <c r="H161" s="154">
        <v>0.77828043051378293</v>
      </c>
      <c r="I161" s="137" t="s">
        <v>75</v>
      </c>
    </row>
    <row r="162" spans="1:9" ht="30" x14ac:dyDescent="0.25">
      <c r="A162" s="137">
        <v>2012</v>
      </c>
      <c r="B162" s="137">
        <v>17</v>
      </c>
      <c r="C162" s="137" t="s">
        <v>92</v>
      </c>
      <c r="D162" s="137" t="s">
        <v>28</v>
      </c>
      <c r="E162" s="137" t="s">
        <v>2</v>
      </c>
      <c r="F162" s="137" t="s">
        <v>2</v>
      </c>
      <c r="G162" s="137"/>
      <c r="H162" s="154">
        <v>0.74985941414038138</v>
      </c>
      <c r="I162" s="137" t="s">
        <v>75</v>
      </c>
    </row>
    <row r="163" spans="1:9" ht="30" x14ac:dyDescent="0.25">
      <c r="A163" s="137">
        <v>2012</v>
      </c>
      <c r="B163" s="137">
        <v>17</v>
      </c>
      <c r="C163" s="137" t="s">
        <v>92</v>
      </c>
      <c r="D163" s="137" t="s">
        <v>28</v>
      </c>
      <c r="E163" s="137" t="s">
        <v>2</v>
      </c>
      <c r="F163" s="137" t="s">
        <v>101</v>
      </c>
      <c r="G163" s="137"/>
      <c r="H163" s="154">
        <v>0.79998142386105053</v>
      </c>
      <c r="I163" s="137" t="s">
        <v>75</v>
      </c>
    </row>
    <row r="164" spans="1:9" ht="30" x14ac:dyDescent="0.25">
      <c r="A164" s="137">
        <v>2012</v>
      </c>
      <c r="B164" s="137">
        <v>17</v>
      </c>
      <c r="C164" s="137" t="s">
        <v>92</v>
      </c>
      <c r="D164" s="137" t="s">
        <v>28</v>
      </c>
      <c r="E164" s="137" t="s">
        <v>80</v>
      </c>
      <c r="F164" s="137" t="s">
        <v>80</v>
      </c>
      <c r="G164" s="137"/>
      <c r="H164" s="154">
        <v>0.6629515757109915</v>
      </c>
      <c r="I164" s="137" t="s">
        <v>75</v>
      </c>
    </row>
    <row r="165" spans="1:9" ht="30" x14ac:dyDescent="0.25">
      <c r="A165" s="137">
        <v>2012</v>
      </c>
      <c r="B165" s="137">
        <v>17</v>
      </c>
      <c r="C165" s="137" t="s">
        <v>92</v>
      </c>
      <c r="D165" s="137" t="s">
        <v>28</v>
      </c>
      <c r="E165" s="137" t="s">
        <v>80</v>
      </c>
      <c r="F165" s="137" t="s">
        <v>101</v>
      </c>
      <c r="G165" s="137"/>
      <c r="H165" s="154">
        <v>0.78377325158474487</v>
      </c>
      <c r="I165" s="137" t="s">
        <v>75</v>
      </c>
    </row>
    <row r="166" spans="1:9" ht="30" x14ac:dyDescent="0.25">
      <c r="A166" s="137">
        <v>2012</v>
      </c>
      <c r="B166" s="137">
        <v>17</v>
      </c>
      <c r="C166" s="137" t="s">
        <v>92</v>
      </c>
      <c r="D166" s="137" t="s">
        <v>28</v>
      </c>
      <c r="E166" s="137" t="s">
        <v>78</v>
      </c>
      <c r="F166" s="137" t="s">
        <v>101</v>
      </c>
      <c r="G166" s="137"/>
      <c r="H166" s="154">
        <v>0.78642702200185932</v>
      </c>
      <c r="I166" s="137" t="s">
        <v>75</v>
      </c>
    </row>
    <row r="167" spans="1:9" ht="30" x14ac:dyDescent="0.25">
      <c r="A167" s="137">
        <v>2012</v>
      </c>
      <c r="B167" s="137">
        <v>17</v>
      </c>
      <c r="C167" s="137" t="s">
        <v>92</v>
      </c>
      <c r="D167" s="137" t="s">
        <v>28</v>
      </c>
      <c r="E167" s="137" t="s">
        <v>78</v>
      </c>
      <c r="F167" s="137" t="s">
        <v>78</v>
      </c>
      <c r="G167" s="137"/>
      <c r="H167" s="154">
        <v>0.73844061650045334</v>
      </c>
      <c r="I167" s="137" t="s">
        <v>75</v>
      </c>
    </row>
    <row r="168" spans="1:9" ht="30" x14ac:dyDescent="0.25">
      <c r="A168" s="137">
        <v>2012</v>
      </c>
      <c r="B168" s="137">
        <v>21</v>
      </c>
      <c r="C168" s="137" t="s">
        <v>93</v>
      </c>
      <c r="D168" s="137" t="s">
        <v>28</v>
      </c>
      <c r="E168" s="137" t="s">
        <v>77</v>
      </c>
      <c r="F168" s="137" t="s">
        <v>77</v>
      </c>
      <c r="G168" s="137"/>
      <c r="H168" s="154">
        <v>0.58889669711876313</v>
      </c>
      <c r="I168" s="137" t="s">
        <v>75</v>
      </c>
    </row>
    <row r="169" spans="1:9" ht="30" x14ac:dyDescent="0.25">
      <c r="A169" s="137">
        <v>2012</v>
      </c>
      <c r="B169" s="137">
        <v>21</v>
      </c>
      <c r="C169" s="137" t="s">
        <v>93</v>
      </c>
      <c r="D169" s="137" t="s">
        <v>28</v>
      </c>
      <c r="E169" s="137" t="s">
        <v>77</v>
      </c>
      <c r="F169" s="137" t="s">
        <v>101</v>
      </c>
      <c r="G169" s="137"/>
      <c r="H169" s="154">
        <v>0.62755253432602298</v>
      </c>
      <c r="I169" s="137" t="s">
        <v>75</v>
      </c>
    </row>
    <row r="170" spans="1:9" ht="30" x14ac:dyDescent="0.25">
      <c r="A170" s="137">
        <v>2012</v>
      </c>
      <c r="B170" s="137">
        <v>21</v>
      </c>
      <c r="C170" s="137" t="s">
        <v>93</v>
      </c>
      <c r="D170" s="137" t="s">
        <v>28</v>
      </c>
      <c r="E170" s="137" t="s">
        <v>82</v>
      </c>
      <c r="F170" s="137" t="s">
        <v>82</v>
      </c>
      <c r="G170" s="137"/>
      <c r="H170" s="154">
        <v>0.59381496881496887</v>
      </c>
      <c r="I170" s="137" t="s">
        <v>75</v>
      </c>
    </row>
    <row r="171" spans="1:9" ht="30" x14ac:dyDescent="0.25">
      <c r="A171" s="137">
        <v>2012</v>
      </c>
      <c r="B171" s="137">
        <v>21</v>
      </c>
      <c r="C171" s="137" t="s">
        <v>93</v>
      </c>
      <c r="D171" s="137" t="s">
        <v>28</v>
      </c>
      <c r="E171" s="137" t="s">
        <v>82</v>
      </c>
      <c r="F171" s="137" t="s">
        <v>101</v>
      </c>
      <c r="G171" s="137"/>
      <c r="H171" s="154">
        <v>0.63419702578089487</v>
      </c>
      <c r="I171" s="137" t="s">
        <v>75</v>
      </c>
    </row>
    <row r="172" spans="1:9" ht="30" x14ac:dyDescent="0.25">
      <c r="A172" s="137">
        <v>2012</v>
      </c>
      <c r="B172" s="137">
        <v>21</v>
      </c>
      <c r="C172" s="137" t="s">
        <v>93</v>
      </c>
      <c r="D172" s="137" t="s">
        <v>28</v>
      </c>
      <c r="E172" s="137" t="s">
        <v>76</v>
      </c>
      <c r="F172" s="137" t="s">
        <v>76</v>
      </c>
      <c r="G172" s="137"/>
      <c r="H172" s="154">
        <v>0.63131313131313127</v>
      </c>
      <c r="I172" s="137" t="s">
        <v>290</v>
      </c>
    </row>
    <row r="173" spans="1:9" ht="30" x14ac:dyDescent="0.25">
      <c r="A173" s="137">
        <v>2012</v>
      </c>
      <c r="B173" s="137">
        <v>21</v>
      </c>
      <c r="C173" s="137" t="s">
        <v>93</v>
      </c>
      <c r="D173" s="137" t="s">
        <v>28</v>
      </c>
      <c r="E173" s="137" t="s">
        <v>76</v>
      </c>
      <c r="F173" s="137" t="s">
        <v>101</v>
      </c>
      <c r="G173" s="137"/>
      <c r="H173" s="154">
        <v>0.62552846470145362</v>
      </c>
      <c r="I173" s="137" t="s">
        <v>290</v>
      </c>
    </row>
    <row r="174" spans="1:9" ht="30" x14ac:dyDescent="0.25">
      <c r="A174" s="137">
        <v>2012</v>
      </c>
      <c r="B174" s="137">
        <v>21</v>
      </c>
      <c r="C174" s="137" t="s">
        <v>93</v>
      </c>
      <c r="D174" s="137" t="s">
        <v>28</v>
      </c>
      <c r="E174" s="137" t="s">
        <v>79</v>
      </c>
      <c r="F174" s="137" t="s">
        <v>79</v>
      </c>
      <c r="G174" s="137"/>
      <c r="H174" s="154">
        <v>0.49809402795425667</v>
      </c>
      <c r="I174" s="137" t="s">
        <v>75</v>
      </c>
    </row>
    <row r="175" spans="1:9" ht="30" x14ac:dyDescent="0.25">
      <c r="A175" s="137">
        <v>2012</v>
      </c>
      <c r="B175" s="137">
        <v>21</v>
      </c>
      <c r="C175" s="137" t="s">
        <v>93</v>
      </c>
      <c r="D175" s="137" t="s">
        <v>28</v>
      </c>
      <c r="E175" s="137" t="s">
        <v>79</v>
      </c>
      <c r="F175" s="137" t="s">
        <v>101</v>
      </c>
      <c r="G175" s="137"/>
      <c r="H175" s="154">
        <v>0.62879571432360037</v>
      </c>
      <c r="I175" s="137" t="s">
        <v>75</v>
      </c>
    </row>
    <row r="176" spans="1:9" ht="30" x14ac:dyDescent="0.25">
      <c r="A176" s="137">
        <v>2012</v>
      </c>
      <c r="B176" s="137">
        <v>21</v>
      </c>
      <c r="C176" s="137" t="s">
        <v>93</v>
      </c>
      <c r="D176" s="137" t="s">
        <v>28</v>
      </c>
      <c r="E176" s="137" t="s">
        <v>2</v>
      </c>
      <c r="F176" s="137" t="s">
        <v>2</v>
      </c>
      <c r="G176" s="137"/>
      <c r="H176" s="154">
        <v>0.5947573898494144</v>
      </c>
      <c r="I176" s="137" t="s">
        <v>75</v>
      </c>
    </row>
    <row r="177" spans="1:9" ht="30" x14ac:dyDescent="0.25">
      <c r="A177" s="137">
        <v>2012</v>
      </c>
      <c r="B177" s="137">
        <v>21</v>
      </c>
      <c r="C177" s="137" t="s">
        <v>93</v>
      </c>
      <c r="D177" s="137" t="s">
        <v>28</v>
      </c>
      <c r="E177" s="137" t="s">
        <v>2</v>
      </c>
      <c r="F177" s="137" t="s">
        <v>101</v>
      </c>
      <c r="G177" s="137"/>
      <c r="H177" s="154">
        <v>0.65347208714257932</v>
      </c>
      <c r="I177" s="137" t="s">
        <v>75</v>
      </c>
    </row>
    <row r="178" spans="1:9" ht="30" x14ac:dyDescent="0.25">
      <c r="A178" s="137">
        <v>2012</v>
      </c>
      <c r="B178" s="137">
        <v>21</v>
      </c>
      <c r="C178" s="137" t="s">
        <v>93</v>
      </c>
      <c r="D178" s="137" t="s">
        <v>28</v>
      </c>
      <c r="E178" s="137" t="s">
        <v>80</v>
      </c>
      <c r="F178" s="137" t="s">
        <v>80</v>
      </c>
      <c r="G178" s="137"/>
      <c r="H178" s="154">
        <v>0.48703543647363873</v>
      </c>
      <c r="I178" s="137" t="s">
        <v>75</v>
      </c>
    </row>
    <row r="179" spans="1:9" ht="30" x14ac:dyDescent="0.25">
      <c r="A179" s="137">
        <v>2012</v>
      </c>
      <c r="B179" s="137">
        <v>21</v>
      </c>
      <c r="C179" s="137" t="s">
        <v>93</v>
      </c>
      <c r="D179" s="137" t="s">
        <v>28</v>
      </c>
      <c r="E179" s="137" t="s">
        <v>80</v>
      </c>
      <c r="F179" s="137" t="s">
        <v>101</v>
      </c>
      <c r="G179" s="137"/>
      <c r="H179" s="154">
        <v>0.63501934770591484</v>
      </c>
      <c r="I179" s="137" t="s">
        <v>75</v>
      </c>
    </row>
    <row r="180" spans="1:9" ht="30" x14ac:dyDescent="0.25">
      <c r="A180" s="137">
        <v>2012</v>
      </c>
      <c r="B180" s="137">
        <v>21</v>
      </c>
      <c r="C180" s="137" t="s">
        <v>93</v>
      </c>
      <c r="D180" s="137" t="s">
        <v>28</v>
      </c>
      <c r="E180" s="137" t="s">
        <v>78</v>
      </c>
      <c r="F180" s="137" t="s">
        <v>101</v>
      </c>
      <c r="G180" s="137"/>
      <c r="H180" s="154">
        <v>0.63816221900880765</v>
      </c>
      <c r="I180" s="137" t="s">
        <v>75</v>
      </c>
    </row>
    <row r="181" spans="1:9" ht="30" x14ac:dyDescent="0.25">
      <c r="A181" s="137">
        <v>2012</v>
      </c>
      <c r="B181" s="137">
        <v>21</v>
      </c>
      <c r="C181" s="137" t="s">
        <v>93</v>
      </c>
      <c r="D181" s="137" t="s">
        <v>28</v>
      </c>
      <c r="E181" s="137" t="s">
        <v>78</v>
      </c>
      <c r="F181" s="137" t="s">
        <v>78</v>
      </c>
      <c r="G181" s="137"/>
      <c r="H181" s="154">
        <v>0.580709149516489</v>
      </c>
      <c r="I181" s="137" t="s">
        <v>75</v>
      </c>
    </row>
    <row r="182" spans="1:9" ht="30" x14ac:dyDescent="0.25">
      <c r="A182" s="137">
        <v>2012</v>
      </c>
      <c r="B182" s="137">
        <v>10</v>
      </c>
      <c r="C182" s="137" t="s">
        <v>74</v>
      </c>
      <c r="D182" s="137" t="s">
        <v>150</v>
      </c>
      <c r="E182" s="137" t="s">
        <v>29</v>
      </c>
      <c r="F182" s="137" t="s">
        <v>30</v>
      </c>
      <c r="G182" s="137"/>
      <c r="H182" s="154">
        <v>0.58627019089574151</v>
      </c>
      <c r="I182" s="137" t="s">
        <v>290</v>
      </c>
    </row>
    <row r="183" spans="1:9" ht="30" x14ac:dyDescent="0.25">
      <c r="A183" s="137">
        <v>2012</v>
      </c>
      <c r="B183" s="137">
        <v>10</v>
      </c>
      <c r="C183" s="137" t="s">
        <v>74</v>
      </c>
      <c r="D183" s="137" t="s">
        <v>150</v>
      </c>
      <c r="E183" s="137" t="s">
        <v>29</v>
      </c>
      <c r="F183" s="137" t="s">
        <v>31</v>
      </c>
      <c r="G183" s="137"/>
      <c r="H183" s="154">
        <v>0.66383616383616384</v>
      </c>
      <c r="I183" s="137" t="s">
        <v>75</v>
      </c>
    </row>
    <row r="184" spans="1:9" ht="30" x14ac:dyDescent="0.25">
      <c r="A184" s="137">
        <v>2012</v>
      </c>
      <c r="B184" s="137">
        <v>10</v>
      </c>
      <c r="C184" s="137" t="s">
        <v>74</v>
      </c>
      <c r="D184" s="137" t="s">
        <v>150</v>
      </c>
      <c r="E184" s="137" t="s">
        <v>29</v>
      </c>
      <c r="F184" s="137" t="s">
        <v>32</v>
      </c>
      <c r="G184" s="137"/>
      <c r="H184" s="154">
        <v>0.68515057113187949</v>
      </c>
      <c r="I184" s="137" t="s">
        <v>75</v>
      </c>
    </row>
    <row r="185" spans="1:9" ht="30" x14ac:dyDescent="0.25">
      <c r="A185" s="137">
        <v>2012</v>
      </c>
      <c r="B185" s="137">
        <v>10</v>
      </c>
      <c r="C185" s="137" t="s">
        <v>74</v>
      </c>
      <c r="D185" s="137" t="s">
        <v>150</v>
      </c>
      <c r="E185" s="137" t="s">
        <v>29</v>
      </c>
      <c r="F185" s="137" t="s">
        <v>33</v>
      </c>
      <c r="G185" s="137"/>
      <c r="H185" s="154">
        <v>0.70114591291061878</v>
      </c>
      <c r="I185" s="137" t="s">
        <v>75</v>
      </c>
    </row>
    <row r="186" spans="1:9" ht="30" x14ac:dyDescent="0.25">
      <c r="A186" s="137">
        <v>2012</v>
      </c>
      <c r="B186" s="137">
        <v>10</v>
      </c>
      <c r="C186" s="137" t="s">
        <v>74</v>
      </c>
      <c r="D186" s="137" t="s">
        <v>150</v>
      </c>
      <c r="E186" s="137" t="s">
        <v>29</v>
      </c>
      <c r="F186" s="137" t="s">
        <v>34</v>
      </c>
      <c r="G186" s="137"/>
      <c r="H186" s="154">
        <v>0.7368720648925573</v>
      </c>
      <c r="I186" s="137" t="s">
        <v>75</v>
      </c>
    </row>
    <row r="187" spans="1:9" ht="30" x14ac:dyDescent="0.25">
      <c r="A187" s="137">
        <v>2012</v>
      </c>
      <c r="B187" s="137">
        <v>10</v>
      </c>
      <c r="C187" s="137" t="s">
        <v>74</v>
      </c>
      <c r="D187" s="137" t="s">
        <v>150</v>
      </c>
      <c r="E187" s="137" t="s">
        <v>29</v>
      </c>
      <c r="F187" s="137" t="s">
        <v>35</v>
      </c>
      <c r="G187" s="137"/>
      <c r="H187" s="154">
        <v>0.74716686205549043</v>
      </c>
      <c r="I187" s="137" t="s">
        <v>75</v>
      </c>
    </row>
    <row r="188" spans="1:9" ht="30" x14ac:dyDescent="0.25">
      <c r="A188" s="137">
        <v>2012</v>
      </c>
      <c r="B188" s="137">
        <v>10</v>
      </c>
      <c r="C188" s="137" t="s">
        <v>74</v>
      </c>
      <c r="D188" s="137" t="s">
        <v>150</v>
      </c>
      <c r="E188" s="137" t="s">
        <v>29</v>
      </c>
      <c r="F188" s="137" t="s">
        <v>36</v>
      </c>
      <c r="G188" s="137"/>
      <c r="H188" s="154">
        <v>0.70857881879580398</v>
      </c>
      <c r="I188" s="137" t="s">
        <v>75</v>
      </c>
    </row>
    <row r="189" spans="1:9" ht="30" x14ac:dyDescent="0.25">
      <c r="A189" s="137">
        <v>2012</v>
      </c>
      <c r="B189" s="137">
        <v>10</v>
      </c>
      <c r="C189" s="137" t="s">
        <v>74</v>
      </c>
      <c r="D189" s="137" t="s">
        <v>150</v>
      </c>
      <c r="E189" s="137" t="s">
        <v>29</v>
      </c>
      <c r="F189" s="137" t="s">
        <v>37</v>
      </c>
      <c r="G189" s="137"/>
      <c r="H189" s="154">
        <v>0.66475409836065569</v>
      </c>
      <c r="I189" s="137" t="s">
        <v>75</v>
      </c>
    </row>
    <row r="190" spans="1:9" ht="30" x14ac:dyDescent="0.25">
      <c r="A190" s="137">
        <v>2012</v>
      </c>
      <c r="B190" s="137">
        <v>10</v>
      </c>
      <c r="C190" s="137" t="s">
        <v>74</v>
      </c>
      <c r="D190" s="137" t="s">
        <v>150</v>
      </c>
      <c r="E190" s="137" t="s">
        <v>48</v>
      </c>
      <c r="F190" s="137" t="s">
        <v>43</v>
      </c>
      <c r="G190" s="137"/>
      <c r="H190" s="154">
        <v>0.64324324324324322</v>
      </c>
      <c r="I190" s="137" t="s">
        <v>75</v>
      </c>
    </row>
    <row r="191" spans="1:9" ht="30" x14ac:dyDescent="0.25">
      <c r="A191" s="137">
        <v>2012</v>
      </c>
      <c r="B191" s="137">
        <v>10</v>
      </c>
      <c r="C191" s="137" t="s">
        <v>74</v>
      </c>
      <c r="D191" s="137" t="s">
        <v>150</v>
      </c>
      <c r="E191" s="137" t="s">
        <v>48</v>
      </c>
      <c r="F191" s="137" t="s">
        <v>44</v>
      </c>
      <c r="G191" s="137"/>
      <c r="H191" s="154">
        <v>0.70523138832997989</v>
      </c>
      <c r="I191" s="137" t="s">
        <v>290</v>
      </c>
    </row>
    <row r="192" spans="1:9" ht="30" x14ac:dyDescent="0.25">
      <c r="A192" s="137">
        <v>2012</v>
      </c>
      <c r="B192" s="137">
        <v>10</v>
      </c>
      <c r="C192" s="137" t="s">
        <v>74</v>
      </c>
      <c r="D192" s="137" t="s">
        <v>150</v>
      </c>
      <c r="E192" s="137" t="s">
        <v>48</v>
      </c>
      <c r="F192" s="137" t="s">
        <v>42</v>
      </c>
      <c r="G192" s="137"/>
      <c r="H192" s="154">
        <v>0.68385650224215244</v>
      </c>
      <c r="I192" s="137" t="s">
        <v>290</v>
      </c>
    </row>
    <row r="193" spans="1:9" ht="30" x14ac:dyDescent="0.25">
      <c r="A193" s="137">
        <v>2012</v>
      </c>
      <c r="B193" s="137">
        <v>10</v>
      </c>
      <c r="C193" s="137" t="s">
        <v>74</v>
      </c>
      <c r="D193" s="137" t="s">
        <v>150</v>
      </c>
      <c r="E193" s="137" t="s">
        <v>48</v>
      </c>
      <c r="F193" s="137" t="s">
        <v>45</v>
      </c>
      <c r="G193" s="137"/>
      <c r="H193" s="154">
        <v>0.68235294117647061</v>
      </c>
      <c r="I193" s="137" t="s">
        <v>290</v>
      </c>
    </row>
    <row r="194" spans="1:9" ht="30" x14ac:dyDescent="0.25">
      <c r="A194" s="137">
        <v>2012</v>
      </c>
      <c r="B194" s="137">
        <v>10</v>
      </c>
      <c r="C194" s="137" t="s">
        <v>74</v>
      </c>
      <c r="D194" s="137" t="s">
        <v>150</v>
      </c>
      <c r="E194" s="137" t="s">
        <v>48</v>
      </c>
      <c r="F194" s="137" t="s">
        <v>41</v>
      </c>
      <c r="G194" s="137"/>
      <c r="H194" s="154">
        <v>0.70449407223600768</v>
      </c>
      <c r="I194" s="137" t="s">
        <v>290</v>
      </c>
    </row>
    <row r="195" spans="1:9" ht="30" x14ac:dyDescent="0.25">
      <c r="A195" s="137">
        <v>2012</v>
      </c>
      <c r="B195" s="137">
        <v>10</v>
      </c>
      <c r="C195" s="137" t="s">
        <v>74</v>
      </c>
      <c r="D195" s="137" t="s">
        <v>150</v>
      </c>
      <c r="E195" s="137" t="s">
        <v>53</v>
      </c>
      <c r="F195" s="137" t="s">
        <v>51</v>
      </c>
      <c r="G195" s="137"/>
      <c r="H195" s="154">
        <v>0.61056105610561051</v>
      </c>
      <c r="I195" s="137" t="s">
        <v>75</v>
      </c>
    </row>
    <row r="196" spans="1:9" ht="30" x14ac:dyDescent="0.25">
      <c r="A196" s="137">
        <v>2012</v>
      </c>
      <c r="B196" s="137">
        <v>10</v>
      </c>
      <c r="C196" s="137" t="s">
        <v>74</v>
      </c>
      <c r="D196" s="137" t="s">
        <v>150</v>
      </c>
      <c r="E196" s="137" t="s">
        <v>53</v>
      </c>
      <c r="F196" s="137" t="s">
        <v>50</v>
      </c>
      <c r="G196" s="137"/>
      <c r="H196" s="154">
        <v>0.6428571428571429</v>
      </c>
      <c r="I196" s="137" t="s">
        <v>75</v>
      </c>
    </row>
    <row r="197" spans="1:9" ht="30" x14ac:dyDescent="0.25">
      <c r="A197" s="137">
        <v>2012</v>
      </c>
      <c r="B197" s="137">
        <v>10</v>
      </c>
      <c r="C197" s="137" t="s">
        <v>74</v>
      </c>
      <c r="D197" s="137" t="s">
        <v>150</v>
      </c>
      <c r="E197" s="137" t="s">
        <v>53</v>
      </c>
      <c r="F197" s="137" t="s">
        <v>49</v>
      </c>
      <c r="G197" s="137"/>
      <c r="H197" s="154">
        <v>0.70532618972581151</v>
      </c>
      <c r="I197" s="137" t="s">
        <v>290</v>
      </c>
    </row>
    <row r="198" spans="1:9" ht="30" x14ac:dyDescent="0.25">
      <c r="A198" s="137">
        <v>2012</v>
      </c>
      <c r="B198" s="137">
        <v>10</v>
      </c>
      <c r="C198" s="137" t="s">
        <v>74</v>
      </c>
      <c r="D198" s="137" t="s">
        <v>150</v>
      </c>
      <c r="E198" s="137" t="s">
        <v>53</v>
      </c>
      <c r="F198" s="137" t="s">
        <v>52</v>
      </c>
      <c r="G198" s="137"/>
      <c r="H198" s="154">
        <v>0.65864332603938736</v>
      </c>
      <c r="I198" s="137" t="s">
        <v>75</v>
      </c>
    </row>
    <row r="199" spans="1:9" ht="30" x14ac:dyDescent="0.25">
      <c r="A199" s="137">
        <v>2012</v>
      </c>
      <c r="B199" s="137">
        <v>11</v>
      </c>
      <c r="C199" s="137" t="s">
        <v>89</v>
      </c>
      <c r="D199" s="137" t="s">
        <v>150</v>
      </c>
      <c r="E199" s="137" t="s">
        <v>29</v>
      </c>
      <c r="F199" s="137" t="s">
        <v>30</v>
      </c>
      <c r="G199" s="137"/>
      <c r="H199" s="154">
        <v>0.57777777777777772</v>
      </c>
      <c r="I199" s="137" t="s">
        <v>290</v>
      </c>
    </row>
    <row r="200" spans="1:9" ht="30" x14ac:dyDescent="0.25">
      <c r="A200" s="137">
        <v>2012</v>
      </c>
      <c r="B200" s="137">
        <v>11</v>
      </c>
      <c r="C200" s="137" t="s">
        <v>89</v>
      </c>
      <c r="D200" s="137" t="s">
        <v>150</v>
      </c>
      <c r="E200" s="137" t="s">
        <v>29</v>
      </c>
      <c r="F200" s="137" t="s">
        <v>31</v>
      </c>
      <c r="G200" s="137"/>
      <c r="H200" s="154">
        <v>0.6309213951067153</v>
      </c>
      <c r="I200" s="137" t="s">
        <v>75</v>
      </c>
    </row>
    <row r="201" spans="1:9" ht="30" x14ac:dyDescent="0.25">
      <c r="A201" s="137">
        <v>2012</v>
      </c>
      <c r="B201" s="137">
        <v>11</v>
      </c>
      <c r="C201" s="137" t="s">
        <v>89</v>
      </c>
      <c r="D201" s="137" t="s">
        <v>150</v>
      </c>
      <c r="E201" s="137" t="s">
        <v>29</v>
      </c>
      <c r="F201" s="137" t="s">
        <v>32</v>
      </c>
      <c r="G201" s="137"/>
      <c r="H201" s="154">
        <v>0.66421143847486996</v>
      </c>
      <c r="I201" s="137" t="s">
        <v>75</v>
      </c>
    </row>
    <row r="202" spans="1:9" ht="30" x14ac:dyDescent="0.25">
      <c r="A202" s="137">
        <v>2012</v>
      </c>
      <c r="B202" s="137">
        <v>11</v>
      </c>
      <c r="C202" s="137" t="s">
        <v>89</v>
      </c>
      <c r="D202" s="137" t="s">
        <v>150</v>
      </c>
      <c r="E202" s="137" t="s">
        <v>29</v>
      </c>
      <c r="F202" s="137" t="s">
        <v>33</v>
      </c>
      <c r="G202" s="137"/>
      <c r="H202" s="154">
        <v>0.6676660880542844</v>
      </c>
      <c r="I202" s="137" t="s">
        <v>75</v>
      </c>
    </row>
    <row r="203" spans="1:9" ht="30" x14ac:dyDescent="0.25">
      <c r="A203" s="137">
        <v>2012</v>
      </c>
      <c r="B203" s="137">
        <v>11</v>
      </c>
      <c r="C203" s="137" t="s">
        <v>89</v>
      </c>
      <c r="D203" s="137" t="s">
        <v>150</v>
      </c>
      <c r="E203" s="137" t="s">
        <v>29</v>
      </c>
      <c r="F203" s="137" t="s">
        <v>34</v>
      </c>
      <c r="G203" s="137"/>
      <c r="H203" s="154">
        <v>0.69888806523350633</v>
      </c>
      <c r="I203" s="137" t="s">
        <v>75</v>
      </c>
    </row>
    <row r="204" spans="1:9" ht="30" x14ac:dyDescent="0.25">
      <c r="A204" s="137">
        <v>2012</v>
      </c>
      <c r="B204" s="137">
        <v>11</v>
      </c>
      <c r="C204" s="137" t="s">
        <v>89</v>
      </c>
      <c r="D204" s="137" t="s">
        <v>150</v>
      </c>
      <c r="E204" s="137" t="s">
        <v>29</v>
      </c>
      <c r="F204" s="137" t="s">
        <v>35</v>
      </c>
      <c r="G204" s="137"/>
      <c r="H204" s="154">
        <v>0.70219825798423896</v>
      </c>
      <c r="I204" s="137" t="s">
        <v>75</v>
      </c>
    </row>
    <row r="205" spans="1:9" ht="30" x14ac:dyDescent="0.25">
      <c r="A205" s="137">
        <v>2012</v>
      </c>
      <c r="B205" s="137">
        <v>11</v>
      </c>
      <c r="C205" s="137" t="s">
        <v>89</v>
      </c>
      <c r="D205" s="137" t="s">
        <v>150</v>
      </c>
      <c r="E205" s="137" t="s">
        <v>29</v>
      </c>
      <c r="F205" s="137" t="s">
        <v>36</v>
      </c>
      <c r="G205" s="137"/>
      <c r="H205" s="154">
        <v>0.64380804953560367</v>
      </c>
      <c r="I205" s="137" t="s">
        <v>75</v>
      </c>
    </row>
    <row r="206" spans="1:9" ht="30" x14ac:dyDescent="0.25">
      <c r="A206" s="137">
        <v>2012</v>
      </c>
      <c r="B206" s="137">
        <v>11</v>
      </c>
      <c r="C206" s="137" t="s">
        <v>89</v>
      </c>
      <c r="D206" s="137" t="s">
        <v>150</v>
      </c>
      <c r="E206" s="137" t="s">
        <v>29</v>
      </c>
      <c r="F206" s="137" t="s">
        <v>37</v>
      </c>
      <c r="G206" s="137"/>
      <c r="H206" s="154">
        <v>0.59755369928400959</v>
      </c>
      <c r="I206" s="137" t="s">
        <v>290</v>
      </c>
    </row>
    <row r="207" spans="1:9" ht="30" x14ac:dyDescent="0.25">
      <c r="A207" s="137">
        <v>2012</v>
      </c>
      <c r="B207" s="137">
        <v>11</v>
      </c>
      <c r="C207" s="137" t="s">
        <v>89</v>
      </c>
      <c r="D207" s="137" t="s">
        <v>150</v>
      </c>
      <c r="E207" s="137" t="s">
        <v>48</v>
      </c>
      <c r="F207" s="137" t="s">
        <v>43</v>
      </c>
      <c r="G207" s="137"/>
      <c r="H207" s="154">
        <v>0.59361571516267653</v>
      </c>
      <c r="I207" s="137" t="s">
        <v>75</v>
      </c>
    </row>
    <row r="208" spans="1:9" ht="30" x14ac:dyDescent="0.25">
      <c r="A208" s="137">
        <v>2012</v>
      </c>
      <c r="B208" s="137">
        <v>11</v>
      </c>
      <c r="C208" s="137" t="s">
        <v>89</v>
      </c>
      <c r="D208" s="137" t="s">
        <v>150</v>
      </c>
      <c r="E208" s="137" t="s">
        <v>48</v>
      </c>
      <c r="F208" s="137" t="s">
        <v>44</v>
      </c>
      <c r="G208" s="137"/>
      <c r="H208" s="154">
        <v>0.62018730489073881</v>
      </c>
      <c r="I208" s="137" t="s">
        <v>75</v>
      </c>
    </row>
    <row r="209" spans="1:9" ht="30" x14ac:dyDescent="0.25">
      <c r="A209" s="137">
        <v>2012</v>
      </c>
      <c r="B209" s="137">
        <v>11</v>
      </c>
      <c r="C209" s="137" t="s">
        <v>89</v>
      </c>
      <c r="D209" s="137" t="s">
        <v>150</v>
      </c>
      <c r="E209" s="137" t="s">
        <v>48</v>
      </c>
      <c r="F209" s="137" t="s">
        <v>42</v>
      </c>
      <c r="G209" s="137"/>
      <c r="H209" s="154">
        <v>0.63466042154566749</v>
      </c>
      <c r="I209" s="137" t="s">
        <v>290</v>
      </c>
    </row>
    <row r="210" spans="1:9" ht="30" x14ac:dyDescent="0.25">
      <c r="A210" s="137">
        <v>2012</v>
      </c>
      <c r="B210" s="137">
        <v>11</v>
      </c>
      <c r="C210" s="137" t="s">
        <v>89</v>
      </c>
      <c r="D210" s="137" t="s">
        <v>150</v>
      </c>
      <c r="E210" s="137" t="s">
        <v>48</v>
      </c>
      <c r="F210" s="137" t="s">
        <v>45</v>
      </c>
      <c r="G210" s="137"/>
      <c r="H210" s="154">
        <v>0.66463414634146345</v>
      </c>
      <c r="I210" s="137" t="s">
        <v>290</v>
      </c>
    </row>
    <row r="211" spans="1:9" ht="30" x14ac:dyDescent="0.25">
      <c r="A211" s="137">
        <v>2012</v>
      </c>
      <c r="B211" s="137">
        <v>11</v>
      </c>
      <c r="C211" s="137" t="s">
        <v>89</v>
      </c>
      <c r="D211" s="137" t="s">
        <v>150</v>
      </c>
      <c r="E211" s="137" t="s">
        <v>48</v>
      </c>
      <c r="F211" s="137" t="s">
        <v>41</v>
      </c>
      <c r="G211" s="137"/>
      <c r="H211" s="154">
        <v>0.63466042154566749</v>
      </c>
      <c r="I211" s="137" t="s">
        <v>290</v>
      </c>
    </row>
    <row r="212" spans="1:9" ht="30" x14ac:dyDescent="0.25">
      <c r="A212" s="137">
        <v>2012</v>
      </c>
      <c r="B212" s="137">
        <v>11</v>
      </c>
      <c r="C212" s="137" t="s">
        <v>89</v>
      </c>
      <c r="D212" s="137" t="s">
        <v>150</v>
      </c>
      <c r="E212" s="137" t="s">
        <v>53</v>
      </c>
      <c r="F212" s="137" t="s">
        <v>51</v>
      </c>
      <c r="G212" s="137"/>
      <c r="H212" s="154">
        <v>0.60070671378091878</v>
      </c>
      <c r="I212" s="137" t="s">
        <v>75</v>
      </c>
    </row>
    <row r="213" spans="1:9" ht="30" x14ac:dyDescent="0.25">
      <c r="A213" s="137">
        <v>2012</v>
      </c>
      <c r="B213" s="137">
        <v>11</v>
      </c>
      <c r="C213" s="137" t="s">
        <v>89</v>
      </c>
      <c r="D213" s="137" t="s">
        <v>150</v>
      </c>
      <c r="E213" s="137" t="s">
        <v>53</v>
      </c>
      <c r="F213" s="137" t="s">
        <v>50</v>
      </c>
      <c r="G213" s="137"/>
      <c r="H213" s="154">
        <v>0.62197802197802199</v>
      </c>
      <c r="I213" s="137" t="s">
        <v>290</v>
      </c>
    </row>
    <row r="214" spans="1:9" ht="30" x14ac:dyDescent="0.25">
      <c r="A214" s="137">
        <v>2012</v>
      </c>
      <c r="B214" s="137">
        <v>11</v>
      </c>
      <c r="C214" s="137" t="s">
        <v>89</v>
      </c>
      <c r="D214" s="137" t="s">
        <v>150</v>
      </c>
      <c r="E214" s="137" t="s">
        <v>53</v>
      </c>
      <c r="F214" s="137" t="s">
        <v>49</v>
      </c>
      <c r="G214" s="137"/>
      <c r="H214" s="154">
        <v>0.66343229944158788</v>
      </c>
      <c r="I214" s="137" t="s">
        <v>290</v>
      </c>
    </row>
    <row r="215" spans="1:9" ht="30" x14ac:dyDescent="0.25">
      <c r="A215" s="137">
        <v>2012</v>
      </c>
      <c r="B215" s="137">
        <v>11</v>
      </c>
      <c r="C215" s="137" t="s">
        <v>89</v>
      </c>
      <c r="D215" s="137" t="s">
        <v>150</v>
      </c>
      <c r="E215" s="137" t="s">
        <v>53</v>
      </c>
      <c r="F215" s="137" t="s">
        <v>52</v>
      </c>
      <c r="G215" s="137"/>
      <c r="H215" s="154">
        <v>0.63895486935866985</v>
      </c>
      <c r="I215" s="137" t="s">
        <v>290</v>
      </c>
    </row>
    <row r="216" spans="1:9" x14ac:dyDescent="0.25">
      <c r="A216" s="137">
        <v>2012</v>
      </c>
      <c r="B216" s="137">
        <v>12</v>
      </c>
      <c r="C216" s="137" t="s">
        <v>90</v>
      </c>
      <c r="D216" s="137" t="s">
        <v>150</v>
      </c>
      <c r="E216" s="137" t="s">
        <v>29</v>
      </c>
      <c r="F216" s="137" t="s">
        <v>30</v>
      </c>
      <c r="G216" s="137"/>
      <c r="H216" s="154">
        <v>0.62954796030871008</v>
      </c>
      <c r="I216" s="137" t="s">
        <v>290</v>
      </c>
    </row>
    <row r="217" spans="1:9" x14ac:dyDescent="0.25">
      <c r="A217" s="137">
        <v>2012</v>
      </c>
      <c r="B217" s="137">
        <v>12</v>
      </c>
      <c r="C217" s="137" t="s">
        <v>90</v>
      </c>
      <c r="D217" s="137" t="s">
        <v>150</v>
      </c>
      <c r="E217" s="137" t="s">
        <v>29</v>
      </c>
      <c r="F217" s="137" t="s">
        <v>31</v>
      </c>
      <c r="G217" s="137"/>
      <c r="H217" s="154">
        <v>0.69816996741037851</v>
      </c>
      <c r="I217" s="137" t="s">
        <v>75</v>
      </c>
    </row>
    <row r="218" spans="1:9" x14ac:dyDescent="0.25">
      <c r="A218" s="137">
        <v>2012</v>
      </c>
      <c r="B218" s="137">
        <v>12</v>
      </c>
      <c r="C218" s="137" t="s">
        <v>90</v>
      </c>
      <c r="D218" s="137" t="s">
        <v>150</v>
      </c>
      <c r="E218" s="137" t="s">
        <v>29</v>
      </c>
      <c r="F218" s="137" t="s">
        <v>32</v>
      </c>
      <c r="G218" s="137"/>
      <c r="H218" s="154">
        <v>0.72560467055879896</v>
      </c>
      <c r="I218" s="137" t="s">
        <v>75</v>
      </c>
    </row>
    <row r="219" spans="1:9" x14ac:dyDescent="0.25">
      <c r="A219" s="137">
        <v>2012</v>
      </c>
      <c r="B219" s="137">
        <v>12</v>
      </c>
      <c r="C219" s="137" t="s">
        <v>90</v>
      </c>
      <c r="D219" s="137" t="s">
        <v>150</v>
      </c>
      <c r="E219" s="137" t="s">
        <v>29</v>
      </c>
      <c r="F219" s="137" t="s">
        <v>33</v>
      </c>
      <c r="G219" s="137"/>
      <c r="H219" s="154">
        <v>0.74367622259696464</v>
      </c>
      <c r="I219" s="137" t="s">
        <v>75</v>
      </c>
    </row>
    <row r="220" spans="1:9" x14ac:dyDescent="0.25">
      <c r="A220" s="137">
        <v>2012</v>
      </c>
      <c r="B220" s="137">
        <v>12</v>
      </c>
      <c r="C220" s="137" t="s">
        <v>90</v>
      </c>
      <c r="D220" s="137" t="s">
        <v>150</v>
      </c>
      <c r="E220" s="137" t="s">
        <v>29</v>
      </c>
      <c r="F220" s="137" t="s">
        <v>34</v>
      </c>
      <c r="G220" s="137"/>
      <c r="H220" s="154">
        <v>0.78492778492778492</v>
      </c>
      <c r="I220" s="137" t="s">
        <v>75</v>
      </c>
    </row>
    <row r="221" spans="1:9" x14ac:dyDescent="0.25">
      <c r="A221" s="137">
        <v>2012</v>
      </c>
      <c r="B221" s="137">
        <v>12</v>
      </c>
      <c r="C221" s="137" t="s">
        <v>90</v>
      </c>
      <c r="D221" s="137" t="s">
        <v>150</v>
      </c>
      <c r="E221" s="137" t="s">
        <v>29</v>
      </c>
      <c r="F221" s="137" t="s">
        <v>35</v>
      </c>
      <c r="G221" s="137"/>
      <c r="H221" s="154">
        <v>0.80152370944437146</v>
      </c>
      <c r="I221" s="137" t="s">
        <v>75</v>
      </c>
    </row>
    <row r="222" spans="1:9" x14ac:dyDescent="0.25">
      <c r="A222" s="137">
        <v>2012</v>
      </c>
      <c r="B222" s="137">
        <v>12</v>
      </c>
      <c r="C222" s="137" t="s">
        <v>90</v>
      </c>
      <c r="D222" s="137" t="s">
        <v>150</v>
      </c>
      <c r="E222" s="137" t="s">
        <v>29</v>
      </c>
      <c r="F222" s="137" t="s">
        <v>36</v>
      </c>
      <c r="G222" s="137"/>
      <c r="H222" s="154">
        <v>0.78704241719930268</v>
      </c>
      <c r="I222" s="137" t="s">
        <v>75</v>
      </c>
    </row>
    <row r="223" spans="1:9" x14ac:dyDescent="0.25">
      <c r="A223" s="137">
        <v>2012</v>
      </c>
      <c r="B223" s="137">
        <v>12</v>
      </c>
      <c r="C223" s="137" t="s">
        <v>90</v>
      </c>
      <c r="D223" s="137" t="s">
        <v>150</v>
      </c>
      <c r="E223" s="137" t="s">
        <v>29</v>
      </c>
      <c r="F223" s="137" t="s">
        <v>37</v>
      </c>
      <c r="G223" s="137"/>
      <c r="H223" s="154">
        <v>0.73447419265801817</v>
      </c>
      <c r="I223" s="137" t="s">
        <v>75</v>
      </c>
    </row>
    <row r="224" spans="1:9" x14ac:dyDescent="0.25">
      <c r="A224" s="137">
        <v>2012</v>
      </c>
      <c r="B224" s="137">
        <v>12</v>
      </c>
      <c r="C224" s="137" t="s">
        <v>90</v>
      </c>
      <c r="D224" s="137" t="s">
        <v>150</v>
      </c>
      <c r="E224" s="137" t="s">
        <v>48</v>
      </c>
      <c r="F224" s="137" t="s">
        <v>43</v>
      </c>
      <c r="G224" s="137"/>
      <c r="H224" s="154">
        <v>0.71480144404332135</v>
      </c>
      <c r="I224" s="137" t="s">
        <v>75</v>
      </c>
    </row>
    <row r="225" spans="1:9" x14ac:dyDescent="0.25">
      <c r="A225" s="137">
        <v>2012</v>
      </c>
      <c r="B225" s="137">
        <v>12</v>
      </c>
      <c r="C225" s="137" t="s">
        <v>90</v>
      </c>
      <c r="D225" s="137" t="s">
        <v>150</v>
      </c>
      <c r="E225" s="137" t="s">
        <v>48</v>
      </c>
      <c r="F225" s="137" t="s">
        <v>44</v>
      </c>
      <c r="G225" s="137"/>
      <c r="H225" s="154">
        <v>0.75279755849440488</v>
      </c>
      <c r="I225" s="137" t="s">
        <v>290</v>
      </c>
    </row>
    <row r="226" spans="1:9" x14ac:dyDescent="0.25">
      <c r="A226" s="137">
        <v>2012</v>
      </c>
      <c r="B226" s="137">
        <v>12</v>
      </c>
      <c r="C226" s="137" t="s">
        <v>90</v>
      </c>
      <c r="D226" s="137" t="s">
        <v>150</v>
      </c>
      <c r="E226" s="137" t="s">
        <v>48</v>
      </c>
      <c r="F226" s="137" t="s">
        <v>42</v>
      </c>
      <c r="G226" s="137"/>
      <c r="H226" s="154">
        <v>0.74492099322799099</v>
      </c>
      <c r="I226" s="137" t="s">
        <v>290</v>
      </c>
    </row>
    <row r="227" spans="1:9" x14ac:dyDescent="0.25">
      <c r="A227" s="137">
        <v>2012</v>
      </c>
      <c r="B227" s="137">
        <v>12</v>
      </c>
      <c r="C227" s="137" t="s">
        <v>90</v>
      </c>
      <c r="D227" s="137" t="s">
        <v>150</v>
      </c>
      <c r="E227" s="137" t="s">
        <v>48</v>
      </c>
      <c r="F227" s="137" t="s">
        <v>45</v>
      </c>
      <c r="G227" s="137"/>
      <c r="H227" s="154">
        <v>0.74117647058823533</v>
      </c>
      <c r="I227" s="137" t="s">
        <v>290</v>
      </c>
    </row>
    <row r="228" spans="1:9" x14ac:dyDescent="0.25">
      <c r="A228" s="137">
        <v>2012</v>
      </c>
      <c r="B228" s="137">
        <v>12</v>
      </c>
      <c r="C228" s="137" t="s">
        <v>90</v>
      </c>
      <c r="D228" s="137" t="s">
        <v>150</v>
      </c>
      <c r="E228" s="137" t="s">
        <v>48</v>
      </c>
      <c r="F228" s="137" t="s">
        <v>41</v>
      </c>
      <c r="G228" s="137"/>
      <c r="H228" s="154">
        <v>0.75517843773396554</v>
      </c>
      <c r="I228" s="137" t="s">
        <v>290</v>
      </c>
    </row>
    <row r="229" spans="1:9" x14ac:dyDescent="0.25">
      <c r="A229" s="137">
        <v>2012</v>
      </c>
      <c r="B229" s="137">
        <v>12</v>
      </c>
      <c r="C229" s="137" t="s">
        <v>90</v>
      </c>
      <c r="D229" s="137" t="s">
        <v>150</v>
      </c>
      <c r="E229" s="137" t="s">
        <v>53</v>
      </c>
      <c r="F229" s="137" t="s">
        <v>51</v>
      </c>
      <c r="G229" s="137"/>
      <c r="H229" s="154">
        <v>0.67656765676567654</v>
      </c>
      <c r="I229" s="137" t="s">
        <v>75</v>
      </c>
    </row>
    <row r="230" spans="1:9" x14ac:dyDescent="0.25">
      <c r="A230" s="137">
        <v>2012</v>
      </c>
      <c r="B230" s="137">
        <v>12</v>
      </c>
      <c r="C230" s="137" t="s">
        <v>90</v>
      </c>
      <c r="D230" s="137" t="s">
        <v>150</v>
      </c>
      <c r="E230" s="137" t="s">
        <v>53</v>
      </c>
      <c r="F230" s="137" t="s">
        <v>50</v>
      </c>
      <c r="G230" s="137"/>
      <c r="H230" s="154">
        <v>0.66457023060796649</v>
      </c>
      <c r="I230" s="137" t="s">
        <v>75</v>
      </c>
    </row>
    <row r="231" spans="1:9" x14ac:dyDescent="0.25">
      <c r="A231" s="137">
        <v>2012</v>
      </c>
      <c r="B231" s="137">
        <v>12</v>
      </c>
      <c r="C231" s="137" t="s">
        <v>90</v>
      </c>
      <c r="D231" s="137" t="s">
        <v>150</v>
      </c>
      <c r="E231" s="137" t="s">
        <v>53</v>
      </c>
      <c r="F231" s="137" t="s">
        <v>49</v>
      </c>
      <c r="G231" s="137"/>
      <c r="H231" s="154">
        <v>0.75571047558689164</v>
      </c>
      <c r="I231" s="137" t="s">
        <v>290</v>
      </c>
    </row>
    <row r="232" spans="1:9" x14ac:dyDescent="0.25">
      <c r="A232" s="137">
        <v>2012</v>
      </c>
      <c r="B232" s="137">
        <v>12</v>
      </c>
      <c r="C232" s="137" t="s">
        <v>90</v>
      </c>
      <c r="D232" s="137" t="s">
        <v>150</v>
      </c>
      <c r="E232" s="137" t="s">
        <v>53</v>
      </c>
      <c r="F232" s="137" t="s">
        <v>52</v>
      </c>
      <c r="G232" s="137"/>
      <c r="H232" s="154">
        <v>0.73942093541202669</v>
      </c>
      <c r="I232" s="137" t="s">
        <v>290</v>
      </c>
    </row>
    <row r="233" spans="1:9" ht="30" x14ac:dyDescent="0.25">
      <c r="A233" s="137">
        <v>2012</v>
      </c>
      <c r="B233" s="137">
        <v>16</v>
      </c>
      <c r="C233" s="137" t="s">
        <v>91</v>
      </c>
      <c r="D233" s="137" t="s">
        <v>150</v>
      </c>
      <c r="E233" s="137" t="s">
        <v>29</v>
      </c>
      <c r="F233" s="137" t="s">
        <v>30</v>
      </c>
      <c r="G233" s="137"/>
      <c r="H233" s="154">
        <v>0.46896191966614503</v>
      </c>
      <c r="I233" s="137" t="s">
        <v>290</v>
      </c>
    </row>
    <row r="234" spans="1:9" ht="30" x14ac:dyDescent="0.25">
      <c r="A234" s="137">
        <v>2012</v>
      </c>
      <c r="B234" s="137">
        <v>16</v>
      </c>
      <c r="C234" s="137" t="s">
        <v>91</v>
      </c>
      <c r="D234" s="137" t="s">
        <v>150</v>
      </c>
      <c r="E234" s="137" t="s">
        <v>29</v>
      </c>
      <c r="F234" s="137" t="s">
        <v>31</v>
      </c>
      <c r="G234" s="137"/>
      <c r="H234" s="154">
        <v>0.51333032083145047</v>
      </c>
      <c r="I234" s="137" t="s">
        <v>75</v>
      </c>
    </row>
    <row r="235" spans="1:9" ht="30" x14ac:dyDescent="0.25">
      <c r="A235" s="137">
        <v>2012</v>
      </c>
      <c r="B235" s="137">
        <v>16</v>
      </c>
      <c r="C235" s="137" t="s">
        <v>91</v>
      </c>
      <c r="D235" s="137" t="s">
        <v>150</v>
      </c>
      <c r="E235" s="137" t="s">
        <v>29</v>
      </c>
      <c r="F235" s="137" t="s">
        <v>32</v>
      </c>
      <c r="G235" s="137"/>
      <c r="H235" s="154">
        <v>0.54101722723543888</v>
      </c>
      <c r="I235" s="137" t="s">
        <v>75</v>
      </c>
    </row>
    <row r="236" spans="1:9" ht="30" x14ac:dyDescent="0.25">
      <c r="A236" s="137">
        <v>2012</v>
      </c>
      <c r="B236" s="137">
        <v>16</v>
      </c>
      <c r="C236" s="137" t="s">
        <v>91</v>
      </c>
      <c r="D236" s="137" t="s">
        <v>150</v>
      </c>
      <c r="E236" s="137" t="s">
        <v>29</v>
      </c>
      <c r="F236" s="137" t="s">
        <v>33</v>
      </c>
      <c r="G236" s="137"/>
      <c r="H236" s="154">
        <v>0.56765389082462259</v>
      </c>
      <c r="I236" s="137" t="s">
        <v>75</v>
      </c>
    </row>
    <row r="237" spans="1:9" ht="30" x14ac:dyDescent="0.25">
      <c r="A237" s="137">
        <v>2012</v>
      </c>
      <c r="B237" s="137">
        <v>16</v>
      </c>
      <c r="C237" s="137" t="s">
        <v>91</v>
      </c>
      <c r="D237" s="137" t="s">
        <v>150</v>
      </c>
      <c r="E237" s="137" t="s">
        <v>29</v>
      </c>
      <c r="F237" s="137" t="s">
        <v>34</v>
      </c>
      <c r="G237" s="137"/>
      <c r="H237" s="154">
        <v>0.61258955987717501</v>
      </c>
      <c r="I237" s="137" t="s">
        <v>75</v>
      </c>
    </row>
    <row r="238" spans="1:9" ht="30" x14ac:dyDescent="0.25">
      <c r="A238" s="137">
        <v>2012</v>
      </c>
      <c r="B238" s="137">
        <v>16</v>
      </c>
      <c r="C238" s="137" t="s">
        <v>91</v>
      </c>
      <c r="D238" s="137" t="s">
        <v>150</v>
      </c>
      <c r="E238" s="137" t="s">
        <v>29</v>
      </c>
      <c r="F238" s="137" t="s">
        <v>35</v>
      </c>
      <c r="G238" s="137"/>
      <c r="H238" s="154">
        <v>0.65289091992847204</v>
      </c>
      <c r="I238" s="137" t="s">
        <v>75</v>
      </c>
    </row>
    <row r="239" spans="1:9" ht="30" x14ac:dyDescent="0.25">
      <c r="A239" s="137">
        <v>2012</v>
      </c>
      <c r="B239" s="137">
        <v>16</v>
      </c>
      <c r="C239" s="137" t="s">
        <v>91</v>
      </c>
      <c r="D239" s="137" t="s">
        <v>150</v>
      </c>
      <c r="E239" s="137" t="s">
        <v>29</v>
      </c>
      <c r="F239" s="137" t="s">
        <v>36</v>
      </c>
      <c r="G239" s="137"/>
      <c r="H239" s="154">
        <v>0.6499597423510467</v>
      </c>
      <c r="I239" s="137" t="s">
        <v>75</v>
      </c>
    </row>
    <row r="240" spans="1:9" ht="30" x14ac:dyDescent="0.25">
      <c r="A240" s="137">
        <v>2012</v>
      </c>
      <c r="B240" s="137">
        <v>16</v>
      </c>
      <c r="C240" s="137" t="s">
        <v>91</v>
      </c>
      <c r="D240" s="137" t="s">
        <v>150</v>
      </c>
      <c r="E240" s="137" t="s">
        <v>29</v>
      </c>
      <c r="F240" s="137" t="s">
        <v>37</v>
      </c>
      <c r="G240" s="137"/>
      <c r="H240" s="154">
        <v>0.63716502115655849</v>
      </c>
      <c r="I240" s="137" t="s">
        <v>75</v>
      </c>
    </row>
    <row r="241" spans="1:9" ht="30" x14ac:dyDescent="0.25">
      <c r="A241" s="137">
        <v>2012</v>
      </c>
      <c r="B241" s="137">
        <v>16</v>
      </c>
      <c r="C241" s="137" t="s">
        <v>91</v>
      </c>
      <c r="D241" s="137" t="s">
        <v>150</v>
      </c>
      <c r="E241" s="137" t="s">
        <v>48</v>
      </c>
      <c r="F241" s="137" t="s">
        <v>43</v>
      </c>
      <c r="G241" s="137"/>
      <c r="H241" s="154">
        <v>0.53969594594594594</v>
      </c>
      <c r="I241" s="137" t="s">
        <v>75</v>
      </c>
    </row>
    <row r="242" spans="1:9" ht="30" x14ac:dyDescent="0.25">
      <c r="A242" s="137">
        <v>2012</v>
      </c>
      <c r="B242" s="137">
        <v>16</v>
      </c>
      <c r="C242" s="137" t="s">
        <v>91</v>
      </c>
      <c r="D242" s="137" t="s">
        <v>150</v>
      </c>
      <c r="E242" s="137" t="s">
        <v>48</v>
      </c>
      <c r="F242" s="137" t="s">
        <v>44</v>
      </c>
      <c r="G242" s="137"/>
      <c r="H242" s="154">
        <v>0.55130434782608695</v>
      </c>
      <c r="I242" s="137" t="s">
        <v>75</v>
      </c>
    </row>
    <row r="243" spans="1:9" ht="30" x14ac:dyDescent="0.25">
      <c r="A243" s="137">
        <v>2012</v>
      </c>
      <c r="B243" s="137">
        <v>16</v>
      </c>
      <c r="C243" s="137" t="s">
        <v>91</v>
      </c>
      <c r="D243" s="137" t="s">
        <v>150</v>
      </c>
      <c r="E243" s="137" t="s">
        <v>48</v>
      </c>
      <c r="F243" s="137" t="s">
        <v>42</v>
      </c>
      <c r="G243" s="137"/>
      <c r="H243" s="154">
        <v>0.56834532374100721</v>
      </c>
      <c r="I243" s="137" t="s">
        <v>290</v>
      </c>
    </row>
    <row r="244" spans="1:9" ht="30" x14ac:dyDescent="0.25">
      <c r="A244" s="137">
        <v>2012</v>
      </c>
      <c r="B244" s="137">
        <v>16</v>
      </c>
      <c r="C244" s="137" t="s">
        <v>91</v>
      </c>
      <c r="D244" s="137" t="s">
        <v>150</v>
      </c>
      <c r="E244" s="137" t="s">
        <v>48</v>
      </c>
      <c r="F244" s="137" t="s">
        <v>45</v>
      </c>
      <c r="G244" s="137"/>
      <c r="H244" s="154">
        <v>0.52941176470588236</v>
      </c>
      <c r="I244" s="137" t="s">
        <v>290</v>
      </c>
    </row>
    <row r="245" spans="1:9" ht="30" x14ac:dyDescent="0.25">
      <c r="A245" s="137">
        <v>2012</v>
      </c>
      <c r="B245" s="137">
        <v>16</v>
      </c>
      <c r="C245" s="137" t="s">
        <v>91</v>
      </c>
      <c r="D245" s="137" t="s">
        <v>150</v>
      </c>
      <c r="E245" s="137" t="s">
        <v>48</v>
      </c>
      <c r="F245" s="137" t="s">
        <v>41</v>
      </c>
      <c r="G245" s="137"/>
      <c r="H245" s="154">
        <v>0.60632775440794773</v>
      </c>
      <c r="I245" s="137" t="s">
        <v>290</v>
      </c>
    </row>
    <row r="246" spans="1:9" ht="30" x14ac:dyDescent="0.25">
      <c r="A246" s="137">
        <v>2012</v>
      </c>
      <c r="B246" s="137">
        <v>16</v>
      </c>
      <c r="C246" s="137" t="s">
        <v>91</v>
      </c>
      <c r="D246" s="137" t="s">
        <v>150</v>
      </c>
      <c r="E246" s="137" t="s">
        <v>53</v>
      </c>
      <c r="F246" s="137" t="s">
        <v>51</v>
      </c>
      <c r="G246" s="137"/>
      <c r="H246" s="154">
        <v>0.46706586826347307</v>
      </c>
      <c r="I246" s="137" t="s">
        <v>75</v>
      </c>
    </row>
    <row r="247" spans="1:9" ht="30" x14ac:dyDescent="0.25">
      <c r="A247" s="137">
        <v>2012</v>
      </c>
      <c r="B247" s="137">
        <v>16</v>
      </c>
      <c r="C247" s="137" t="s">
        <v>91</v>
      </c>
      <c r="D247" s="137" t="s">
        <v>150</v>
      </c>
      <c r="E247" s="137" t="s">
        <v>53</v>
      </c>
      <c r="F247" s="137" t="s">
        <v>50</v>
      </c>
      <c r="G247" s="137"/>
      <c r="H247" s="154">
        <v>0.5246636771300448</v>
      </c>
      <c r="I247" s="137" t="s">
        <v>75</v>
      </c>
    </row>
    <row r="248" spans="1:9" ht="30" x14ac:dyDescent="0.25">
      <c r="A248" s="137">
        <v>2012</v>
      </c>
      <c r="B248" s="137">
        <v>16</v>
      </c>
      <c r="C248" s="137" t="s">
        <v>91</v>
      </c>
      <c r="D248" s="137" t="s">
        <v>150</v>
      </c>
      <c r="E248" s="137" t="s">
        <v>53</v>
      </c>
      <c r="F248" s="137" t="s">
        <v>49</v>
      </c>
      <c r="G248" s="137"/>
      <c r="H248" s="154">
        <v>0.60084481802278444</v>
      </c>
      <c r="I248" s="137" t="s">
        <v>290</v>
      </c>
    </row>
    <row r="249" spans="1:9" ht="30" x14ac:dyDescent="0.25">
      <c r="A249" s="137">
        <v>2012</v>
      </c>
      <c r="B249" s="137">
        <v>16</v>
      </c>
      <c r="C249" s="137" t="s">
        <v>91</v>
      </c>
      <c r="D249" s="137" t="s">
        <v>150</v>
      </c>
      <c r="E249" s="137" t="s">
        <v>53</v>
      </c>
      <c r="F249" s="137" t="s">
        <v>52</v>
      </c>
      <c r="G249" s="137"/>
      <c r="H249" s="154">
        <v>0.57371794871794868</v>
      </c>
      <c r="I249" s="137" t="s">
        <v>290</v>
      </c>
    </row>
    <row r="250" spans="1:9" ht="30" x14ac:dyDescent="0.25">
      <c r="A250" s="137">
        <v>2012</v>
      </c>
      <c r="B250" s="137">
        <v>17</v>
      </c>
      <c r="C250" s="137" t="s">
        <v>92</v>
      </c>
      <c r="D250" s="137" t="s">
        <v>150</v>
      </c>
      <c r="E250" s="137" t="s">
        <v>29</v>
      </c>
      <c r="F250" s="137" t="s">
        <v>30</v>
      </c>
      <c r="G250" s="137"/>
      <c r="H250" s="154">
        <v>0.67604090577063547</v>
      </c>
      <c r="I250" s="137" t="s">
        <v>290</v>
      </c>
    </row>
    <row r="251" spans="1:9" ht="30" x14ac:dyDescent="0.25">
      <c r="A251" s="137">
        <v>2012</v>
      </c>
      <c r="B251" s="137">
        <v>17</v>
      </c>
      <c r="C251" s="137" t="s">
        <v>92</v>
      </c>
      <c r="D251" s="137" t="s">
        <v>150</v>
      </c>
      <c r="E251" s="137" t="s">
        <v>29</v>
      </c>
      <c r="F251" s="137" t="s">
        <v>31</v>
      </c>
      <c r="G251" s="137"/>
      <c r="H251" s="154">
        <v>0.71350410345685156</v>
      </c>
      <c r="I251" s="137" t="s">
        <v>75</v>
      </c>
    </row>
    <row r="252" spans="1:9" ht="30" x14ac:dyDescent="0.25">
      <c r="A252" s="137">
        <v>2012</v>
      </c>
      <c r="B252" s="137">
        <v>17</v>
      </c>
      <c r="C252" s="137" t="s">
        <v>92</v>
      </c>
      <c r="D252" s="137" t="s">
        <v>150</v>
      </c>
      <c r="E252" s="137" t="s">
        <v>29</v>
      </c>
      <c r="F252" s="137" t="s">
        <v>32</v>
      </c>
      <c r="G252" s="137"/>
      <c r="H252" s="154">
        <v>0.74495527355939251</v>
      </c>
      <c r="I252" s="137" t="s">
        <v>75</v>
      </c>
    </row>
    <row r="253" spans="1:9" ht="30" x14ac:dyDescent="0.25">
      <c r="A253" s="137">
        <v>2012</v>
      </c>
      <c r="B253" s="137">
        <v>17</v>
      </c>
      <c r="C253" s="137" t="s">
        <v>92</v>
      </c>
      <c r="D253" s="137" t="s">
        <v>150</v>
      </c>
      <c r="E253" s="137" t="s">
        <v>29</v>
      </c>
      <c r="F253" s="137" t="s">
        <v>33</v>
      </c>
      <c r="G253" s="137"/>
      <c r="H253" s="154">
        <v>0.77037712895377131</v>
      </c>
      <c r="I253" s="137" t="s">
        <v>75</v>
      </c>
    </row>
    <row r="254" spans="1:9" ht="30" x14ac:dyDescent="0.25">
      <c r="A254" s="137">
        <v>2012</v>
      </c>
      <c r="B254" s="137">
        <v>17</v>
      </c>
      <c r="C254" s="137" t="s">
        <v>92</v>
      </c>
      <c r="D254" s="137" t="s">
        <v>150</v>
      </c>
      <c r="E254" s="137" t="s">
        <v>29</v>
      </c>
      <c r="F254" s="137" t="s">
        <v>34</v>
      </c>
      <c r="G254" s="137"/>
      <c r="H254" s="154">
        <v>0.81343918344201871</v>
      </c>
      <c r="I254" s="137" t="s">
        <v>75</v>
      </c>
    </row>
    <row r="255" spans="1:9" ht="30" x14ac:dyDescent="0.25">
      <c r="A255" s="137">
        <v>2012</v>
      </c>
      <c r="B255" s="137">
        <v>17</v>
      </c>
      <c r="C255" s="137" t="s">
        <v>92</v>
      </c>
      <c r="D255" s="137" t="s">
        <v>150</v>
      </c>
      <c r="E255" s="137" t="s">
        <v>29</v>
      </c>
      <c r="F255" s="137" t="s">
        <v>35</v>
      </c>
      <c r="G255" s="137"/>
      <c r="H255" s="154">
        <v>0.82233766233766237</v>
      </c>
      <c r="I255" s="137" t="s">
        <v>75</v>
      </c>
    </row>
    <row r="256" spans="1:9" ht="30" x14ac:dyDescent="0.25">
      <c r="A256" s="137">
        <v>2012</v>
      </c>
      <c r="B256" s="137">
        <v>17</v>
      </c>
      <c r="C256" s="137" t="s">
        <v>92</v>
      </c>
      <c r="D256" s="137" t="s">
        <v>150</v>
      </c>
      <c r="E256" s="137" t="s">
        <v>29</v>
      </c>
      <c r="F256" s="137" t="s">
        <v>36</v>
      </c>
      <c r="G256" s="137"/>
      <c r="H256" s="154">
        <v>0.79116978989210673</v>
      </c>
      <c r="I256" s="137" t="s">
        <v>75</v>
      </c>
    </row>
    <row r="257" spans="1:9" ht="30" x14ac:dyDescent="0.25">
      <c r="A257" s="137">
        <v>2012</v>
      </c>
      <c r="B257" s="137">
        <v>17</v>
      </c>
      <c r="C257" s="137" t="s">
        <v>92</v>
      </c>
      <c r="D257" s="137" t="s">
        <v>150</v>
      </c>
      <c r="E257" s="137" t="s">
        <v>29</v>
      </c>
      <c r="F257" s="137" t="s">
        <v>37</v>
      </c>
      <c r="G257" s="137"/>
      <c r="H257" s="154">
        <v>0.7670317926796687</v>
      </c>
      <c r="I257" s="137" t="s">
        <v>75</v>
      </c>
    </row>
    <row r="258" spans="1:9" ht="30" x14ac:dyDescent="0.25">
      <c r="A258" s="137">
        <v>2012</v>
      </c>
      <c r="B258" s="137">
        <v>17</v>
      </c>
      <c r="C258" s="137" t="s">
        <v>92</v>
      </c>
      <c r="D258" s="137" t="s">
        <v>150</v>
      </c>
      <c r="E258" s="137" t="s">
        <v>48</v>
      </c>
      <c r="F258" s="137" t="s">
        <v>43</v>
      </c>
      <c r="G258" s="137"/>
      <c r="H258" s="154">
        <v>0.73266152934202722</v>
      </c>
      <c r="I258" s="137" t="s">
        <v>75</v>
      </c>
    </row>
    <row r="259" spans="1:9" ht="30" x14ac:dyDescent="0.25">
      <c r="A259" s="137">
        <v>2012</v>
      </c>
      <c r="B259" s="137">
        <v>17</v>
      </c>
      <c r="C259" s="137" t="s">
        <v>92</v>
      </c>
      <c r="D259" s="137" t="s">
        <v>150</v>
      </c>
      <c r="E259" s="137" t="s">
        <v>48</v>
      </c>
      <c r="F259" s="137" t="s">
        <v>44</v>
      </c>
      <c r="G259" s="137"/>
      <c r="H259" s="154">
        <v>0.72261306532663316</v>
      </c>
      <c r="I259" s="137" t="s">
        <v>75</v>
      </c>
    </row>
    <row r="260" spans="1:9" ht="30" x14ac:dyDescent="0.25">
      <c r="A260" s="137">
        <v>2012</v>
      </c>
      <c r="B260" s="137">
        <v>17</v>
      </c>
      <c r="C260" s="137" t="s">
        <v>92</v>
      </c>
      <c r="D260" s="137" t="s">
        <v>150</v>
      </c>
      <c r="E260" s="137" t="s">
        <v>48</v>
      </c>
      <c r="F260" s="137" t="s">
        <v>42</v>
      </c>
      <c r="G260" s="137"/>
      <c r="H260" s="154">
        <v>0.71902654867256632</v>
      </c>
      <c r="I260" s="137" t="s">
        <v>75</v>
      </c>
    </row>
    <row r="261" spans="1:9" ht="30" x14ac:dyDescent="0.25">
      <c r="A261" s="137">
        <v>2012</v>
      </c>
      <c r="B261" s="137">
        <v>17</v>
      </c>
      <c r="C261" s="137" t="s">
        <v>92</v>
      </c>
      <c r="D261" s="137" t="s">
        <v>150</v>
      </c>
      <c r="E261" s="137" t="s">
        <v>48</v>
      </c>
      <c r="F261" s="137" t="s">
        <v>45</v>
      </c>
      <c r="G261" s="137"/>
      <c r="H261" s="154">
        <v>0.66473988439306353</v>
      </c>
      <c r="I261" s="137" t="s">
        <v>75</v>
      </c>
    </row>
    <row r="262" spans="1:9" ht="30" x14ac:dyDescent="0.25">
      <c r="A262" s="137">
        <v>2012</v>
      </c>
      <c r="B262" s="137">
        <v>17</v>
      </c>
      <c r="C262" s="137" t="s">
        <v>92</v>
      </c>
      <c r="D262" s="137" t="s">
        <v>150</v>
      </c>
      <c r="E262" s="137" t="s">
        <v>48</v>
      </c>
      <c r="F262" s="137" t="s">
        <v>41</v>
      </c>
      <c r="G262" s="137"/>
      <c r="H262" s="154">
        <v>0.78292195162041478</v>
      </c>
      <c r="I262" s="137" t="s">
        <v>290</v>
      </c>
    </row>
    <row r="263" spans="1:9" ht="30" x14ac:dyDescent="0.25">
      <c r="A263" s="137">
        <v>2012</v>
      </c>
      <c r="B263" s="137">
        <v>17</v>
      </c>
      <c r="C263" s="137" t="s">
        <v>92</v>
      </c>
      <c r="D263" s="137" t="s">
        <v>150</v>
      </c>
      <c r="E263" s="137" t="s">
        <v>53</v>
      </c>
      <c r="F263" s="137" t="s">
        <v>51</v>
      </c>
      <c r="G263" s="137"/>
      <c r="H263" s="154">
        <v>0.6875</v>
      </c>
      <c r="I263" s="137" t="s">
        <v>75</v>
      </c>
    </row>
    <row r="264" spans="1:9" ht="30" x14ac:dyDescent="0.25">
      <c r="A264" s="137">
        <v>2012</v>
      </c>
      <c r="B264" s="137">
        <v>17</v>
      </c>
      <c r="C264" s="137" t="s">
        <v>92</v>
      </c>
      <c r="D264" s="137" t="s">
        <v>150</v>
      </c>
      <c r="E264" s="137" t="s">
        <v>53</v>
      </c>
      <c r="F264" s="137" t="s">
        <v>50</v>
      </c>
      <c r="G264" s="137"/>
      <c r="H264" s="154">
        <v>0.70798319327731096</v>
      </c>
      <c r="I264" s="137" t="s">
        <v>75</v>
      </c>
    </row>
    <row r="265" spans="1:9" ht="30" x14ac:dyDescent="0.25">
      <c r="A265" s="137">
        <v>2012</v>
      </c>
      <c r="B265" s="137">
        <v>17</v>
      </c>
      <c r="C265" s="137" t="s">
        <v>92</v>
      </c>
      <c r="D265" s="137" t="s">
        <v>150</v>
      </c>
      <c r="E265" s="137" t="s">
        <v>53</v>
      </c>
      <c r="F265" s="137" t="s">
        <v>49</v>
      </c>
      <c r="G265" s="137"/>
      <c r="H265" s="154">
        <v>0.78291898674613758</v>
      </c>
      <c r="I265" s="137" t="s">
        <v>290</v>
      </c>
    </row>
    <row r="266" spans="1:9" ht="30" x14ac:dyDescent="0.25">
      <c r="A266" s="137">
        <v>2012</v>
      </c>
      <c r="B266" s="137">
        <v>17</v>
      </c>
      <c r="C266" s="137" t="s">
        <v>92</v>
      </c>
      <c r="D266" s="137" t="s">
        <v>150</v>
      </c>
      <c r="E266" s="137" t="s">
        <v>53</v>
      </c>
      <c r="F266" s="137" t="s">
        <v>52</v>
      </c>
      <c r="G266" s="137"/>
      <c r="H266" s="154">
        <v>0.72391304347826091</v>
      </c>
      <c r="I266" s="137" t="s">
        <v>75</v>
      </c>
    </row>
    <row r="267" spans="1:9" ht="30" x14ac:dyDescent="0.25">
      <c r="A267" s="137">
        <v>2012</v>
      </c>
      <c r="B267" s="137">
        <v>21</v>
      </c>
      <c r="C267" s="137" t="s">
        <v>93</v>
      </c>
      <c r="D267" s="137" t="s">
        <v>150</v>
      </c>
      <c r="E267" s="137" t="s">
        <v>29</v>
      </c>
      <c r="F267" s="137" t="s">
        <v>30</v>
      </c>
      <c r="G267" s="137"/>
      <c r="H267" s="154">
        <v>0.50479478327579597</v>
      </c>
      <c r="I267" s="137" t="s">
        <v>290</v>
      </c>
    </row>
    <row r="268" spans="1:9" ht="30" x14ac:dyDescent="0.25">
      <c r="A268" s="137">
        <v>2012</v>
      </c>
      <c r="B268" s="137">
        <v>21</v>
      </c>
      <c r="C268" s="137" t="s">
        <v>93</v>
      </c>
      <c r="D268" s="137" t="s">
        <v>150</v>
      </c>
      <c r="E268" s="137" t="s">
        <v>29</v>
      </c>
      <c r="F268" s="137" t="s">
        <v>31</v>
      </c>
      <c r="G268" s="137"/>
      <c r="H268" s="154">
        <v>0.54829471491799009</v>
      </c>
      <c r="I268" s="137" t="s">
        <v>75</v>
      </c>
    </row>
    <row r="269" spans="1:9" ht="30" x14ac:dyDescent="0.25">
      <c r="A269" s="137">
        <v>2012</v>
      </c>
      <c r="B269" s="137">
        <v>21</v>
      </c>
      <c r="C269" s="137" t="s">
        <v>93</v>
      </c>
      <c r="D269" s="137" t="s">
        <v>150</v>
      </c>
      <c r="E269" s="137" t="s">
        <v>29</v>
      </c>
      <c r="F269" s="137" t="s">
        <v>32</v>
      </c>
      <c r="G269" s="137"/>
      <c r="H269" s="154">
        <v>0.58699891657638137</v>
      </c>
      <c r="I269" s="137" t="s">
        <v>75</v>
      </c>
    </row>
    <row r="270" spans="1:9" ht="30" x14ac:dyDescent="0.25">
      <c r="A270" s="137">
        <v>2012</v>
      </c>
      <c r="B270" s="137">
        <v>21</v>
      </c>
      <c r="C270" s="137" t="s">
        <v>93</v>
      </c>
      <c r="D270" s="137" t="s">
        <v>150</v>
      </c>
      <c r="E270" s="137" t="s">
        <v>29</v>
      </c>
      <c r="F270" s="137" t="s">
        <v>33</v>
      </c>
      <c r="G270" s="137"/>
      <c r="H270" s="154">
        <v>0.61750637755102045</v>
      </c>
      <c r="I270" s="137" t="s">
        <v>75</v>
      </c>
    </row>
    <row r="271" spans="1:9" ht="30" x14ac:dyDescent="0.25">
      <c r="A271" s="137">
        <v>2012</v>
      </c>
      <c r="B271" s="137">
        <v>21</v>
      </c>
      <c r="C271" s="137" t="s">
        <v>93</v>
      </c>
      <c r="D271" s="137" t="s">
        <v>150</v>
      </c>
      <c r="E271" s="137" t="s">
        <v>29</v>
      </c>
      <c r="F271" s="137" t="s">
        <v>34</v>
      </c>
      <c r="G271" s="137"/>
      <c r="H271" s="154">
        <v>0.66760898675792291</v>
      </c>
      <c r="I271" s="137" t="s">
        <v>75</v>
      </c>
    </row>
    <row r="272" spans="1:9" ht="30" x14ac:dyDescent="0.25">
      <c r="A272" s="137">
        <v>2012</v>
      </c>
      <c r="B272" s="137">
        <v>21</v>
      </c>
      <c r="C272" s="137" t="s">
        <v>93</v>
      </c>
      <c r="D272" s="137" t="s">
        <v>150</v>
      </c>
      <c r="E272" s="137" t="s">
        <v>29</v>
      </c>
      <c r="F272" s="137" t="s">
        <v>35</v>
      </c>
      <c r="G272" s="137"/>
      <c r="H272" s="154">
        <v>0.68757807078417765</v>
      </c>
      <c r="I272" s="137" t="s">
        <v>75</v>
      </c>
    </row>
    <row r="273" spans="1:9" ht="30" x14ac:dyDescent="0.25">
      <c r="A273" s="137">
        <v>2012</v>
      </c>
      <c r="B273" s="137">
        <v>21</v>
      </c>
      <c r="C273" s="137" t="s">
        <v>93</v>
      </c>
      <c r="D273" s="137" t="s">
        <v>150</v>
      </c>
      <c r="E273" s="137" t="s">
        <v>29</v>
      </c>
      <c r="F273" s="137" t="s">
        <v>36</v>
      </c>
      <c r="G273" s="137"/>
      <c r="H273" s="154">
        <v>0.65084852294154616</v>
      </c>
      <c r="I273" s="137" t="s">
        <v>75</v>
      </c>
    </row>
    <row r="274" spans="1:9" ht="30" x14ac:dyDescent="0.25">
      <c r="A274" s="137">
        <v>2012</v>
      </c>
      <c r="B274" s="137">
        <v>21</v>
      </c>
      <c r="C274" s="137" t="s">
        <v>93</v>
      </c>
      <c r="D274" s="137" t="s">
        <v>150</v>
      </c>
      <c r="E274" s="137" t="s">
        <v>29</v>
      </c>
      <c r="F274" s="137" t="s">
        <v>37</v>
      </c>
      <c r="G274" s="137"/>
      <c r="H274" s="154">
        <v>0.61813695249845779</v>
      </c>
      <c r="I274" s="137" t="s">
        <v>75</v>
      </c>
    </row>
    <row r="275" spans="1:9" ht="30" x14ac:dyDescent="0.25">
      <c r="A275" s="137">
        <v>2012</v>
      </c>
      <c r="B275" s="137">
        <v>21</v>
      </c>
      <c r="C275" s="137" t="s">
        <v>93</v>
      </c>
      <c r="D275" s="137" t="s">
        <v>150</v>
      </c>
      <c r="E275" s="137" t="s">
        <v>48</v>
      </c>
      <c r="F275" s="137" t="s">
        <v>43</v>
      </c>
      <c r="G275" s="137"/>
      <c r="H275" s="154">
        <v>0.50387096774193552</v>
      </c>
      <c r="I275" s="137" t="s">
        <v>75</v>
      </c>
    </row>
    <row r="276" spans="1:9" ht="30" x14ac:dyDescent="0.25">
      <c r="A276" s="137">
        <v>2012</v>
      </c>
      <c r="B276" s="137">
        <v>21</v>
      </c>
      <c r="C276" s="137" t="s">
        <v>93</v>
      </c>
      <c r="D276" s="137" t="s">
        <v>150</v>
      </c>
      <c r="E276" s="137" t="s">
        <v>48</v>
      </c>
      <c r="F276" s="137" t="s">
        <v>44</v>
      </c>
      <c r="G276" s="137"/>
      <c r="H276" s="154">
        <v>0.51096491228070173</v>
      </c>
      <c r="I276" s="137" t="s">
        <v>75</v>
      </c>
    </row>
    <row r="277" spans="1:9" ht="30" x14ac:dyDescent="0.25">
      <c r="A277" s="137">
        <v>2012</v>
      </c>
      <c r="B277" s="137">
        <v>21</v>
      </c>
      <c r="C277" s="137" t="s">
        <v>93</v>
      </c>
      <c r="D277" s="137" t="s">
        <v>150</v>
      </c>
      <c r="E277" s="137" t="s">
        <v>48</v>
      </c>
      <c r="F277" s="137" t="s">
        <v>42</v>
      </c>
      <c r="G277" s="137"/>
      <c r="H277" s="154">
        <v>0.53827751196172247</v>
      </c>
      <c r="I277" s="137" t="s">
        <v>75</v>
      </c>
    </row>
    <row r="278" spans="1:9" ht="30" x14ac:dyDescent="0.25">
      <c r="A278" s="137">
        <v>2012</v>
      </c>
      <c r="B278" s="137">
        <v>21</v>
      </c>
      <c r="C278" s="137" t="s">
        <v>93</v>
      </c>
      <c r="D278" s="137" t="s">
        <v>150</v>
      </c>
      <c r="E278" s="137" t="s">
        <v>48</v>
      </c>
      <c r="F278" s="137" t="s">
        <v>45</v>
      </c>
      <c r="G278" s="137"/>
      <c r="H278" s="154">
        <v>0.49358974358974361</v>
      </c>
      <c r="I278" s="137" t="s">
        <v>75</v>
      </c>
    </row>
    <row r="279" spans="1:9" ht="30" x14ac:dyDescent="0.25">
      <c r="A279" s="137">
        <v>2012</v>
      </c>
      <c r="B279" s="137">
        <v>21</v>
      </c>
      <c r="C279" s="137" t="s">
        <v>93</v>
      </c>
      <c r="D279" s="137" t="s">
        <v>150</v>
      </c>
      <c r="E279" s="137" t="s">
        <v>48</v>
      </c>
      <c r="F279" s="137" t="s">
        <v>41</v>
      </c>
      <c r="G279" s="137"/>
      <c r="H279" s="154">
        <v>0.6374525270230792</v>
      </c>
      <c r="I279" s="137" t="s">
        <v>290</v>
      </c>
    </row>
    <row r="280" spans="1:9" ht="30" x14ac:dyDescent="0.25">
      <c r="A280" s="137">
        <v>2012</v>
      </c>
      <c r="B280" s="137">
        <v>21</v>
      </c>
      <c r="C280" s="137" t="s">
        <v>93</v>
      </c>
      <c r="D280" s="137" t="s">
        <v>150</v>
      </c>
      <c r="E280" s="137" t="s">
        <v>53</v>
      </c>
      <c r="F280" s="137" t="s">
        <v>51</v>
      </c>
      <c r="G280" s="137"/>
      <c r="H280" s="154">
        <v>0.54325259515570934</v>
      </c>
      <c r="I280" s="137" t="s">
        <v>75</v>
      </c>
    </row>
    <row r="281" spans="1:9" ht="30" x14ac:dyDescent="0.25">
      <c r="A281" s="137">
        <v>2012</v>
      </c>
      <c r="B281" s="137">
        <v>21</v>
      </c>
      <c r="C281" s="137" t="s">
        <v>93</v>
      </c>
      <c r="D281" s="137" t="s">
        <v>150</v>
      </c>
      <c r="E281" s="137" t="s">
        <v>53</v>
      </c>
      <c r="F281" s="137" t="s">
        <v>50</v>
      </c>
      <c r="G281" s="137"/>
      <c r="H281" s="154">
        <v>0.56043956043956045</v>
      </c>
      <c r="I281" s="137" t="s">
        <v>75</v>
      </c>
    </row>
    <row r="282" spans="1:9" ht="30" x14ac:dyDescent="0.25">
      <c r="A282" s="137">
        <v>2012</v>
      </c>
      <c r="B282" s="137">
        <v>21</v>
      </c>
      <c r="C282" s="137" t="s">
        <v>93</v>
      </c>
      <c r="D282" s="137" t="s">
        <v>150</v>
      </c>
      <c r="E282" s="137" t="s">
        <v>53</v>
      </c>
      <c r="F282" s="137" t="s">
        <v>49</v>
      </c>
      <c r="G282" s="137"/>
      <c r="H282" s="154">
        <v>0.63260875615797818</v>
      </c>
      <c r="I282" s="137" t="s">
        <v>290</v>
      </c>
    </row>
    <row r="283" spans="1:9" ht="30" x14ac:dyDescent="0.25">
      <c r="A283" s="137">
        <v>2012</v>
      </c>
      <c r="B283" s="137">
        <v>21</v>
      </c>
      <c r="C283" s="137" t="s">
        <v>93</v>
      </c>
      <c r="D283" s="137" t="s">
        <v>150</v>
      </c>
      <c r="E283" s="137" t="s">
        <v>53</v>
      </c>
      <c r="F283" s="137" t="s">
        <v>52</v>
      </c>
      <c r="G283" s="137"/>
      <c r="H283" s="154">
        <v>0.56220095693779903</v>
      </c>
      <c r="I283" s="137" t="s">
        <v>75</v>
      </c>
    </row>
    <row r="284" spans="1:9" ht="30" x14ac:dyDescent="0.25">
      <c r="A284" s="137">
        <v>2014</v>
      </c>
      <c r="B284" s="137">
        <v>10</v>
      </c>
      <c r="C284" s="137" t="s">
        <v>74</v>
      </c>
      <c r="D284" s="137" t="s">
        <v>150</v>
      </c>
      <c r="E284" s="137" t="s">
        <v>29</v>
      </c>
      <c r="F284" s="137" t="s">
        <v>30</v>
      </c>
      <c r="G284" s="137"/>
      <c r="H284" s="154">
        <v>0.6202020202020202</v>
      </c>
      <c r="I284" s="137" t="s">
        <v>290</v>
      </c>
    </row>
    <row r="285" spans="1:9" ht="30" x14ac:dyDescent="0.25">
      <c r="A285" s="137">
        <v>2014</v>
      </c>
      <c r="B285" s="137">
        <v>10</v>
      </c>
      <c r="C285" s="137" t="s">
        <v>74</v>
      </c>
      <c r="D285" s="137" t="s">
        <v>150</v>
      </c>
      <c r="E285" s="137" t="s">
        <v>29</v>
      </c>
      <c r="F285" s="137" t="s">
        <v>31</v>
      </c>
      <c r="G285" s="137"/>
      <c r="H285" s="154">
        <v>0.68515328970030998</v>
      </c>
      <c r="I285" s="137" t="s">
        <v>75</v>
      </c>
    </row>
    <row r="286" spans="1:9" ht="30" x14ac:dyDescent="0.25">
      <c r="A286" s="137">
        <v>2014</v>
      </c>
      <c r="B286" s="137">
        <v>10</v>
      </c>
      <c r="C286" s="137" t="s">
        <v>74</v>
      </c>
      <c r="D286" s="137" t="s">
        <v>150</v>
      </c>
      <c r="E286" s="137" t="s">
        <v>29</v>
      </c>
      <c r="F286" s="137" t="s">
        <v>32</v>
      </c>
      <c r="G286" s="137"/>
      <c r="H286" s="154">
        <v>0.70491803278688525</v>
      </c>
      <c r="I286" s="137" t="s">
        <v>75</v>
      </c>
    </row>
    <row r="287" spans="1:9" ht="30" x14ac:dyDescent="0.25">
      <c r="A287" s="137">
        <v>2014</v>
      </c>
      <c r="B287" s="137">
        <v>10</v>
      </c>
      <c r="C287" s="137" t="s">
        <v>74</v>
      </c>
      <c r="D287" s="137" t="s">
        <v>150</v>
      </c>
      <c r="E287" s="137" t="s">
        <v>29</v>
      </c>
      <c r="F287" s="137" t="s">
        <v>33</v>
      </c>
      <c r="G287" s="137"/>
      <c r="H287" s="154">
        <v>0.71124282274495276</v>
      </c>
      <c r="I287" s="137" t="s">
        <v>75</v>
      </c>
    </row>
    <row r="288" spans="1:9" ht="30" x14ac:dyDescent="0.25">
      <c r="A288" s="137">
        <v>2014</v>
      </c>
      <c r="B288" s="137">
        <v>10</v>
      </c>
      <c r="C288" s="137" t="s">
        <v>74</v>
      </c>
      <c r="D288" s="137" t="s">
        <v>150</v>
      </c>
      <c r="E288" s="137" t="s">
        <v>29</v>
      </c>
      <c r="F288" s="137" t="s">
        <v>34</v>
      </c>
      <c r="G288" s="137"/>
      <c r="H288" s="154">
        <v>0.75247366741142674</v>
      </c>
      <c r="I288" s="137" t="s">
        <v>75</v>
      </c>
    </row>
    <row r="289" spans="1:9" ht="30" x14ac:dyDescent="0.25">
      <c r="A289" s="137">
        <v>2014</v>
      </c>
      <c r="B289" s="137">
        <v>10</v>
      </c>
      <c r="C289" s="137" t="s">
        <v>74</v>
      </c>
      <c r="D289" s="137" t="s">
        <v>150</v>
      </c>
      <c r="E289" s="137" t="s">
        <v>29</v>
      </c>
      <c r="F289" s="137" t="s">
        <v>35</v>
      </c>
      <c r="G289" s="137"/>
      <c r="H289" s="154">
        <v>0.76134800550206327</v>
      </c>
      <c r="I289" s="137" t="s">
        <v>75</v>
      </c>
    </row>
    <row r="290" spans="1:9" ht="30" x14ac:dyDescent="0.25">
      <c r="A290" s="137">
        <v>2014</v>
      </c>
      <c r="B290" s="137">
        <v>10</v>
      </c>
      <c r="C290" s="137" t="s">
        <v>74</v>
      </c>
      <c r="D290" s="137" t="s">
        <v>150</v>
      </c>
      <c r="E290" s="137" t="s">
        <v>29</v>
      </c>
      <c r="F290" s="137" t="s">
        <v>36</v>
      </c>
      <c r="G290" s="137"/>
      <c r="H290" s="154">
        <v>0.73108869771581131</v>
      </c>
      <c r="I290" s="137" t="s">
        <v>75</v>
      </c>
    </row>
    <row r="291" spans="1:9" ht="30" x14ac:dyDescent="0.25">
      <c r="A291" s="137">
        <v>2014</v>
      </c>
      <c r="B291" s="137">
        <v>10</v>
      </c>
      <c r="C291" s="137" t="s">
        <v>74</v>
      </c>
      <c r="D291" s="137" t="s">
        <v>150</v>
      </c>
      <c r="E291" s="137" t="s">
        <v>29</v>
      </c>
      <c r="F291" s="137" t="s">
        <v>37</v>
      </c>
      <c r="G291" s="137"/>
      <c r="H291" s="154">
        <v>0.67879127028539454</v>
      </c>
      <c r="I291" s="137" t="s">
        <v>75</v>
      </c>
    </row>
    <row r="292" spans="1:9" ht="30" x14ac:dyDescent="0.25">
      <c r="A292" s="137">
        <v>2014</v>
      </c>
      <c r="B292" s="137">
        <v>10</v>
      </c>
      <c r="C292" s="137" t="s">
        <v>74</v>
      </c>
      <c r="D292" s="137" t="s">
        <v>150</v>
      </c>
      <c r="E292" s="137" t="s">
        <v>48</v>
      </c>
      <c r="F292" s="137" t="s">
        <v>43</v>
      </c>
      <c r="G292" s="137"/>
      <c r="H292" s="154">
        <v>0.6741258741258741</v>
      </c>
      <c r="I292" s="137" t="s">
        <v>75</v>
      </c>
    </row>
    <row r="293" spans="1:9" ht="30" x14ac:dyDescent="0.25">
      <c r="A293" s="137">
        <v>2014</v>
      </c>
      <c r="B293" s="137">
        <v>10</v>
      </c>
      <c r="C293" s="137" t="s">
        <v>74</v>
      </c>
      <c r="D293" s="137" t="s">
        <v>150</v>
      </c>
      <c r="E293" s="137" t="s">
        <v>48</v>
      </c>
      <c r="F293" s="137" t="s">
        <v>44</v>
      </c>
      <c r="G293" s="137"/>
      <c r="H293" s="154">
        <v>0.69613259668508287</v>
      </c>
      <c r="I293" s="137" t="s">
        <v>290</v>
      </c>
    </row>
    <row r="294" spans="1:9" ht="30" x14ac:dyDescent="0.25">
      <c r="A294" s="137">
        <v>2014</v>
      </c>
      <c r="B294" s="137">
        <v>10</v>
      </c>
      <c r="C294" s="137" t="s">
        <v>74</v>
      </c>
      <c r="D294" s="137" t="s">
        <v>150</v>
      </c>
      <c r="E294" s="137" t="s">
        <v>48</v>
      </c>
      <c r="F294" s="137" t="s">
        <v>42</v>
      </c>
      <c r="G294" s="137"/>
      <c r="H294" s="154">
        <v>0.66844919786096257</v>
      </c>
      <c r="I294" s="137" t="s">
        <v>75</v>
      </c>
    </row>
    <row r="295" spans="1:9" ht="30" x14ac:dyDescent="0.25">
      <c r="A295" s="137">
        <v>2014</v>
      </c>
      <c r="B295" s="137">
        <v>10</v>
      </c>
      <c r="C295" s="137" t="s">
        <v>74</v>
      </c>
      <c r="D295" s="137" t="s">
        <v>150</v>
      </c>
      <c r="E295" s="137" t="s">
        <v>48</v>
      </c>
      <c r="F295" s="137" t="s">
        <v>45</v>
      </c>
      <c r="G295" s="137"/>
      <c r="H295" s="154">
        <v>0.72799999999999998</v>
      </c>
      <c r="I295" s="137" t="s">
        <v>290</v>
      </c>
    </row>
    <row r="296" spans="1:9" ht="30" x14ac:dyDescent="0.25">
      <c r="A296" s="137">
        <v>2014</v>
      </c>
      <c r="B296" s="137">
        <v>10</v>
      </c>
      <c r="C296" s="137" t="s">
        <v>74</v>
      </c>
      <c r="D296" s="137" t="s">
        <v>150</v>
      </c>
      <c r="E296" s="137" t="s">
        <v>48</v>
      </c>
      <c r="F296" s="137" t="s">
        <v>41</v>
      </c>
      <c r="G296" s="137"/>
      <c r="H296" s="154">
        <v>0.72583541881348446</v>
      </c>
      <c r="I296" s="137" t="s">
        <v>290</v>
      </c>
    </row>
    <row r="297" spans="1:9" ht="30" x14ac:dyDescent="0.25">
      <c r="A297" s="137">
        <v>2014</v>
      </c>
      <c r="B297" s="137">
        <v>10</v>
      </c>
      <c r="C297" s="137" t="s">
        <v>74</v>
      </c>
      <c r="D297" s="137" t="s">
        <v>150</v>
      </c>
      <c r="E297" s="137" t="s">
        <v>53</v>
      </c>
      <c r="F297" s="137" t="s">
        <v>51</v>
      </c>
      <c r="G297" s="137"/>
      <c r="H297" s="154">
        <v>0.61233480176211452</v>
      </c>
      <c r="I297" s="137" t="s">
        <v>75</v>
      </c>
    </row>
    <row r="298" spans="1:9" ht="30" x14ac:dyDescent="0.25">
      <c r="A298" s="137">
        <v>2014</v>
      </c>
      <c r="B298" s="137">
        <v>10</v>
      </c>
      <c r="C298" s="137" t="s">
        <v>74</v>
      </c>
      <c r="D298" s="137" t="s">
        <v>150</v>
      </c>
      <c r="E298" s="137" t="s">
        <v>53</v>
      </c>
      <c r="F298" s="137" t="s">
        <v>50</v>
      </c>
      <c r="G298" s="137"/>
      <c r="H298" s="154">
        <v>0.65648854961832059</v>
      </c>
      <c r="I298" s="137" t="s">
        <v>75</v>
      </c>
    </row>
    <row r="299" spans="1:9" ht="30" x14ac:dyDescent="0.25">
      <c r="A299" s="137">
        <v>2014</v>
      </c>
      <c r="B299" s="137">
        <v>10</v>
      </c>
      <c r="C299" s="137" t="s">
        <v>74</v>
      </c>
      <c r="D299" s="137" t="s">
        <v>150</v>
      </c>
      <c r="E299" s="137" t="s">
        <v>53</v>
      </c>
      <c r="F299" s="137" t="s">
        <v>49</v>
      </c>
      <c r="G299" s="137"/>
      <c r="H299" s="154">
        <v>0.72740842463504196</v>
      </c>
      <c r="I299" s="137" t="s">
        <v>290</v>
      </c>
    </row>
    <row r="300" spans="1:9" ht="30" x14ac:dyDescent="0.25">
      <c r="A300" s="137">
        <v>2014</v>
      </c>
      <c r="B300" s="137">
        <v>10</v>
      </c>
      <c r="C300" s="137" t="s">
        <v>74</v>
      </c>
      <c r="D300" s="137" t="s">
        <v>150</v>
      </c>
      <c r="E300" s="137" t="s">
        <v>53</v>
      </c>
      <c r="F300" s="137" t="s">
        <v>52</v>
      </c>
      <c r="G300" s="137"/>
      <c r="H300" s="154">
        <v>0.729903536977492</v>
      </c>
      <c r="I300" s="137" t="s">
        <v>290</v>
      </c>
    </row>
    <row r="301" spans="1:9" ht="30" x14ac:dyDescent="0.25">
      <c r="A301" s="137">
        <v>2014</v>
      </c>
      <c r="B301" s="137">
        <v>11</v>
      </c>
      <c r="C301" s="137" t="s">
        <v>89</v>
      </c>
      <c r="D301" s="137" t="s">
        <v>150</v>
      </c>
      <c r="E301" s="137" t="s">
        <v>29</v>
      </c>
      <c r="F301" s="137" t="s">
        <v>30</v>
      </c>
      <c r="G301" s="137"/>
      <c r="H301" s="154">
        <v>0.59421052631578952</v>
      </c>
      <c r="I301" s="137" t="s">
        <v>290</v>
      </c>
    </row>
    <row r="302" spans="1:9" ht="30" x14ac:dyDescent="0.25">
      <c r="A302" s="137">
        <v>2014</v>
      </c>
      <c r="B302" s="137">
        <v>11</v>
      </c>
      <c r="C302" s="137" t="s">
        <v>89</v>
      </c>
      <c r="D302" s="137" t="s">
        <v>150</v>
      </c>
      <c r="E302" s="137" t="s">
        <v>29</v>
      </c>
      <c r="F302" s="137" t="s">
        <v>31</v>
      </c>
      <c r="G302" s="137"/>
      <c r="H302" s="154">
        <v>0.6478369681801931</v>
      </c>
      <c r="I302" s="137" t="s">
        <v>75</v>
      </c>
    </row>
    <row r="303" spans="1:9" ht="30" x14ac:dyDescent="0.25">
      <c r="A303" s="137">
        <v>2014</v>
      </c>
      <c r="B303" s="137">
        <v>11</v>
      </c>
      <c r="C303" s="137" t="s">
        <v>89</v>
      </c>
      <c r="D303" s="137" t="s">
        <v>150</v>
      </c>
      <c r="E303" s="137" t="s">
        <v>29</v>
      </c>
      <c r="F303" s="137" t="s">
        <v>32</v>
      </c>
      <c r="G303" s="137"/>
      <c r="H303" s="154">
        <v>0.68179255918827508</v>
      </c>
      <c r="I303" s="137" t="s">
        <v>75</v>
      </c>
    </row>
    <row r="304" spans="1:9" ht="30" x14ac:dyDescent="0.25">
      <c r="A304" s="137">
        <v>2014</v>
      </c>
      <c r="B304" s="137">
        <v>11</v>
      </c>
      <c r="C304" s="137" t="s">
        <v>89</v>
      </c>
      <c r="D304" s="137" t="s">
        <v>150</v>
      </c>
      <c r="E304" s="137" t="s">
        <v>29</v>
      </c>
      <c r="F304" s="137" t="s">
        <v>33</v>
      </c>
      <c r="G304" s="137"/>
      <c r="H304" s="154">
        <v>0.68993288590604029</v>
      </c>
      <c r="I304" s="137" t="s">
        <v>75</v>
      </c>
    </row>
    <row r="305" spans="1:9" ht="30" x14ac:dyDescent="0.25">
      <c r="A305" s="137">
        <v>2014</v>
      </c>
      <c r="B305" s="137">
        <v>11</v>
      </c>
      <c r="C305" s="137" t="s">
        <v>89</v>
      </c>
      <c r="D305" s="137" t="s">
        <v>150</v>
      </c>
      <c r="E305" s="137" t="s">
        <v>29</v>
      </c>
      <c r="F305" s="137" t="s">
        <v>34</v>
      </c>
      <c r="G305" s="137"/>
      <c r="H305" s="154">
        <v>0.71169522542006325</v>
      </c>
      <c r="I305" s="137" t="s">
        <v>75</v>
      </c>
    </row>
    <row r="306" spans="1:9" ht="30" x14ac:dyDescent="0.25">
      <c r="A306" s="137">
        <v>2014</v>
      </c>
      <c r="B306" s="137">
        <v>11</v>
      </c>
      <c r="C306" s="137" t="s">
        <v>89</v>
      </c>
      <c r="D306" s="137" t="s">
        <v>150</v>
      </c>
      <c r="E306" s="137" t="s">
        <v>29</v>
      </c>
      <c r="F306" s="137" t="s">
        <v>35</v>
      </c>
      <c r="G306" s="137"/>
      <c r="H306" s="154">
        <v>0.71422370134568081</v>
      </c>
      <c r="I306" s="137" t="s">
        <v>75</v>
      </c>
    </row>
    <row r="307" spans="1:9" ht="30" x14ac:dyDescent="0.25">
      <c r="A307" s="137">
        <v>2014</v>
      </c>
      <c r="B307" s="137">
        <v>11</v>
      </c>
      <c r="C307" s="137" t="s">
        <v>89</v>
      </c>
      <c r="D307" s="137" t="s">
        <v>150</v>
      </c>
      <c r="E307" s="137" t="s">
        <v>29</v>
      </c>
      <c r="F307" s="137" t="s">
        <v>36</v>
      </c>
      <c r="G307" s="137"/>
      <c r="H307" s="154">
        <v>0.66762268961121729</v>
      </c>
      <c r="I307" s="137" t="s">
        <v>75</v>
      </c>
    </row>
    <row r="308" spans="1:9" ht="30" x14ac:dyDescent="0.25">
      <c r="A308" s="137">
        <v>2014</v>
      </c>
      <c r="B308" s="137">
        <v>11</v>
      </c>
      <c r="C308" s="137" t="s">
        <v>89</v>
      </c>
      <c r="D308" s="137" t="s">
        <v>150</v>
      </c>
      <c r="E308" s="137" t="s">
        <v>29</v>
      </c>
      <c r="F308" s="137" t="s">
        <v>37</v>
      </c>
      <c r="G308" s="137"/>
      <c r="H308" s="154">
        <v>0.60520738722373602</v>
      </c>
      <c r="I308" s="137" t="s">
        <v>290</v>
      </c>
    </row>
    <row r="309" spans="1:9" ht="30" x14ac:dyDescent="0.25">
      <c r="A309" s="137">
        <v>2014</v>
      </c>
      <c r="B309" s="137">
        <v>11</v>
      </c>
      <c r="C309" s="137" t="s">
        <v>89</v>
      </c>
      <c r="D309" s="137" t="s">
        <v>150</v>
      </c>
      <c r="E309" s="137" t="s">
        <v>48</v>
      </c>
      <c r="F309" s="137" t="s">
        <v>43</v>
      </c>
      <c r="G309" s="137"/>
      <c r="H309" s="154">
        <v>0.62714285714285711</v>
      </c>
      <c r="I309" s="137" t="s">
        <v>75</v>
      </c>
    </row>
    <row r="310" spans="1:9" ht="30" x14ac:dyDescent="0.25">
      <c r="A310" s="137">
        <v>2014</v>
      </c>
      <c r="B310" s="137">
        <v>11</v>
      </c>
      <c r="C310" s="137" t="s">
        <v>89</v>
      </c>
      <c r="D310" s="137" t="s">
        <v>150</v>
      </c>
      <c r="E310" s="137" t="s">
        <v>48</v>
      </c>
      <c r="F310" s="137" t="s">
        <v>44</v>
      </c>
      <c r="G310" s="137"/>
      <c r="H310" s="154">
        <v>0.6371308016877637</v>
      </c>
      <c r="I310" s="137" t="s">
        <v>75</v>
      </c>
    </row>
    <row r="311" spans="1:9" ht="30" x14ac:dyDescent="0.25">
      <c r="A311" s="137">
        <v>2014</v>
      </c>
      <c r="B311" s="137">
        <v>11</v>
      </c>
      <c r="C311" s="137" t="s">
        <v>89</v>
      </c>
      <c r="D311" s="137" t="s">
        <v>150</v>
      </c>
      <c r="E311" s="137" t="s">
        <v>48</v>
      </c>
      <c r="F311" s="137" t="s">
        <v>42</v>
      </c>
      <c r="G311" s="137"/>
      <c r="H311" s="154">
        <v>0.66016713091922008</v>
      </c>
      <c r="I311" s="137" t="s">
        <v>290</v>
      </c>
    </row>
    <row r="312" spans="1:9" ht="30" x14ac:dyDescent="0.25">
      <c r="A312" s="137">
        <v>2014</v>
      </c>
      <c r="B312" s="137">
        <v>11</v>
      </c>
      <c r="C312" s="137" t="s">
        <v>89</v>
      </c>
      <c r="D312" s="137" t="s">
        <v>150</v>
      </c>
      <c r="E312" s="137" t="s">
        <v>48</v>
      </c>
      <c r="F312" s="137" t="s">
        <v>45</v>
      </c>
      <c r="G312" s="137"/>
      <c r="H312" s="154">
        <v>0.65853658536585369</v>
      </c>
      <c r="I312" s="137" t="s">
        <v>290</v>
      </c>
    </row>
    <row r="313" spans="1:9" ht="30" x14ac:dyDescent="0.25">
      <c r="A313" s="137">
        <v>2014</v>
      </c>
      <c r="B313" s="137">
        <v>11</v>
      </c>
      <c r="C313" s="137" t="s">
        <v>89</v>
      </c>
      <c r="D313" s="137" t="s">
        <v>150</v>
      </c>
      <c r="E313" s="137" t="s">
        <v>48</v>
      </c>
      <c r="F313" s="137" t="s">
        <v>41</v>
      </c>
      <c r="G313" s="137"/>
      <c r="H313" s="154">
        <v>0.68247960038472277</v>
      </c>
      <c r="I313" s="137" t="s">
        <v>290</v>
      </c>
    </row>
    <row r="314" spans="1:9" ht="30" x14ac:dyDescent="0.25">
      <c r="A314" s="137">
        <v>2014</v>
      </c>
      <c r="B314" s="137">
        <v>11</v>
      </c>
      <c r="C314" s="137" t="s">
        <v>89</v>
      </c>
      <c r="D314" s="137" t="s">
        <v>150</v>
      </c>
      <c r="E314" s="137" t="s">
        <v>53</v>
      </c>
      <c r="F314" s="137" t="s">
        <v>51</v>
      </c>
      <c r="G314" s="137"/>
      <c r="H314" s="154">
        <v>0.55348837209302326</v>
      </c>
      <c r="I314" s="137" t="s">
        <v>75</v>
      </c>
    </row>
    <row r="315" spans="1:9" ht="30" x14ac:dyDescent="0.25">
      <c r="A315" s="137">
        <v>2014</v>
      </c>
      <c r="B315" s="137">
        <v>11</v>
      </c>
      <c r="C315" s="137" t="s">
        <v>89</v>
      </c>
      <c r="D315" s="137" t="s">
        <v>150</v>
      </c>
      <c r="E315" s="137" t="s">
        <v>53</v>
      </c>
      <c r="F315" s="137" t="s">
        <v>50</v>
      </c>
      <c r="G315" s="137"/>
      <c r="H315" s="154">
        <v>0.65147453083109919</v>
      </c>
      <c r="I315" s="137" t="s">
        <v>290</v>
      </c>
    </row>
    <row r="316" spans="1:9" ht="30" x14ac:dyDescent="0.25">
      <c r="A316" s="137">
        <v>2014</v>
      </c>
      <c r="B316" s="137">
        <v>11</v>
      </c>
      <c r="C316" s="137" t="s">
        <v>89</v>
      </c>
      <c r="D316" s="137" t="s">
        <v>150</v>
      </c>
      <c r="E316" s="137" t="s">
        <v>53</v>
      </c>
      <c r="F316" s="137" t="s">
        <v>49</v>
      </c>
      <c r="G316" s="137"/>
      <c r="H316" s="154">
        <v>0.68290845158859725</v>
      </c>
      <c r="I316" s="137" t="s">
        <v>290</v>
      </c>
    </row>
    <row r="317" spans="1:9" ht="30" x14ac:dyDescent="0.25">
      <c r="A317" s="137">
        <v>2014</v>
      </c>
      <c r="B317" s="137">
        <v>11</v>
      </c>
      <c r="C317" s="137" t="s">
        <v>89</v>
      </c>
      <c r="D317" s="137" t="s">
        <v>150</v>
      </c>
      <c r="E317" s="137" t="s">
        <v>53</v>
      </c>
      <c r="F317" s="137" t="s">
        <v>52</v>
      </c>
      <c r="G317" s="137"/>
      <c r="H317" s="154">
        <v>0.69867549668874174</v>
      </c>
      <c r="I317" s="137" t="s">
        <v>290</v>
      </c>
    </row>
    <row r="318" spans="1:9" x14ac:dyDescent="0.25">
      <c r="A318" s="137">
        <v>2014</v>
      </c>
      <c r="B318" s="137">
        <v>12</v>
      </c>
      <c r="C318" s="137" t="s">
        <v>90</v>
      </c>
      <c r="D318" s="137" t="s">
        <v>150</v>
      </c>
      <c r="E318" s="137" t="s">
        <v>29</v>
      </c>
      <c r="F318" s="137" t="s">
        <v>30</v>
      </c>
      <c r="G318" s="137"/>
      <c r="H318" s="154">
        <v>0.66869609335362756</v>
      </c>
      <c r="I318" s="137" t="s">
        <v>290</v>
      </c>
    </row>
    <row r="319" spans="1:9" x14ac:dyDescent="0.25">
      <c r="A319" s="137">
        <v>2014</v>
      </c>
      <c r="B319" s="137">
        <v>12</v>
      </c>
      <c r="C319" s="137" t="s">
        <v>90</v>
      </c>
      <c r="D319" s="137" t="s">
        <v>150</v>
      </c>
      <c r="E319" s="137" t="s">
        <v>29</v>
      </c>
      <c r="F319" s="137" t="s">
        <v>31</v>
      </c>
      <c r="G319" s="137"/>
      <c r="H319" s="154">
        <v>0.72107438016528924</v>
      </c>
      <c r="I319" s="137" t="s">
        <v>75</v>
      </c>
    </row>
    <row r="320" spans="1:9" x14ac:dyDescent="0.25">
      <c r="A320" s="137">
        <v>2014</v>
      </c>
      <c r="B320" s="137">
        <v>12</v>
      </c>
      <c r="C320" s="137" t="s">
        <v>90</v>
      </c>
      <c r="D320" s="137" t="s">
        <v>150</v>
      </c>
      <c r="E320" s="137" t="s">
        <v>29</v>
      </c>
      <c r="F320" s="137" t="s">
        <v>32</v>
      </c>
      <c r="G320" s="137"/>
      <c r="H320" s="154">
        <v>0.74173271385624484</v>
      </c>
      <c r="I320" s="137" t="s">
        <v>75</v>
      </c>
    </row>
    <row r="321" spans="1:9" x14ac:dyDescent="0.25">
      <c r="A321" s="137">
        <v>2014</v>
      </c>
      <c r="B321" s="137">
        <v>12</v>
      </c>
      <c r="C321" s="137" t="s">
        <v>90</v>
      </c>
      <c r="D321" s="137" t="s">
        <v>150</v>
      </c>
      <c r="E321" s="137" t="s">
        <v>29</v>
      </c>
      <c r="F321" s="137" t="s">
        <v>33</v>
      </c>
      <c r="G321" s="137"/>
      <c r="H321" s="154">
        <v>0.76280623608017817</v>
      </c>
      <c r="I321" s="137" t="s">
        <v>75</v>
      </c>
    </row>
    <row r="322" spans="1:9" x14ac:dyDescent="0.25">
      <c r="A322" s="137">
        <v>2014</v>
      </c>
      <c r="B322" s="137">
        <v>12</v>
      </c>
      <c r="C322" s="137" t="s">
        <v>90</v>
      </c>
      <c r="D322" s="137" t="s">
        <v>150</v>
      </c>
      <c r="E322" s="137" t="s">
        <v>29</v>
      </c>
      <c r="F322" s="137" t="s">
        <v>34</v>
      </c>
      <c r="G322" s="137"/>
      <c r="H322" s="154">
        <v>0.79679999999999995</v>
      </c>
      <c r="I322" s="137" t="s">
        <v>75</v>
      </c>
    </row>
    <row r="323" spans="1:9" x14ac:dyDescent="0.25">
      <c r="A323" s="137">
        <v>2014</v>
      </c>
      <c r="B323" s="137">
        <v>12</v>
      </c>
      <c r="C323" s="137" t="s">
        <v>90</v>
      </c>
      <c r="D323" s="137" t="s">
        <v>150</v>
      </c>
      <c r="E323" s="137" t="s">
        <v>29</v>
      </c>
      <c r="F323" s="137" t="s">
        <v>35</v>
      </c>
      <c r="G323" s="137"/>
      <c r="H323" s="154">
        <v>0.81490683229813665</v>
      </c>
      <c r="I323" s="137" t="s">
        <v>75</v>
      </c>
    </row>
    <row r="324" spans="1:9" x14ac:dyDescent="0.25">
      <c r="A324" s="137">
        <v>2014</v>
      </c>
      <c r="B324" s="137">
        <v>12</v>
      </c>
      <c r="C324" s="137" t="s">
        <v>90</v>
      </c>
      <c r="D324" s="137" t="s">
        <v>150</v>
      </c>
      <c r="E324" s="137" t="s">
        <v>29</v>
      </c>
      <c r="F324" s="137" t="s">
        <v>36</v>
      </c>
      <c r="G324" s="137"/>
      <c r="H324" s="154">
        <v>0.79307269213616771</v>
      </c>
      <c r="I324" s="137" t="s">
        <v>75</v>
      </c>
    </row>
    <row r="325" spans="1:9" x14ac:dyDescent="0.25">
      <c r="A325" s="137">
        <v>2014</v>
      </c>
      <c r="B325" s="137">
        <v>12</v>
      </c>
      <c r="C325" s="137" t="s">
        <v>90</v>
      </c>
      <c r="D325" s="137" t="s">
        <v>150</v>
      </c>
      <c r="E325" s="137" t="s">
        <v>29</v>
      </c>
      <c r="F325" s="137" t="s">
        <v>37</v>
      </c>
      <c r="G325" s="137"/>
      <c r="H325" s="154">
        <v>0.7533482142857143</v>
      </c>
      <c r="I325" s="137" t="s">
        <v>75</v>
      </c>
    </row>
    <row r="326" spans="1:9" x14ac:dyDescent="0.25">
      <c r="A326" s="137">
        <v>2014</v>
      </c>
      <c r="B326" s="137">
        <v>12</v>
      </c>
      <c r="C326" s="137" t="s">
        <v>90</v>
      </c>
      <c r="D326" s="137" t="s">
        <v>150</v>
      </c>
      <c r="E326" s="137" t="s">
        <v>48</v>
      </c>
      <c r="F326" s="137" t="s">
        <v>43</v>
      </c>
      <c r="G326" s="137"/>
      <c r="H326" s="154">
        <v>0.74703004891684133</v>
      </c>
      <c r="I326" s="137" t="s">
        <v>75</v>
      </c>
    </row>
    <row r="327" spans="1:9" x14ac:dyDescent="0.25">
      <c r="A327" s="137">
        <v>2014</v>
      </c>
      <c r="B327" s="137">
        <v>12</v>
      </c>
      <c r="C327" s="137" t="s">
        <v>90</v>
      </c>
      <c r="D327" s="137" t="s">
        <v>150</v>
      </c>
      <c r="E327" s="137" t="s">
        <v>48</v>
      </c>
      <c r="F327" s="137" t="s">
        <v>44</v>
      </c>
      <c r="G327" s="137"/>
      <c r="H327" s="154">
        <v>0.78382147838214788</v>
      </c>
      <c r="I327" s="137" t="s">
        <v>290</v>
      </c>
    </row>
    <row r="328" spans="1:9" x14ac:dyDescent="0.25">
      <c r="A328" s="137">
        <v>2014</v>
      </c>
      <c r="B328" s="137">
        <v>12</v>
      </c>
      <c r="C328" s="137" t="s">
        <v>90</v>
      </c>
      <c r="D328" s="137" t="s">
        <v>150</v>
      </c>
      <c r="E328" s="137" t="s">
        <v>48</v>
      </c>
      <c r="F328" s="137" t="s">
        <v>42</v>
      </c>
      <c r="G328" s="137"/>
      <c r="H328" s="154">
        <v>0.73994638069705099</v>
      </c>
      <c r="I328" s="137" t="s">
        <v>290</v>
      </c>
    </row>
    <row r="329" spans="1:9" x14ac:dyDescent="0.25">
      <c r="A329" s="137">
        <v>2014</v>
      </c>
      <c r="B329" s="137">
        <v>12</v>
      </c>
      <c r="C329" s="137" t="s">
        <v>90</v>
      </c>
      <c r="D329" s="137" t="s">
        <v>150</v>
      </c>
      <c r="E329" s="137" t="s">
        <v>48</v>
      </c>
      <c r="F329" s="137" t="s">
        <v>45</v>
      </c>
      <c r="G329" s="137"/>
      <c r="H329" s="154">
        <v>0.7857142857142857</v>
      </c>
      <c r="I329" s="137" t="s">
        <v>290</v>
      </c>
    </row>
    <row r="330" spans="1:9" x14ac:dyDescent="0.25">
      <c r="A330" s="137">
        <v>2014</v>
      </c>
      <c r="B330" s="137">
        <v>12</v>
      </c>
      <c r="C330" s="137" t="s">
        <v>90</v>
      </c>
      <c r="D330" s="137" t="s">
        <v>150</v>
      </c>
      <c r="E330" s="137" t="s">
        <v>48</v>
      </c>
      <c r="F330" s="137" t="s">
        <v>41</v>
      </c>
      <c r="G330" s="137"/>
      <c r="H330" s="154">
        <v>0.77553727779251791</v>
      </c>
      <c r="I330" s="137" t="s">
        <v>290</v>
      </c>
    </row>
    <row r="331" spans="1:9" x14ac:dyDescent="0.25">
      <c r="A331" s="137">
        <v>2014</v>
      </c>
      <c r="B331" s="137">
        <v>12</v>
      </c>
      <c r="C331" s="137" t="s">
        <v>90</v>
      </c>
      <c r="D331" s="137" t="s">
        <v>150</v>
      </c>
      <c r="E331" s="137" t="s">
        <v>53</v>
      </c>
      <c r="F331" s="137" t="s">
        <v>51</v>
      </c>
      <c r="G331" s="137"/>
      <c r="H331" s="154">
        <v>0.67982456140350878</v>
      </c>
      <c r="I331" s="137" t="s">
        <v>75</v>
      </c>
    </row>
    <row r="332" spans="1:9" x14ac:dyDescent="0.25">
      <c r="A332" s="137">
        <v>2014</v>
      </c>
      <c r="B332" s="137">
        <v>12</v>
      </c>
      <c r="C332" s="137" t="s">
        <v>90</v>
      </c>
      <c r="D332" s="137" t="s">
        <v>150</v>
      </c>
      <c r="E332" s="137" t="s">
        <v>53</v>
      </c>
      <c r="F332" s="137" t="s">
        <v>50</v>
      </c>
      <c r="G332" s="137"/>
      <c r="H332" s="154">
        <v>0.6964285714285714</v>
      </c>
      <c r="I332" s="137" t="s">
        <v>75</v>
      </c>
    </row>
    <row r="333" spans="1:9" x14ac:dyDescent="0.25">
      <c r="A333" s="137">
        <v>2014</v>
      </c>
      <c r="B333" s="137">
        <v>12</v>
      </c>
      <c r="C333" s="137" t="s">
        <v>90</v>
      </c>
      <c r="D333" s="137" t="s">
        <v>150</v>
      </c>
      <c r="E333" s="137" t="s">
        <v>53</v>
      </c>
      <c r="F333" s="137" t="s">
        <v>49</v>
      </c>
      <c r="G333" s="137"/>
      <c r="H333" s="154">
        <v>0.7780967761229739</v>
      </c>
      <c r="I333" s="137" t="s">
        <v>290</v>
      </c>
    </row>
    <row r="334" spans="1:9" x14ac:dyDescent="0.25">
      <c r="A334" s="137">
        <v>2014</v>
      </c>
      <c r="B334" s="137">
        <v>12</v>
      </c>
      <c r="C334" s="137" t="s">
        <v>90</v>
      </c>
      <c r="D334" s="137" t="s">
        <v>150</v>
      </c>
      <c r="E334" s="137" t="s">
        <v>53</v>
      </c>
      <c r="F334" s="137" t="s">
        <v>52</v>
      </c>
      <c r="G334" s="137"/>
      <c r="H334" s="154">
        <v>0.78205128205128205</v>
      </c>
      <c r="I334" s="137" t="s">
        <v>290</v>
      </c>
    </row>
    <row r="335" spans="1:9" ht="30" x14ac:dyDescent="0.25">
      <c r="A335" s="137">
        <v>2014</v>
      </c>
      <c r="B335" s="137">
        <v>16</v>
      </c>
      <c r="C335" s="137" t="s">
        <v>91</v>
      </c>
      <c r="D335" s="137" t="s">
        <v>150</v>
      </c>
      <c r="E335" s="137" t="s">
        <v>29</v>
      </c>
      <c r="F335" s="137" t="s">
        <v>30</v>
      </c>
      <c r="G335" s="137"/>
      <c r="H335" s="154">
        <v>0.50878425860857346</v>
      </c>
      <c r="I335" s="137" t="s">
        <v>290</v>
      </c>
    </row>
    <row r="336" spans="1:9" ht="30" x14ac:dyDescent="0.25">
      <c r="A336" s="137">
        <v>2014</v>
      </c>
      <c r="B336" s="137">
        <v>16</v>
      </c>
      <c r="C336" s="137" t="s">
        <v>91</v>
      </c>
      <c r="D336" s="137" t="s">
        <v>150</v>
      </c>
      <c r="E336" s="137" t="s">
        <v>29</v>
      </c>
      <c r="F336" s="137" t="s">
        <v>31</v>
      </c>
      <c r="G336" s="137"/>
      <c r="H336" s="154">
        <v>0.51477832512315269</v>
      </c>
      <c r="I336" s="137" t="s">
        <v>290</v>
      </c>
    </row>
    <row r="337" spans="1:9" ht="30" x14ac:dyDescent="0.25">
      <c r="A337" s="137">
        <v>2014</v>
      </c>
      <c r="B337" s="137">
        <v>16</v>
      </c>
      <c r="C337" s="137" t="s">
        <v>91</v>
      </c>
      <c r="D337" s="137" t="s">
        <v>150</v>
      </c>
      <c r="E337" s="137" t="s">
        <v>29</v>
      </c>
      <c r="F337" s="137" t="s">
        <v>32</v>
      </c>
      <c r="G337" s="137"/>
      <c r="H337" s="154">
        <v>0.54364871928907477</v>
      </c>
      <c r="I337" s="137" t="s">
        <v>75</v>
      </c>
    </row>
    <row r="338" spans="1:9" ht="30" x14ac:dyDescent="0.25">
      <c r="A338" s="137">
        <v>2014</v>
      </c>
      <c r="B338" s="137">
        <v>16</v>
      </c>
      <c r="C338" s="137" t="s">
        <v>91</v>
      </c>
      <c r="D338" s="137" t="s">
        <v>150</v>
      </c>
      <c r="E338" s="137" t="s">
        <v>29</v>
      </c>
      <c r="F338" s="137" t="s">
        <v>33</v>
      </c>
      <c r="G338" s="137"/>
      <c r="H338" s="154">
        <v>0.56557377049180324</v>
      </c>
      <c r="I338" s="137" t="s">
        <v>75</v>
      </c>
    </row>
    <row r="339" spans="1:9" ht="30" x14ac:dyDescent="0.25">
      <c r="A339" s="137">
        <v>2014</v>
      </c>
      <c r="B339" s="137">
        <v>16</v>
      </c>
      <c r="C339" s="137" t="s">
        <v>91</v>
      </c>
      <c r="D339" s="137" t="s">
        <v>150</v>
      </c>
      <c r="E339" s="137" t="s">
        <v>29</v>
      </c>
      <c r="F339" s="137" t="s">
        <v>34</v>
      </c>
      <c r="G339" s="137"/>
      <c r="H339" s="154">
        <v>0.61360468357959297</v>
      </c>
      <c r="I339" s="137" t="s">
        <v>75</v>
      </c>
    </row>
    <row r="340" spans="1:9" ht="30" x14ac:dyDescent="0.25">
      <c r="A340" s="137">
        <v>2014</v>
      </c>
      <c r="B340" s="137">
        <v>16</v>
      </c>
      <c r="C340" s="137" t="s">
        <v>91</v>
      </c>
      <c r="D340" s="137" t="s">
        <v>150</v>
      </c>
      <c r="E340" s="137" t="s">
        <v>29</v>
      </c>
      <c r="F340" s="137" t="s">
        <v>35</v>
      </c>
      <c r="G340" s="137"/>
      <c r="H340" s="154">
        <v>0.6600596760443308</v>
      </c>
      <c r="I340" s="137" t="s">
        <v>75</v>
      </c>
    </row>
    <row r="341" spans="1:9" ht="30" x14ac:dyDescent="0.25">
      <c r="A341" s="137">
        <v>2014</v>
      </c>
      <c r="B341" s="137">
        <v>16</v>
      </c>
      <c r="C341" s="137" t="s">
        <v>91</v>
      </c>
      <c r="D341" s="137" t="s">
        <v>150</v>
      </c>
      <c r="E341" s="137" t="s">
        <v>29</v>
      </c>
      <c r="F341" s="137" t="s">
        <v>36</v>
      </c>
      <c r="G341" s="137"/>
      <c r="H341" s="154">
        <v>0.646374402659464</v>
      </c>
      <c r="I341" s="137" t="s">
        <v>75</v>
      </c>
    </row>
    <row r="342" spans="1:9" ht="30" x14ac:dyDescent="0.25">
      <c r="A342" s="137">
        <v>2014</v>
      </c>
      <c r="B342" s="137">
        <v>16</v>
      </c>
      <c r="C342" s="137" t="s">
        <v>91</v>
      </c>
      <c r="D342" s="137" t="s">
        <v>150</v>
      </c>
      <c r="E342" s="137" t="s">
        <v>29</v>
      </c>
      <c r="F342" s="137" t="s">
        <v>37</v>
      </c>
      <c r="G342" s="137"/>
      <c r="H342" s="154">
        <v>0.64146868250539957</v>
      </c>
      <c r="I342" s="137" t="s">
        <v>75</v>
      </c>
    </row>
    <row r="343" spans="1:9" ht="30" x14ac:dyDescent="0.25">
      <c r="A343" s="137">
        <v>2014</v>
      </c>
      <c r="B343" s="137">
        <v>16</v>
      </c>
      <c r="C343" s="137" t="s">
        <v>91</v>
      </c>
      <c r="D343" s="137" t="s">
        <v>150</v>
      </c>
      <c r="E343" s="137" t="s">
        <v>48</v>
      </c>
      <c r="F343" s="137" t="s">
        <v>43</v>
      </c>
      <c r="G343" s="137"/>
      <c r="H343" s="154">
        <v>0.52023121387283233</v>
      </c>
      <c r="I343" s="137" t="s">
        <v>75</v>
      </c>
    </row>
    <row r="344" spans="1:9" ht="30" x14ac:dyDescent="0.25">
      <c r="A344" s="137">
        <v>2014</v>
      </c>
      <c r="B344" s="137">
        <v>16</v>
      </c>
      <c r="C344" s="137" t="s">
        <v>91</v>
      </c>
      <c r="D344" s="137" t="s">
        <v>150</v>
      </c>
      <c r="E344" s="137" t="s">
        <v>48</v>
      </c>
      <c r="F344" s="137" t="s">
        <v>44</v>
      </c>
      <c r="G344" s="137"/>
      <c r="H344" s="154">
        <v>0.54436450839328532</v>
      </c>
      <c r="I344" s="137" t="s">
        <v>75</v>
      </c>
    </row>
    <row r="345" spans="1:9" ht="30" x14ac:dyDescent="0.25">
      <c r="A345" s="137">
        <v>2014</v>
      </c>
      <c r="B345" s="137">
        <v>16</v>
      </c>
      <c r="C345" s="137" t="s">
        <v>91</v>
      </c>
      <c r="D345" s="137" t="s">
        <v>150</v>
      </c>
      <c r="E345" s="137" t="s">
        <v>48</v>
      </c>
      <c r="F345" s="137" t="s">
        <v>42</v>
      </c>
      <c r="G345" s="137"/>
      <c r="H345" s="154">
        <v>0.54471544715447151</v>
      </c>
      <c r="I345" s="137" t="s">
        <v>75</v>
      </c>
    </row>
    <row r="346" spans="1:9" ht="30" x14ac:dyDescent="0.25">
      <c r="A346" s="137">
        <v>2014</v>
      </c>
      <c r="B346" s="137">
        <v>16</v>
      </c>
      <c r="C346" s="137" t="s">
        <v>91</v>
      </c>
      <c r="D346" s="137" t="s">
        <v>150</v>
      </c>
      <c r="E346" s="137" t="s">
        <v>48</v>
      </c>
      <c r="F346" s="137" t="s">
        <v>45</v>
      </c>
      <c r="G346" s="137"/>
      <c r="H346" s="154">
        <v>0.5714285714285714</v>
      </c>
      <c r="I346" s="137" t="s">
        <v>290</v>
      </c>
    </row>
    <row r="347" spans="1:9" ht="30" x14ac:dyDescent="0.25">
      <c r="A347" s="137">
        <v>2014</v>
      </c>
      <c r="B347" s="137">
        <v>16</v>
      </c>
      <c r="C347" s="137" t="s">
        <v>91</v>
      </c>
      <c r="D347" s="137" t="s">
        <v>150</v>
      </c>
      <c r="E347" s="137" t="s">
        <v>48</v>
      </c>
      <c r="F347" s="137" t="s">
        <v>41</v>
      </c>
      <c r="G347" s="137"/>
      <c r="H347" s="154">
        <v>0.61627579737335836</v>
      </c>
      <c r="I347" s="137" t="s">
        <v>290</v>
      </c>
    </row>
    <row r="348" spans="1:9" ht="30" x14ac:dyDescent="0.25">
      <c r="A348" s="137">
        <v>2014</v>
      </c>
      <c r="B348" s="137">
        <v>16</v>
      </c>
      <c r="C348" s="137" t="s">
        <v>91</v>
      </c>
      <c r="D348" s="137" t="s">
        <v>150</v>
      </c>
      <c r="E348" s="137" t="s">
        <v>53</v>
      </c>
      <c r="F348" s="137" t="s">
        <v>51</v>
      </c>
      <c r="G348" s="137"/>
      <c r="H348" s="154">
        <v>0.48031496062992124</v>
      </c>
      <c r="I348" s="137" t="s">
        <v>75</v>
      </c>
    </row>
    <row r="349" spans="1:9" ht="30" x14ac:dyDescent="0.25">
      <c r="A349" s="137">
        <v>2014</v>
      </c>
      <c r="B349" s="137">
        <v>16</v>
      </c>
      <c r="C349" s="137" t="s">
        <v>91</v>
      </c>
      <c r="D349" s="137" t="s">
        <v>150</v>
      </c>
      <c r="E349" s="137" t="s">
        <v>53</v>
      </c>
      <c r="F349" s="137" t="s">
        <v>50</v>
      </c>
      <c r="G349" s="137"/>
      <c r="H349" s="154">
        <v>0.453125</v>
      </c>
      <c r="I349" s="137" t="s">
        <v>75</v>
      </c>
    </row>
    <row r="350" spans="1:9" ht="30" x14ac:dyDescent="0.25">
      <c r="A350" s="137">
        <v>2014</v>
      </c>
      <c r="B350" s="137">
        <v>16</v>
      </c>
      <c r="C350" s="137" t="s">
        <v>91</v>
      </c>
      <c r="D350" s="137" t="s">
        <v>150</v>
      </c>
      <c r="E350" s="137" t="s">
        <v>53</v>
      </c>
      <c r="F350" s="137" t="s">
        <v>49</v>
      </c>
      <c r="G350" s="137"/>
      <c r="H350" s="154">
        <v>0.61440637752681027</v>
      </c>
      <c r="I350" s="137" t="s">
        <v>290</v>
      </c>
    </row>
    <row r="351" spans="1:9" ht="30" x14ac:dyDescent="0.25">
      <c r="A351" s="137">
        <v>2014</v>
      </c>
      <c r="B351" s="137">
        <v>16</v>
      </c>
      <c r="C351" s="137" t="s">
        <v>91</v>
      </c>
      <c r="D351" s="137" t="s">
        <v>150</v>
      </c>
      <c r="E351" s="137" t="s">
        <v>53</v>
      </c>
      <c r="F351" s="137" t="s">
        <v>52</v>
      </c>
      <c r="G351" s="137"/>
      <c r="H351" s="154">
        <v>0.59813084112149528</v>
      </c>
      <c r="I351" s="137" t="s">
        <v>290</v>
      </c>
    </row>
    <row r="352" spans="1:9" ht="30" x14ac:dyDescent="0.25">
      <c r="A352" s="137">
        <v>2014</v>
      </c>
      <c r="B352" s="137">
        <v>17</v>
      </c>
      <c r="C352" s="137" t="s">
        <v>92</v>
      </c>
      <c r="D352" s="137" t="s">
        <v>150</v>
      </c>
      <c r="E352" s="137" t="s">
        <v>29</v>
      </c>
      <c r="F352" s="137" t="s">
        <v>30</v>
      </c>
      <c r="G352" s="137"/>
      <c r="H352" s="154">
        <v>0.67709384460141275</v>
      </c>
      <c r="I352" s="137" t="s">
        <v>290</v>
      </c>
    </row>
    <row r="353" spans="1:9" ht="30" x14ac:dyDescent="0.25">
      <c r="A353" s="137">
        <v>2014</v>
      </c>
      <c r="B353" s="137">
        <v>17</v>
      </c>
      <c r="C353" s="137" t="s">
        <v>92</v>
      </c>
      <c r="D353" s="137" t="s">
        <v>150</v>
      </c>
      <c r="E353" s="137" t="s">
        <v>29</v>
      </c>
      <c r="F353" s="137" t="s">
        <v>31</v>
      </c>
      <c r="G353" s="137"/>
      <c r="H353" s="154">
        <v>0.73691460055096414</v>
      </c>
      <c r="I353" s="137" t="s">
        <v>75</v>
      </c>
    </row>
    <row r="354" spans="1:9" ht="30" x14ac:dyDescent="0.25">
      <c r="A354" s="137">
        <v>2014</v>
      </c>
      <c r="B354" s="137">
        <v>17</v>
      </c>
      <c r="C354" s="137" t="s">
        <v>92</v>
      </c>
      <c r="D354" s="137" t="s">
        <v>150</v>
      </c>
      <c r="E354" s="137" t="s">
        <v>29</v>
      </c>
      <c r="F354" s="137" t="s">
        <v>32</v>
      </c>
      <c r="G354" s="137"/>
      <c r="H354" s="154">
        <v>0.75381679389312972</v>
      </c>
      <c r="I354" s="137" t="s">
        <v>75</v>
      </c>
    </row>
    <row r="355" spans="1:9" ht="30" x14ac:dyDescent="0.25">
      <c r="A355" s="137">
        <v>2014</v>
      </c>
      <c r="B355" s="137">
        <v>17</v>
      </c>
      <c r="C355" s="137" t="s">
        <v>92</v>
      </c>
      <c r="D355" s="137" t="s">
        <v>150</v>
      </c>
      <c r="E355" s="137" t="s">
        <v>29</v>
      </c>
      <c r="F355" s="137" t="s">
        <v>33</v>
      </c>
      <c r="G355" s="137"/>
      <c r="H355" s="154">
        <v>0.76677139160968399</v>
      </c>
      <c r="I355" s="137" t="s">
        <v>75</v>
      </c>
    </row>
    <row r="356" spans="1:9" ht="30" x14ac:dyDescent="0.25">
      <c r="A356" s="137">
        <v>2014</v>
      </c>
      <c r="B356" s="137">
        <v>17</v>
      </c>
      <c r="C356" s="137" t="s">
        <v>92</v>
      </c>
      <c r="D356" s="137" t="s">
        <v>150</v>
      </c>
      <c r="E356" s="137" t="s">
        <v>29</v>
      </c>
      <c r="F356" s="137" t="s">
        <v>34</v>
      </c>
      <c r="G356" s="137"/>
      <c r="H356" s="154">
        <v>0.80534229046705053</v>
      </c>
      <c r="I356" s="137" t="s">
        <v>75</v>
      </c>
    </row>
    <row r="357" spans="1:9" ht="30" x14ac:dyDescent="0.25">
      <c r="A357" s="137">
        <v>2014</v>
      </c>
      <c r="B357" s="137">
        <v>17</v>
      </c>
      <c r="C357" s="137" t="s">
        <v>92</v>
      </c>
      <c r="D357" s="137" t="s">
        <v>150</v>
      </c>
      <c r="E357" s="137" t="s">
        <v>29</v>
      </c>
      <c r="F357" s="137" t="s">
        <v>35</v>
      </c>
      <c r="G357" s="137"/>
      <c r="H357" s="154">
        <v>0.8185195376995047</v>
      </c>
      <c r="I357" s="137" t="s">
        <v>75</v>
      </c>
    </row>
    <row r="358" spans="1:9" ht="30" x14ac:dyDescent="0.25">
      <c r="A358" s="137">
        <v>2014</v>
      </c>
      <c r="B358" s="137">
        <v>17</v>
      </c>
      <c r="C358" s="137" t="s">
        <v>92</v>
      </c>
      <c r="D358" s="137" t="s">
        <v>150</v>
      </c>
      <c r="E358" s="137" t="s">
        <v>29</v>
      </c>
      <c r="F358" s="137" t="s">
        <v>36</v>
      </c>
      <c r="G358" s="137"/>
      <c r="H358" s="154">
        <v>0.79474231397593942</v>
      </c>
      <c r="I358" s="137" t="s">
        <v>75</v>
      </c>
    </row>
    <row r="359" spans="1:9" ht="30" x14ac:dyDescent="0.25">
      <c r="A359" s="137">
        <v>2014</v>
      </c>
      <c r="B359" s="137">
        <v>17</v>
      </c>
      <c r="C359" s="137" t="s">
        <v>92</v>
      </c>
      <c r="D359" s="137" t="s">
        <v>150</v>
      </c>
      <c r="E359" s="137" t="s">
        <v>29</v>
      </c>
      <c r="F359" s="137" t="s">
        <v>37</v>
      </c>
      <c r="G359" s="137"/>
      <c r="H359" s="154">
        <v>0.7675705589374654</v>
      </c>
      <c r="I359" s="137" t="s">
        <v>75</v>
      </c>
    </row>
    <row r="360" spans="1:9" ht="30" x14ac:dyDescent="0.25">
      <c r="A360" s="137">
        <v>2014</v>
      </c>
      <c r="B360" s="137">
        <v>17</v>
      </c>
      <c r="C360" s="137" t="s">
        <v>92</v>
      </c>
      <c r="D360" s="137" t="s">
        <v>150</v>
      </c>
      <c r="E360" s="137" t="s">
        <v>48</v>
      </c>
      <c r="F360" s="137" t="s">
        <v>43</v>
      </c>
      <c r="G360" s="137"/>
      <c r="H360" s="154">
        <v>0.7472067039106145</v>
      </c>
      <c r="I360" s="137" t="s">
        <v>75</v>
      </c>
    </row>
    <row r="361" spans="1:9" ht="30" x14ac:dyDescent="0.25">
      <c r="A361" s="137">
        <v>2014</v>
      </c>
      <c r="B361" s="137">
        <v>17</v>
      </c>
      <c r="C361" s="137" t="s">
        <v>92</v>
      </c>
      <c r="D361" s="137" t="s">
        <v>150</v>
      </c>
      <c r="E361" s="137" t="s">
        <v>48</v>
      </c>
      <c r="F361" s="137" t="s">
        <v>44</v>
      </c>
      <c r="G361" s="137"/>
      <c r="H361" s="154">
        <v>0.72802197802197799</v>
      </c>
      <c r="I361" s="137" t="s">
        <v>75</v>
      </c>
    </row>
    <row r="362" spans="1:9" ht="30" x14ac:dyDescent="0.25">
      <c r="A362" s="137">
        <v>2014</v>
      </c>
      <c r="B362" s="137">
        <v>17</v>
      </c>
      <c r="C362" s="137" t="s">
        <v>92</v>
      </c>
      <c r="D362" s="137" t="s">
        <v>150</v>
      </c>
      <c r="E362" s="137" t="s">
        <v>48</v>
      </c>
      <c r="F362" s="137" t="s">
        <v>42</v>
      </c>
      <c r="G362" s="137"/>
      <c r="H362" s="154">
        <v>0.7024128686327078</v>
      </c>
      <c r="I362" s="137" t="s">
        <v>75</v>
      </c>
    </row>
    <row r="363" spans="1:9" ht="30" x14ac:dyDescent="0.25">
      <c r="A363" s="137">
        <v>2014</v>
      </c>
      <c r="B363" s="137">
        <v>17</v>
      </c>
      <c r="C363" s="137" t="s">
        <v>92</v>
      </c>
      <c r="D363" s="137" t="s">
        <v>150</v>
      </c>
      <c r="E363" s="137" t="s">
        <v>48</v>
      </c>
      <c r="F363" s="137" t="s">
        <v>45</v>
      </c>
      <c r="G363" s="137"/>
      <c r="H363" s="154">
        <v>0.75968992248062017</v>
      </c>
      <c r="I363" s="137" t="s">
        <v>290</v>
      </c>
    </row>
    <row r="364" spans="1:9" ht="30" x14ac:dyDescent="0.25">
      <c r="A364" s="137">
        <v>2014</v>
      </c>
      <c r="B364" s="137">
        <v>17</v>
      </c>
      <c r="C364" s="137" t="s">
        <v>92</v>
      </c>
      <c r="D364" s="137" t="s">
        <v>150</v>
      </c>
      <c r="E364" s="137" t="s">
        <v>48</v>
      </c>
      <c r="F364" s="137" t="s">
        <v>41</v>
      </c>
      <c r="G364" s="137"/>
      <c r="H364" s="154">
        <v>0.78578566809711359</v>
      </c>
      <c r="I364" s="137" t="s">
        <v>290</v>
      </c>
    </row>
    <row r="365" spans="1:9" ht="30" x14ac:dyDescent="0.25">
      <c r="A365" s="137">
        <v>2014</v>
      </c>
      <c r="B365" s="137">
        <v>17</v>
      </c>
      <c r="C365" s="137" t="s">
        <v>92</v>
      </c>
      <c r="D365" s="137" t="s">
        <v>150</v>
      </c>
      <c r="E365" s="137" t="s">
        <v>53</v>
      </c>
      <c r="F365" s="137" t="s">
        <v>51</v>
      </c>
      <c r="G365" s="137"/>
      <c r="H365" s="154">
        <v>0.64473684210526316</v>
      </c>
      <c r="I365" s="137" t="s">
        <v>75</v>
      </c>
    </row>
    <row r="366" spans="1:9" ht="30" x14ac:dyDescent="0.25">
      <c r="A366" s="137">
        <v>2014</v>
      </c>
      <c r="B366" s="137">
        <v>17</v>
      </c>
      <c r="C366" s="137" t="s">
        <v>92</v>
      </c>
      <c r="D366" s="137" t="s">
        <v>150</v>
      </c>
      <c r="E366" s="137" t="s">
        <v>53</v>
      </c>
      <c r="F366" s="137" t="s">
        <v>50</v>
      </c>
      <c r="G366" s="137"/>
      <c r="H366" s="154">
        <v>0.6994949494949495</v>
      </c>
      <c r="I366" s="137" t="s">
        <v>75</v>
      </c>
    </row>
    <row r="367" spans="1:9" ht="30" x14ac:dyDescent="0.25">
      <c r="A367" s="137">
        <v>2014</v>
      </c>
      <c r="B367" s="137">
        <v>17</v>
      </c>
      <c r="C367" s="137" t="s">
        <v>92</v>
      </c>
      <c r="D367" s="137" t="s">
        <v>150</v>
      </c>
      <c r="E367" s="137" t="s">
        <v>53</v>
      </c>
      <c r="F367" s="137" t="s">
        <v>49</v>
      </c>
      <c r="G367" s="137"/>
      <c r="H367" s="154">
        <v>0.78844547840610835</v>
      </c>
      <c r="I367" s="137" t="s">
        <v>290</v>
      </c>
    </row>
    <row r="368" spans="1:9" ht="30" x14ac:dyDescent="0.25">
      <c r="A368" s="137">
        <v>2014</v>
      </c>
      <c r="B368" s="137">
        <v>17</v>
      </c>
      <c r="C368" s="137" t="s">
        <v>92</v>
      </c>
      <c r="D368" s="137" t="s">
        <v>150</v>
      </c>
      <c r="E368" s="137" t="s">
        <v>53</v>
      </c>
      <c r="F368" s="137" t="s">
        <v>52</v>
      </c>
      <c r="G368" s="137"/>
      <c r="H368" s="154">
        <v>0.74285714285714288</v>
      </c>
      <c r="I368" s="137" t="s">
        <v>75</v>
      </c>
    </row>
    <row r="369" spans="1:9" ht="30" x14ac:dyDescent="0.25">
      <c r="A369" s="137">
        <v>2014</v>
      </c>
      <c r="B369" s="137">
        <v>21</v>
      </c>
      <c r="C369" s="137" t="s">
        <v>93</v>
      </c>
      <c r="D369" s="137" t="s">
        <v>150</v>
      </c>
      <c r="E369" s="137" t="s">
        <v>29</v>
      </c>
      <c r="F369" s="137" t="s">
        <v>30</v>
      </c>
      <c r="G369" s="137"/>
      <c r="H369" s="154">
        <v>0.52538749331908075</v>
      </c>
      <c r="I369" s="137" t="s">
        <v>290</v>
      </c>
    </row>
    <row r="370" spans="1:9" ht="30" x14ac:dyDescent="0.25">
      <c r="A370" s="137">
        <v>2014</v>
      </c>
      <c r="B370" s="137">
        <v>21</v>
      </c>
      <c r="C370" s="137" t="s">
        <v>93</v>
      </c>
      <c r="D370" s="137" t="s">
        <v>150</v>
      </c>
      <c r="E370" s="137" t="s">
        <v>29</v>
      </c>
      <c r="F370" s="137" t="s">
        <v>31</v>
      </c>
      <c r="G370" s="137"/>
      <c r="H370" s="154">
        <v>0.54742156509195816</v>
      </c>
      <c r="I370" s="137" t="s">
        <v>290</v>
      </c>
    </row>
    <row r="371" spans="1:9" ht="30" x14ac:dyDescent="0.25">
      <c r="A371" s="137">
        <v>2014</v>
      </c>
      <c r="B371" s="137">
        <v>21</v>
      </c>
      <c r="C371" s="137" t="s">
        <v>93</v>
      </c>
      <c r="D371" s="137" t="s">
        <v>150</v>
      </c>
      <c r="E371" s="137" t="s">
        <v>29</v>
      </c>
      <c r="F371" s="137" t="s">
        <v>32</v>
      </c>
      <c r="G371" s="137"/>
      <c r="H371" s="154">
        <v>0.59058690104905021</v>
      </c>
      <c r="I371" s="137" t="s">
        <v>75</v>
      </c>
    </row>
    <row r="372" spans="1:9" ht="30" x14ac:dyDescent="0.25">
      <c r="A372" s="137">
        <v>2014</v>
      </c>
      <c r="B372" s="137">
        <v>21</v>
      </c>
      <c r="C372" s="137" t="s">
        <v>93</v>
      </c>
      <c r="D372" s="137" t="s">
        <v>150</v>
      </c>
      <c r="E372" s="137" t="s">
        <v>29</v>
      </c>
      <c r="F372" s="137" t="s">
        <v>33</v>
      </c>
      <c r="G372" s="137"/>
      <c r="H372" s="154">
        <v>0.62816024893037725</v>
      </c>
      <c r="I372" s="137" t="s">
        <v>75</v>
      </c>
    </row>
    <row r="373" spans="1:9" ht="30" x14ac:dyDescent="0.25">
      <c r="A373" s="137">
        <v>2014</v>
      </c>
      <c r="B373" s="137">
        <v>21</v>
      </c>
      <c r="C373" s="137" t="s">
        <v>93</v>
      </c>
      <c r="D373" s="137" t="s">
        <v>150</v>
      </c>
      <c r="E373" s="137" t="s">
        <v>29</v>
      </c>
      <c r="F373" s="137" t="s">
        <v>34</v>
      </c>
      <c r="G373" s="137"/>
      <c r="H373" s="154">
        <v>0.67132043734230451</v>
      </c>
      <c r="I373" s="137" t="s">
        <v>75</v>
      </c>
    </row>
    <row r="374" spans="1:9" ht="30" x14ac:dyDescent="0.25">
      <c r="A374" s="137">
        <v>2014</v>
      </c>
      <c r="B374" s="137">
        <v>21</v>
      </c>
      <c r="C374" s="137" t="s">
        <v>93</v>
      </c>
      <c r="D374" s="137" t="s">
        <v>150</v>
      </c>
      <c r="E374" s="137" t="s">
        <v>29</v>
      </c>
      <c r="F374" s="137" t="s">
        <v>35</v>
      </c>
      <c r="G374" s="137"/>
      <c r="H374" s="154">
        <v>0.69233055885850181</v>
      </c>
      <c r="I374" s="137" t="s">
        <v>75</v>
      </c>
    </row>
    <row r="375" spans="1:9" ht="30" x14ac:dyDescent="0.25">
      <c r="A375" s="137">
        <v>2014</v>
      </c>
      <c r="B375" s="137">
        <v>21</v>
      </c>
      <c r="C375" s="137" t="s">
        <v>93</v>
      </c>
      <c r="D375" s="137" t="s">
        <v>150</v>
      </c>
      <c r="E375" s="137" t="s">
        <v>29</v>
      </c>
      <c r="F375" s="137" t="s">
        <v>36</v>
      </c>
      <c r="G375" s="137"/>
      <c r="H375" s="154">
        <v>0.65695103979040448</v>
      </c>
      <c r="I375" s="137" t="s">
        <v>75</v>
      </c>
    </row>
    <row r="376" spans="1:9" ht="30" x14ac:dyDescent="0.25">
      <c r="A376" s="137">
        <v>2014</v>
      </c>
      <c r="B376" s="137">
        <v>21</v>
      </c>
      <c r="C376" s="137" t="s">
        <v>93</v>
      </c>
      <c r="D376" s="137" t="s">
        <v>150</v>
      </c>
      <c r="E376" s="137" t="s">
        <v>29</v>
      </c>
      <c r="F376" s="137" t="s">
        <v>37</v>
      </c>
      <c r="G376" s="137"/>
      <c r="H376" s="154">
        <v>0.62102217936354864</v>
      </c>
      <c r="I376" s="137" t="s">
        <v>75</v>
      </c>
    </row>
    <row r="377" spans="1:9" ht="30" x14ac:dyDescent="0.25">
      <c r="A377" s="137">
        <v>2014</v>
      </c>
      <c r="B377" s="137">
        <v>21</v>
      </c>
      <c r="C377" s="137" t="s">
        <v>93</v>
      </c>
      <c r="D377" s="137" t="s">
        <v>150</v>
      </c>
      <c r="E377" s="137" t="s">
        <v>48</v>
      </c>
      <c r="F377" s="137" t="s">
        <v>43</v>
      </c>
      <c r="G377" s="137"/>
      <c r="H377" s="154">
        <v>0.48910593538692715</v>
      </c>
      <c r="I377" s="137" t="s">
        <v>75</v>
      </c>
    </row>
    <row r="378" spans="1:9" ht="30" x14ac:dyDescent="0.25">
      <c r="A378" s="137">
        <v>2014</v>
      </c>
      <c r="B378" s="137">
        <v>21</v>
      </c>
      <c r="C378" s="137" t="s">
        <v>93</v>
      </c>
      <c r="D378" s="137" t="s">
        <v>150</v>
      </c>
      <c r="E378" s="137" t="s">
        <v>48</v>
      </c>
      <c r="F378" s="137" t="s">
        <v>44</v>
      </c>
      <c r="G378" s="137"/>
      <c r="H378" s="154">
        <v>0.53064275037369213</v>
      </c>
      <c r="I378" s="137" t="s">
        <v>75</v>
      </c>
    </row>
    <row r="379" spans="1:9" ht="30" x14ac:dyDescent="0.25">
      <c r="A379" s="137">
        <v>2014</v>
      </c>
      <c r="B379" s="137">
        <v>21</v>
      </c>
      <c r="C379" s="137" t="s">
        <v>93</v>
      </c>
      <c r="D379" s="137" t="s">
        <v>150</v>
      </c>
      <c r="E379" s="137" t="s">
        <v>48</v>
      </c>
      <c r="F379" s="137" t="s">
        <v>42</v>
      </c>
      <c r="G379" s="137"/>
      <c r="H379" s="154">
        <v>0.56470588235294117</v>
      </c>
      <c r="I379" s="137" t="s">
        <v>75</v>
      </c>
    </row>
    <row r="380" spans="1:9" ht="30" x14ac:dyDescent="0.25">
      <c r="A380" s="137">
        <v>2014</v>
      </c>
      <c r="B380" s="137">
        <v>21</v>
      </c>
      <c r="C380" s="137" t="s">
        <v>93</v>
      </c>
      <c r="D380" s="137" t="s">
        <v>150</v>
      </c>
      <c r="E380" s="137" t="s">
        <v>48</v>
      </c>
      <c r="F380" s="137" t="s">
        <v>45</v>
      </c>
      <c r="G380" s="137"/>
      <c r="H380" s="154">
        <v>0.50420168067226889</v>
      </c>
      <c r="I380" s="137" t="s">
        <v>75</v>
      </c>
    </row>
    <row r="381" spans="1:9" ht="30" x14ac:dyDescent="0.25">
      <c r="A381" s="137">
        <v>2014</v>
      </c>
      <c r="B381" s="137">
        <v>21</v>
      </c>
      <c r="C381" s="137" t="s">
        <v>93</v>
      </c>
      <c r="D381" s="137" t="s">
        <v>150</v>
      </c>
      <c r="E381" s="137" t="s">
        <v>48</v>
      </c>
      <c r="F381" s="137" t="s">
        <v>41</v>
      </c>
      <c r="G381" s="137"/>
      <c r="H381" s="154">
        <v>0.64834610412133831</v>
      </c>
      <c r="I381" s="137" t="s">
        <v>290</v>
      </c>
    </row>
    <row r="382" spans="1:9" ht="30" x14ac:dyDescent="0.25">
      <c r="A382" s="137">
        <v>2014</v>
      </c>
      <c r="B382" s="137">
        <v>21</v>
      </c>
      <c r="C382" s="137" t="s">
        <v>93</v>
      </c>
      <c r="D382" s="137" t="s">
        <v>150</v>
      </c>
      <c r="E382" s="137" t="s">
        <v>53</v>
      </c>
      <c r="F382" s="137" t="s">
        <v>51</v>
      </c>
      <c r="G382" s="137"/>
      <c r="H382" s="154">
        <v>0.48826291079812206</v>
      </c>
      <c r="I382" s="137" t="s">
        <v>75</v>
      </c>
    </row>
    <row r="383" spans="1:9" ht="30" x14ac:dyDescent="0.25">
      <c r="A383" s="137">
        <v>2014</v>
      </c>
      <c r="B383" s="137">
        <v>21</v>
      </c>
      <c r="C383" s="137" t="s">
        <v>93</v>
      </c>
      <c r="D383" s="137" t="s">
        <v>150</v>
      </c>
      <c r="E383" s="137" t="s">
        <v>53</v>
      </c>
      <c r="F383" s="137" t="s">
        <v>50</v>
      </c>
      <c r="G383" s="137"/>
      <c r="H383" s="154">
        <v>0.58399999999999996</v>
      </c>
      <c r="I383" s="137" t="s">
        <v>75</v>
      </c>
    </row>
    <row r="384" spans="1:9" ht="30" x14ac:dyDescent="0.25">
      <c r="A384" s="137">
        <v>2014</v>
      </c>
      <c r="B384" s="137">
        <v>21</v>
      </c>
      <c r="C384" s="137" t="s">
        <v>93</v>
      </c>
      <c r="D384" s="137" t="s">
        <v>150</v>
      </c>
      <c r="E384" s="137" t="s">
        <v>53</v>
      </c>
      <c r="F384" s="137" t="s">
        <v>49</v>
      </c>
      <c r="G384" s="137"/>
      <c r="H384" s="154">
        <v>0.643709032773781</v>
      </c>
      <c r="I384" s="137" t="s">
        <v>290</v>
      </c>
    </row>
    <row r="385" spans="1:9" ht="30" x14ac:dyDescent="0.25">
      <c r="A385" s="137">
        <v>2014</v>
      </c>
      <c r="B385" s="137">
        <v>21</v>
      </c>
      <c r="C385" s="137" t="s">
        <v>93</v>
      </c>
      <c r="D385" s="137" t="s">
        <v>150</v>
      </c>
      <c r="E385" s="137" t="s">
        <v>53</v>
      </c>
      <c r="F385" s="137" t="s">
        <v>52</v>
      </c>
      <c r="G385" s="137"/>
      <c r="H385" s="154">
        <v>0.61333333333333329</v>
      </c>
      <c r="I385" s="137" t="s">
        <v>290</v>
      </c>
    </row>
  </sheetData>
  <sortState ref="A2:L181">
    <sortCondition descending="1" ref="A2:A181"/>
    <sortCondition ref="B2:B181"/>
    <sortCondition ref="F2:F181"/>
    <sortCondition ref="H2:H18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P559"/>
  <sheetViews>
    <sheetView showGridLines="0" zoomScale="80" zoomScaleNormal="80" workbookViewId="0">
      <pane ySplit="1" topLeftCell="A2" activePane="bottomLeft" state="frozen"/>
      <selection activeCell="E36" sqref="E36"/>
      <selection pane="bottomLeft"/>
    </sheetView>
  </sheetViews>
  <sheetFormatPr defaultRowHeight="15" x14ac:dyDescent="0.25"/>
  <cols>
    <col min="1" max="1" width="9.140625" style="144"/>
    <col min="2" max="2" width="11.28515625" style="144" bestFit="1" customWidth="1"/>
    <col min="3" max="3" width="84.85546875" style="144" customWidth="1"/>
    <col min="4" max="4" width="17.7109375" style="145" customWidth="1"/>
    <col min="5" max="5" width="30.140625" style="145" bestFit="1" customWidth="1"/>
    <col min="6" max="6" width="52.42578125" style="144" bestFit="1" customWidth="1"/>
    <col min="7" max="7" width="7.5703125" style="144" bestFit="1" customWidth="1"/>
    <col min="8" max="9" width="11.28515625" style="144" customWidth="1"/>
    <col min="10" max="14" width="9.140625" style="143"/>
    <col min="15" max="16384" width="9.140625" style="144"/>
  </cols>
  <sheetData>
    <row r="1" spans="1:16" ht="75" x14ac:dyDescent="0.25">
      <c r="A1" s="147" t="s">
        <v>73</v>
      </c>
      <c r="B1" s="147" t="s">
        <v>0</v>
      </c>
      <c r="C1" s="147" t="s">
        <v>146</v>
      </c>
      <c r="D1" s="148" t="s">
        <v>147</v>
      </c>
      <c r="E1" s="148" t="s">
        <v>94</v>
      </c>
      <c r="F1" s="147" t="s">
        <v>95</v>
      </c>
      <c r="G1" s="147" t="s">
        <v>96</v>
      </c>
      <c r="H1" s="148" t="s">
        <v>294</v>
      </c>
      <c r="I1" s="148" t="s">
        <v>295</v>
      </c>
      <c r="J1" s="143" t="s">
        <v>182</v>
      </c>
      <c r="K1" s="143" t="s">
        <v>183</v>
      </c>
      <c r="L1" s="143" t="s">
        <v>184</v>
      </c>
      <c r="M1" s="142" t="s">
        <v>186</v>
      </c>
      <c r="N1" s="143" t="s">
        <v>194</v>
      </c>
    </row>
    <row r="2" spans="1:16" ht="30" x14ac:dyDescent="0.25">
      <c r="A2" s="149">
        <v>2013</v>
      </c>
      <c r="B2" s="149" t="s">
        <v>116</v>
      </c>
      <c r="C2" s="137" t="s">
        <v>155</v>
      </c>
      <c r="D2" s="137" t="s">
        <v>148</v>
      </c>
      <c r="E2" s="137" t="s">
        <v>79</v>
      </c>
      <c r="F2" s="149" t="s">
        <v>103</v>
      </c>
      <c r="G2" s="150">
        <v>793</v>
      </c>
      <c r="H2" s="151">
        <v>0.50945775535939475</v>
      </c>
      <c r="I2" s="149" t="s">
        <v>75</v>
      </c>
      <c r="M2" s="143" t="str">
        <f>IF(LEFT(F2,2)="no","No","Yes")</f>
        <v>Yes</v>
      </c>
      <c r="N2" s="143">
        <f>IF(I2="*",1,0)</f>
        <v>1</v>
      </c>
      <c r="P2" s="146"/>
    </row>
    <row r="3" spans="1:16" ht="30" x14ac:dyDescent="0.25">
      <c r="A3" s="149">
        <v>2012</v>
      </c>
      <c r="B3" s="149" t="s">
        <v>116</v>
      </c>
      <c r="C3" s="137" t="s">
        <v>155</v>
      </c>
      <c r="D3" s="137" t="s">
        <v>148</v>
      </c>
      <c r="E3" s="137" t="s">
        <v>79</v>
      </c>
      <c r="F3" s="149" t="s">
        <v>103</v>
      </c>
      <c r="G3" s="150">
        <v>781</v>
      </c>
      <c r="H3" s="151">
        <v>0.47375160051216392</v>
      </c>
      <c r="I3" s="149" t="s">
        <v>75</v>
      </c>
      <c r="M3" s="143" t="str">
        <f t="shared" ref="M3:M66" si="0">IF(LEFT(F3,2)="no","No","Yes")</f>
        <v>Yes</v>
      </c>
      <c r="N3" s="143">
        <f t="shared" ref="N3:N66" si="1">IF(I3="*",1,0)</f>
        <v>1</v>
      </c>
      <c r="P3" s="146"/>
    </row>
    <row r="4" spans="1:16" ht="30" x14ac:dyDescent="0.25">
      <c r="A4" s="149">
        <v>2013</v>
      </c>
      <c r="B4" s="149" t="s">
        <v>116</v>
      </c>
      <c r="C4" s="137" t="s">
        <v>155</v>
      </c>
      <c r="D4" s="137" t="s">
        <v>148</v>
      </c>
      <c r="E4" s="137" t="s">
        <v>79</v>
      </c>
      <c r="F4" s="149" t="s">
        <v>101</v>
      </c>
      <c r="G4" s="150">
        <v>49159</v>
      </c>
      <c r="H4" s="151">
        <v>0.69647470453019789</v>
      </c>
      <c r="I4" s="149"/>
      <c r="M4" s="143" t="str">
        <f t="shared" si="0"/>
        <v>No</v>
      </c>
      <c r="N4" s="143">
        <f t="shared" si="1"/>
        <v>0</v>
      </c>
      <c r="P4" s="146"/>
    </row>
    <row r="5" spans="1:16" ht="30" x14ac:dyDescent="0.25">
      <c r="A5" s="149">
        <v>2012</v>
      </c>
      <c r="B5" s="149" t="s">
        <v>116</v>
      </c>
      <c r="C5" s="137" t="s">
        <v>155</v>
      </c>
      <c r="D5" s="137" t="s">
        <v>148</v>
      </c>
      <c r="E5" s="137" t="s">
        <v>79</v>
      </c>
      <c r="F5" s="149" t="s">
        <v>101</v>
      </c>
      <c r="G5" s="150">
        <v>50570</v>
      </c>
      <c r="H5" s="151">
        <v>0.6886098477358118</v>
      </c>
      <c r="I5" s="149"/>
      <c r="M5" s="143" t="str">
        <f t="shared" si="0"/>
        <v>No</v>
      </c>
      <c r="N5" s="143">
        <f t="shared" si="1"/>
        <v>0</v>
      </c>
      <c r="P5" s="146"/>
    </row>
    <row r="6" spans="1:16" ht="30" x14ac:dyDescent="0.25">
      <c r="A6" s="149">
        <v>2013</v>
      </c>
      <c r="B6" s="149" t="s">
        <v>116</v>
      </c>
      <c r="C6" s="137" t="s">
        <v>155</v>
      </c>
      <c r="D6" s="137" t="s">
        <v>148</v>
      </c>
      <c r="E6" s="137" t="s">
        <v>105</v>
      </c>
      <c r="F6" s="149" t="s">
        <v>106</v>
      </c>
      <c r="G6" s="150">
        <v>16219</v>
      </c>
      <c r="H6" s="151">
        <v>0.67124976878969111</v>
      </c>
      <c r="I6" s="149" t="s">
        <v>75</v>
      </c>
      <c r="M6" s="143" t="str">
        <f t="shared" si="0"/>
        <v>Yes</v>
      </c>
      <c r="N6" s="143">
        <f t="shared" si="1"/>
        <v>1</v>
      </c>
      <c r="P6" s="146"/>
    </row>
    <row r="7" spans="1:16" ht="30" x14ac:dyDescent="0.25">
      <c r="A7" s="149">
        <v>2012</v>
      </c>
      <c r="B7" s="149" t="s">
        <v>116</v>
      </c>
      <c r="C7" s="137" t="s">
        <v>155</v>
      </c>
      <c r="D7" s="137" t="s">
        <v>148</v>
      </c>
      <c r="E7" s="137" t="s">
        <v>105</v>
      </c>
      <c r="F7" s="149" t="s">
        <v>106</v>
      </c>
      <c r="G7" s="150">
        <v>16193</v>
      </c>
      <c r="H7" s="151">
        <v>0.67047489656024206</v>
      </c>
      <c r="I7" s="149" t="s">
        <v>75</v>
      </c>
      <c r="M7" s="143" t="str">
        <f t="shared" si="0"/>
        <v>Yes</v>
      </c>
      <c r="N7" s="143">
        <f t="shared" si="1"/>
        <v>1</v>
      </c>
      <c r="P7" s="146"/>
    </row>
    <row r="8" spans="1:16" ht="30" x14ac:dyDescent="0.25">
      <c r="A8" s="149">
        <v>2013</v>
      </c>
      <c r="B8" s="149" t="s">
        <v>116</v>
      </c>
      <c r="C8" s="137" t="s">
        <v>155</v>
      </c>
      <c r="D8" s="137" t="s">
        <v>148</v>
      </c>
      <c r="E8" s="137" t="s">
        <v>105</v>
      </c>
      <c r="F8" s="149" t="s">
        <v>101</v>
      </c>
      <c r="G8" s="150">
        <v>33733</v>
      </c>
      <c r="H8" s="151">
        <v>0.70420656330596154</v>
      </c>
      <c r="I8" s="149"/>
      <c r="M8" s="143" t="str">
        <f t="shared" si="0"/>
        <v>No</v>
      </c>
      <c r="N8" s="143">
        <f t="shared" si="1"/>
        <v>0</v>
      </c>
      <c r="P8" s="146"/>
    </row>
    <row r="9" spans="1:16" ht="30" x14ac:dyDescent="0.25">
      <c r="A9" s="149">
        <v>2012</v>
      </c>
      <c r="B9" s="149" t="s">
        <v>116</v>
      </c>
      <c r="C9" s="137" t="s">
        <v>155</v>
      </c>
      <c r="D9" s="137" t="s">
        <v>148</v>
      </c>
      <c r="E9" s="137" t="s">
        <v>105</v>
      </c>
      <c r="F9" s="149" t="s">
        <v>101</v>
      </c>
      <c r="G9" s="150">
        <v>35158</v>
      </c>
      <c r="H9" s="151">
        <v>0.69218954434268165</v>
      </c>
      <c r="I9" s="149"/>
      <c r="M9" s="143" t="str">
        <f t="shared" si="0"/>
        <v>No</v>
      </c>
      <c r="N9" s="143">
        <f t="shared" si="1"/>
        <v>0</v>
      </c>
      <c r="P9" s="146"/>
    </row>
    <row r="10" spans="1:16" ht="30" x14ac:dyDescent="0.25">
      <c r="A10" s="149">
        <v>2013</v>
      </c>
      <c r="B10" s="149" t="s">
        <v>116</v>
      </c>
      <c r="C10" s="137" t="s">
        <v>155</v>
      </c>
      <c r="D10" s="137" t="s">
        <v>148</v>
      </c>
      <c r="E10" s="137" t="s">
        <v>78</v>
      </c>
      <c r="F10" s="149" t="s">
        <v>102</v>
      </c>
      <c r="G10" s="150">
        <v>13962</v>
      </c>
      <c r="H10" s="151">
        <v>0.62619968485890276</v>
      </c>
      <c r="I10" s="149" t="s">
        <v>75</v>
      </c>
      <c r="M10" s="143" t="str">
        <f t="shared" si="0"/>
        <v>Yes</v>
      </c>
      <c r="N10" s="143">
        <f t="shared" si="1"/>
        <v>1</v>
      </c>
      <c r="P10" s="146"/>
    </row>
    <row r="11" spans="1:16" ht="30" x14ac:dyDescent="0.25">
      <c r="A11" s="149">
        <v>2012</v>
      </c>
      <c r="B11" s="149" t="s">
        <v>116</v>
      </c>
      <c r="C11" s="137" t="s">
        <v>155</v>
      </c>
      <c r="D11" s="137" t="s">
        <v>148</v>
      </c>
      <c r="E11" s="137" t="s">
        <v>78</v>
      </c>
      <c r="F11" s="149" t="s">
        <v>102</v>
      </c>
      <c r="G11" s="150">
        <v>14166</v>
      </c>
      <c r="H11" s="151">
        <v>0.62360581674431736</v>
      </c>
      <c r="I11" s="149" t="s">
        <v>75</v>
      </c>
      <c r="M11" s="143" t="str">
        <f t="shared" si="0"/>
        <v>Yes</v>
      </c>
      <c r="N11" s="143">
        <f t="shared" si="1"/>
        <v>1</v>
      </c>
      <c r="P11" s="146"/>
    </row>
    <row r="12" spans="1:16" ht="30" x14ac:dyDescent="0.25">
      <c r="A12" s="149">
        <v>2013</v>
      </c>
      <c r="B12" s="149" t="s">
        <v>116</v>
      </c>
      <c r="C12" s="137" t="s">
        <v>155</v>
      </c>
      <c r="D12" s="137" t="s">
        <v>148</v>
      </c>
      <c r="E12" s="137" t="s">
        <v>78</v>
      </c>
      <c r="F12" s="149" t="s">
        <v>101</v>
      </c>
      <c r="G12" s="150">
        <v>35990</v>
      </c>
      <c r="H12" s="151">
        <v>0.71961656015559883</v>
      </c>
      <c r="I12" s="149"/>
      <c r="M12" s="143" t="str">
        <f t="shared" si="0"/>
        <v>No</v>
      </c>
      <c r="N12" s="143">
        <f t="shared" si="1"/>
        <v>0</v>
      </c>
      <c r="P12" s="146"/>
    </row>
    <row r="13" spans="1:16" ht="30" x14ac:dyDescent="0.25">
      <c r="A13" s="149">
        <v>2012</v>
      </c>
      <c r="B13" s="149" t="s">
        <v>116</v>
      </c>
      <c r="C13" s="137" t="s">
        <v>155</v>
      </c>
      <c r="D13" s="137" t="s">
        <v>148</v>
      </c>
      <c r="E13" s="137" t="s">
        <v>78</v>
      </c>
      <c r="F13" s="149" t="s">
        <v>101</v>
      </c>
      <c r="G13" s="150">
        <v>37185</v>
      </c>
      <c r="H13" s="151">
        <v>0.70886109990587598</v>
      </c>
      <c r="I13" s="149"/>
      <c r="M13" s="143" t="str">
        <f t="shared" si="0"/>
        <v>No</v>
      </c>
      <c r="N13" s="143">
        <f t="shared" si="1"/>
        <v>0</v>
      </c>
      <c r="P13" s="146"/>
    </row>
    <row r="14" spans="1:16" ht="30" x14ac:dyDescent="0.25">
      <c r="A14" s="149">
        <v>2013</v>
      </c>
      <c r="B14" s="149" t="s">
        <v>116</v>
      </c>
      <c r="C14" s="137" t="s">
        <v>155</v>
      </c>
      <c r="D14" s="137" t="s">
        <v>148</v>
      </c>
      <c r="E14" s="137" t="s">
        <v>80</v>
      </c>
      <c r="F14" s="149" t="s">
        <v>104</v>
      </c>
      <c r="G14" s="150">
        <v>2651</v>
      </c>
      <c r="H14" s="151">
        <v>0.50471520181063745</v>
      </c>
      <c r="I14" s="149" t="s">
        <v>75</v>
      </c>
      <c r="M14" s="143" t="str">
        <f t="shared" si="0"/>
        <v>Yes</v>
      </c>
      <c r="N14" s="143">
        <f t="shared" si="1"/>
        <v>1</v>
      </c>
      <c r="P14" s="146"/>
    </row>
    <row r="15" spans="1:16" ht="30" x14ac:dyDescent="0.25">
      <c r="A15" s="149">
        <v>2012</v>
      </c>
      <c r="B15" s="149" t="s">
        <v>116</v>
      </c>
      <c r="C15" s="137" t="s">
        <v>155</v>
      </c>
      <c r="D15" s="137" t="s">
        <v>148</v>
      </c>
      <c r="E15" s="137" t="s">
        <v>80</v>
      </c>
      <c r="F15" s="149" t="s">
        <v>104</v>
      </c>
      <c r="G15" s="150">
        <v>2554</v>
      </c>
      <c r="H15" s="151">
        <v>0.49804228660924038</v>
      </c>
      <c r="I15" s="149" t="s">
        <v>75</v>
      </c>
      <c r="M15" s="143" t="str">
        <f t="shared" si="0"/>
        <v>Yes</v>
      </c>
      <c r="N15" s="143">
        <f t="shared" si="1"/>
        <v>1</v>
      </c>
      <c r="P15" s="146"/>
    </row>
    <row r="16" spans="1:16" ht="30" x14ac:dyDescent="0.25">
      <c r="A16" s="149">
        <v>2013</v>
      </c>
      <c r="B16" s="149" t="s">
        <v>116</v>
      </c>
      <c r="C16" s="137" t="s">
        <v>155</v>
      </c>
      <c r="D16" s="137" t="s">
        <v>148</v>
      </c>
      <c r="E16" s="137" t="s">
        <v>80</v>
      </c>
      <c r="F16" s="149" t="s">
        <v>101</v>
      </c>
      <c r="G16" s="150">
        <v>47301</v>
      </c>
      <c r="H16" s="151">
        <v>0.70408659436375554</v>
      </c>
      <c r="I16" s="149"/>
      <c r="M16" s="143" t="str">
        <f t="shared" si="0"/>
        <v>No</v>
      </c>
      <c r="N16" s="143">
        <f t="shared" si="1"/>
        <v>0</v>
      </c>
      <c r="P16" s="146"/>
    </row>
    <row r="17" spans="1:16" ht="30" x14ac:dyDescent="0.25">
      <c r="A17" s="149">
        <v>2012</v>
      </c>
      <c r="B17" s="149" t="s">
        <v>116</v>
      </c>
      <c r="C17" s="137" t="s">
        <v>155</v>
      </c>
      <c r="D17" s="137" t="s">
        <v>148</v>
      </c>
      <c r="E17" s="137" t="s">
        <v>80</v>
      </c>
      <c r="F17" s="149" t="s">
        <v>101</v>
      </c>
      <c r="G17" s="150">
        <v>48797</v>
      </c>
      <c r="H17" s="151">
        <v>0.69514519335205038</v>
      </c>
      <c r="I17" s="149"/>
      <c r="M17" s="143" t="str">
        <f t="shared" si="0"/>
        <v>No</v>
      </c>
      <c r="N17" s="143">
        <f t="shared" si="1"/>
        <v>0</v>
      </c>
      <c r="P17" s="146"/>
    </row>
    <row r="18" spans="1:16" ht="30" x14ac:dyDescent="0.25">
      <c r="A18" s="149">
        <v>2014</v>
      </c>
      <c r="B18" s="149" t="s">
        <v>116</v>
      </c>
      <c r="C18" s="137" t="s">
        <v>155</v>
      </c>
      <c r="D18" s="137" t="s">
        <v>154</v>
      </c>
      <c r="E18" s="137" t="s">
        <v>107</v>
      </c>
      <c r="F18" s="149" t="s">
        <v>30</v>
      </c>
      <c r="G18" s="150">
        <v>1052</v>
      </c>
      <c r="H18" s="151">
        <v>0.53326996197718635</v>
      </c>
      <c r="I18" s="149"/>
      <c r="M18" s="143" t="str">
        <f t="shared" si="0"/>
        <v>Yes</v>
      </c>
      <c r="N18" s="143">
        <f t="shared" si="1"/>
        <v>0</v>
      </c>
      <c r="P18" s="146"/>
    </row>
    <row r="19" spans="1:16" ht="30" x14ac:dyDescent="0.25">
      <c r="A19" s="149">
        <v>2013</v>
      </c>
      <c r="B19" s="149" t="s">
        <v>116</v>
      </c>
      <c r="C19" s="137" t="s">
        <v>155</v>
      </c>
      <c r="D19" s="137" t="s">
        <v>154</v>
      </c>
      <c r="E19" s="137" t="s">
        <v>107</v>
      </c>
      <c r="F19" s="149" t="s">
        <v>30</v>
      </c>
      <c r="G19" s="150">
        <v>1257</v>
      </c>
      <c r="H19" s="151">
        <v>0.51949085123309469</v>
      </c>
      <c r="I19" s="149"/>
      <c r="M19" s="143" t="str">
        <f t="shared" si="0"/>
        <v>Yes</v>
      </c>
      <c r="N19" s="143">
        <f t="shared" si="1"/>
        <v>0</v>
      </c>
      <c r="P19" s="146"/>
    </row>
    <row r="20" spans="1:16" ht="30" x14ac:dyDescent="0.25">
      <c r="A20" s="149">
        <v>2012</v>
      </c>
      <c r="B20" s="149" t="s">
        <v>116</v>
      </c>
      <c r="C20" s="137" t="s">
        <v>155</v>
      </c>
      <c r="D20" s="137" t="s">
        <v>154</v>
      </c>
      <c r="E20" s="137" t="s">
        <v>107</v>
      </c>
      <c r="F20" s="149" t="s">
        <v>30</v>
      </c>
      <c r="G20" s="150">
        <v>1341</v>
      </c>
      <c r="H20" s="151">
        <v>0.50857568978374346</v>
      </c>
      <c r="I20" s="149"/>
      <c r="M20" s="143" t="str">
        <f t="shared" si="0"/>
        <v>Yes</v>
      </c>
      <c r="N20" s="143">
        <f t="shared" si="1"/>
        <v>0</v>
      </c>
      <c r="P20" s="146"/>
    </row>
    <row r="21" spans="1:16" ht="30" x14ac:dyDescent="0.25">
      <c r="A21" s="149">
        <v>2014</v>
      </c>
      <c r="B21" s="149" t="s">
        <v>116</v>
      </c>
      <c r="C21" s="137" t="s">
        <v>155</v>
      </c>
      <c r="D21" s="137" t="s">
        <v>154</v>
      </c>
      <c r="E21" s="137" t="s">
        <v>107</v>
      </c>
      <c r="F21" s="149" t="s">
        <v>31</v>
      </c>
      <c r="G21" s="150">
        <v>1960</v>
      </c>
      <c r="H21" s="151">
        <v>0.55000000000000004</v>
      </c>
      <c r="I21" s="149" t="s">
        <v>88</v>
      </c>
      <c r="M21" s="143" t="str">
        <f t="shared" si="0"/>
        <v>Yes</v>
      </c>
      <c r="N21" s="143">
        <f t="shared" si="1"/>
        <v>0</v>
      </c>
      <c r="P21" s="146"/>
    </row>
    <row r="22" spans="1:16" ht="30" x14ac:dyDescent="0.25">
      <c r="A22" s="149">
        <v>2013</v>
      </c>
      <c r="B22" s="149" t="s">
        <v>116</v>
      </c>
      <c r="C22" s="137" t="s">
        <v>155</v>
      </c>
      <c r="D22" s="137" t="s">
        <v>154</v>
      </c>
      <c r="E22" s="137" t="s">
        <v>107</v>
      </c>
      <c r="F22" s="149" t="s">
        <v>31</v>
      </c>
      <c r="G22" s="150">
        <v>2281</v>
      </c>
      <c r="H22" s="151">
        <v>0.56115738711091623</v>
      </c>
      <c r="I22" s="149" t="s">
        <v>75</v>
      </c>
      <c r="M22" s="143" t="str">
        <f t="shared" si="0"/>
        <v>Yes</v>
      </c>
      <c r="N22" s="143">
        <f t="shared" si="1"/>
        <v>1</v>
      </c>
      <c r="P22" s="146"/>
    </row>
    <row r="23" spans="1:16" ht="30" x14ac:dyDescent="0.25">
      <c r="A23" s="149">
        <v>2012</v>
      </c>
      <c r="B23" s="149" t="s">
        <v>116</v>
      </c>
      <c r="C23" s="137" t="s">
        <v>155</v>
      </c>
      <c r="D23" s="137" t="s">
        <v>154</v>
      </c>
      <c r="E23" s="137" t="s">
        <v>107</v>
      </c>
      <c r="F23" s="149" t="s">
        <v>31</v>
      </c>
      <c r="G23" s="150">
        <v>2467</v>
      </c>
      <c r="H23" s="151">
        <v>0.56019456830158088</v>
      </c>
      <c r="I23" s="149" t="s">
        <v>75</v>
      </c>
      <c r="M23" s="143" t="str">
        <f t="shared" si="0"/>
        <v>Yes</v>
      </c>
      <c r="N23" s="143">
        <f t="shared" si="1"/>
        <v>1</v>
      </c>
      <c r="P23" s="146"/>
    </row>
    <row r="24" spans="1:16" ht="30" x14ac:dyDescent="0.25">
      <c r="A24" s="149">
        <v>2014</v>
      </c>
      <c r="B24" s="149" t="s">
        <v>116</v>
      </c>
      <c r="C24" s="137" t="s">
        <v>155</v>
      </c>
      <c r="D24" s="137" t="s">
        <v>154</v>
      </c>
      <c r="E24" s="137" t="s">
        <v>107</v>
      </c>
      <c r="F24" s="149" t="s">
        <v>32</v>
      </c>
      <c r="G24" s="150">
        <v>3134</v>
      </c>
      <c r="H24" s="151">
        <v>0.61518825781748565</v>
      </c>
      <c r="I24" s="149" t="s">
        <v>75</v>
      </c>
      <c r="M24" s="143" t="str">
        <f t="shared" si="0"/>
        <v>Yes</v>
      </c>
      <c r="N24" s="143">
        <f t="shared" si="1"/>
        <v>1</v>
      </c>
      <c r="P24" s="146"/>
    </row>
    <row r="25" spans="1:16" ht="30" x14ac:dyDescent="0.25">
      <c r="A25" s="149">
        <v>2013</v>
      </c>
      <c r="B25" s="149" t="s">
        <v>116</v>
      </c>
      <c r="C25" s="137" t="s">
        <v>155</v>
      </c>
      <c r="D25" s="137" t="s">
        <v>154</v>
      </c>
      <c r="E25" s="137" t="s">
        <v>107</v>
      </c>
      <c r="F25" s="149" t="s">
        <v>32</v>
      </c>
      <c r="G25" s="150">
        <v>3590</v>
      </c>
      <c r="H25" s="151">
        <v>0.63091922005571033</v>
      </c>
      <c r="I25" s="149" t="s">
        <v>75</v>
      </c>
      <c r="M25" s="143" t="str">
        <f t="shared" si="0"/>
        <v>Yes</v>
      </c>
      <c r="N25" s="143">
        <f t="shared" si="1"/>
        <v>1</v>
      </c>
      <c r="P25" s="146"/>
    </row>
    <row r="26" spans="1:16" ht="30" x14ac:dyDescent="0.25">
      <c r="A26" s="149">
        <v>2012</v>
      </c>
      <c r="B26" s="149" t="s">
        <v>116</v>
      </c>
      <c r="C26" s="137" t="s">
        <v>155</v>
      </c>
      <c r="D26" s="137" t="s">
        <v>154</v>
      </c>
      <c r="E26" s="137" t="s">
        <v>107</v>
      </c>
      <c r="F26" s="149" t="s">
        <v>32</v>
      </c>
      <c r="G26" s="150">
        <v>3938</v>
      </c>
      <c r="H26" s="151">
        <v>0.62290502793296088</v>
      </c>
      <c r="I26" s="149" t="s">
        <v>75</v>
      </c>
      <c r="M26" s="143" t="str">
        <f t="shared" si="0"/>
        <v>Yes</v>
      </c>
      <c r="N26" s="143">
        <f t="shared" si="1"/>
        <v>1</v>
      </c>
      <c r="P26" s="146"/>
    </row>
    <row r="27" spans="1:16" ht="30" x14ac:dyDescent="0.25">
      <c r="A27" s="149">
        <v>2014</v>
      </c>
      <c r="B27" s="149" t="s">
        <v>116</v>
      </c>
      <c r="C27" s="137" t="s">
        <v>155</v>
      </c>
      <c r="D27" s="137" t="s">
        <v>154</v>
      </c>
      <c r="E27" s="137" t="s">
        <v>107</v>
      </c>
      <c r="F27" s="149" t="s">
        <v>33</v>
      </c>
      <c r="G27" s="150">
        <v>5833</v>
      </c>
      <c r="H27" s="151">
        <v>0.67032401851534373</v>
      </c>
      <c r="I27" s="149" t="s">
        <v>75</v>
      </c>
      <c r="M27" s="143" t="str">
        <f t="shared" si="0"/>
        <v>Yes</v>
      </c>
      <c r="N27" s="143">
        <f t="shared" si="1"/>
        <v>1</v>
      </c>
      <c r="P27" s="146"/>
    </row>
    <row r="28" spans="1:16" ht="30" x14ac:dyDescent="0.25">
      <c r="A28" s="149">
        <v>2013</v>
      </c>
      <c r="B28" s="149" t="s">
        <v>116</v>
      </c>
      <c r="C28" s="137" t="s">
        <v>155</v>
      </c>
      <c r="D28" s="137" t="s">
        <v>154</v>
      </c>
      <c r="E28" s="137" t="s">
        <v>107</v>
      </c>
      <c r="F28" s="149" t="s">
        <v>33</v>
      </c>
      <c r="G28" s="150">
        <v>6776</v>
      </c>
      <c r="H28" s="151">
        <v>0.68388429752066116</v>
      </c>
      <c r="I28" s="149" t="s">
        <v>75</v>
      </c>
      <c r="M28" s="143" t="str">
        <f t="shared" si="0"/>
        <v>Yes</v>
      </c>
      <c r="N28" s="143">
        <f t="shared" si="1"/>
        <v>1</v>
      </c>
      <c r="P28" s="146"/>
    </row>
    <row r="29" spans="1:16" ht="30" x14ac:dyDescent="0.25">
      <c r="A29" s="149">
        <v>2012</v>
      </c>
      <c r="B29" s="149" t="s">
        <v>116</v>
      </c>
      <c r="C29" s="137" t="s">
        <v>155</v>
      </c>
      <c r="D29" s="137" t="s">
        <v>154</v>
      </c>
      <c r="E29" s="137" t="s">
        <v>107</v>
      </c>
      <c r="F29" s="149" t="s">
        <v>33</v>
      </c>
      <c r="G29" s="150">
        <v>6835</v>
      </c>
      <c r="H29" s="151">
        <v>0.67783467446964152</v>
      </c>
      <c r="I29" s="149" t="s">
        <v>75</v>
      </c>
      <c r="M29" s="143" t="str">
        <f t="shared" si="0"/>
        <v>Yes</v>
      </c>
      <c r="N29" s="143">
        <f t="shared" si="1"/>
        <v>1</v>
      </c>
      <c r="P29" s="146"/>
    </row>
    <row r="30" spans="1:16" ht="30" x14ac:dyDescent="0.25">
      <c r="A30" s="149">
        <v>2014</v>
      </c>
      <c r="B30" s="149" t="s">
        <v>116</v>
      </c>
      <c r="C30" s="137" t="s">
        <v>155</v>
      </c>
      <c r="D30" s="137" t="s">
        <v>154</v>
      </c>
      <c r="E30" s="137" t="s">
        <v>107</v>
      </c>
      <c r="F30" s="149" t="s">
        <v>34</v>
      </c>
      <c r="G30" s="150">
        <v>8808</v>
      </c>
      <c r="H30" s="151">
        <v>0.71991371480472299</v>
      </c>
      <c r="I30" s="149" t="s">
        <v>75</v>
      </c>
      <c r="M30" s="143" t="str">
        <f t="shared" si="0"/>
        <v>Yes</v>
      </c>
      <c r="N30" s="143">
        <f t="shared" si="1"/>
        <v>1</v>
      </c>
      <c r="P30" s="146"/>
    </row>
    <row r="31" spans="1:16" ht="30" x14ac:dyDescent="0.25">
      <c r="A31" s="149">
        <v>2013</v>
      </c>
      <c r="B31" s="149" t="s">
        <v>116</v>
      </c>
      <c r="C31" s="137" t="s">
        <v>155</v>
      </c>
      <c r="D31" s="137" t="s">
        <v>154</v>
      </c>
      <c r="E31" s="137" t="s">
        <v>107</v>
      </c>
      <c r="F31" s="149" t="s">
        <v>34</v>
      </c>
      <c r="G31" s="150">
        <v>9701</v>
      </c>
      <c r="H31" s="151">
        <v>0.73610967941449335</v>
      </c>
      <c r="I31" s="149" t="s">
        <v>75</v>
      </c>
      <c r="M31" s="143" t="str">
        <f t="shared" si="0"/>
        <v>Yes</v>
      </c>
      <c r="N31" s="143">
        <f t="shared" si="1"/>
        <v>1</v>
      </c>
      <c r="P31" s="146"/>
    </row>
    <row r="32" spans="1:16" ht="30" x14ac:dyDescent="0.25">
      <c r="A32" s="149">
        <v>2012</v>
      </c>
      <c r="B32" s="149" t="s">
        <v>116</v>
      </c>
      <c r="C32" s="137" t="s">
        <v>155</v>
      </c>
      <c r="D32" s="137" t="s">
        <v>154</v>
      </c>
      <c r="E32" s="137" t="s">
        <v>107</v>
      </c>
      <c r="F32" s="149" t="s">
        <v>34</v>
      </c>
      <c r="G32" s="150">
        <v>10278</v>
      </c>
      <c r="H32" s="151">
        <v>0.7204709087371084</v>
      </c>
      <c r="I32" s="149" t="s">
        <v>75</v>
      </c>
      <c r="M32" s="143" t="str">
        <f t="shared" si="0"/>
        <v>Yes</v>
      </c>
      <c r="N32" s="143">
        <f t="shared" si="1"/>
        <v>1</v>
      </c>
      <c r="P32" s="146"/>
    </row>
    <row r="33" spans="1:16" ht="30" x14ac:dyDescent="0.25">
      <c r="A33" s="149">
        <v>2014</v>
      </c>
      <c r="B33" s="149" t="s">
        <v>116</v>
      </c>
      <c r="C33" s="137" t="s">
        <v>155</v>
      </c>
      <c r="D33" s="137" t="s">
        <v>154</v>
      </c>
      <c r="E33" s="137" t="s">
        <v>107</v>
      </c>
      <c r="F33" s="149" t="s">
        <v>35</v>
      </c>
      <c r="G33" s="150">
        <v>13505</v>
      </c>
      <c r="H33" s="151">
        <v>0.74579785264716769</v>
      </c>
      <c r="I33" s="149" t="s">
        <v>75</v>
      </c>
      <c r="M33" s="143" t="str">
        <f t="shared" si="0"/>
        <v>Yes</v>
      </c>
      <c r="N33" s="143">
        <f t="shared" si="1"/>
        <v>1</v>
      </c>
      <c r="P33" s="146"/>
    </row>
    <row r="34" spans="1:16" ht="30" x14ac:dyDescent="0.25">
      <c r="A34" s="149">
        <v>2013</v>
      </c>
      <c r="B34" s="149" t="s">
        <v>116</v>
      </c>
      <c r="C34" s="137" t="s">
        <v>155</v>
      </c>
      <c r="D34" s="137" t="s">
        <v>154</v>
      </c>
      <c r="E34" s="137" t="s">
        <v>107</v>
      </c>
      <c r="F34" s="149" t="s">
        <v>35</v>
      </c>
      <c r="G34" s="150">
        <v>13771</v>
      </c>
      <c r="H34" s="151">
        <v>0.75368528066226126</v>
      </c>
      <c r="I34" s="149" t="s">
        <v>75</v>
      </c>
      <c r="M34" s="143" t="str">
        <f t="shared" si="0"/>
        <v>Yes</v>
      </c>
      <c r="N34" s="143">
        <f t="shared" si="1"/>
        <v>1</v>
      </c>
      <c r="P34" s="146"/>
    </row>
    <row r="35" spans="1:16" ht="30" x14ac:dyDescent="0.25">
      <c r="A35" s="149">
        <v>2012</v>
      </c>
      <c r="B35" s="149" t="s">
        <v>116</v>
      </c>
      <c r="C35" s="137" t="s">
        <v>155</v>
      </c>
      <c r="D35" s="137" t="s">
        <v>154</v>
      </c>
      <c r="E35" s="137" t="s">
        <v>107</v>
      </c>
      <c r="F35" s="149" t="s">
        <v>35</v>
      </c>
      <c r="G35" s="150">
        <v>14009</v>
      </c>
      <c r="H35" s="151">
        <v>0.75187379541723176</v>
      </c>
      <c r="I35" s="149" t="s">
        <v>75</v>
      </c>
      <c r="M35" s="143" t="str">
        <f t="shared" si="0"/>
        <v>Yes</v>
      </c>
      <c r="N35" s="143">
        <f t="shared" si="1"/>
        <v>1</v>
      </c>
      <c r="P35" s="146"/>
    </row>
    <row r="36" spans="1:16" ht="30" x14ac:dyDescent="0.25">
      <c r="A36" s="149">
        <v>2014</v>
      </c>
      <c r="B36" s="149" t="s">
        <v>116</v>
      </c>
      <c r="C36" s="137" t="s">
        <v>155</v>
      </c>
      <c r="D36" s="137" t="s">
        <v>154</v>
      </c>
      <c r="E36" s="137" t="s">
        <v>107</v>
      </c>
      <c r="F36" s="149" t="s">
        <v>36</v>
      </c>
      <c r="G36" s="150">
        <v>11985</v>
      </c>
      <c r="H36" s="151">
        <v>0.69703796412181895</v>
      </c>
      <c r="I36" s="149" t="s">
        <v>75</v>
      </c>
      <c r="M36" s="143" t="str">
        <f t="shared" si="0"/>
        <v>Yes</v>
      </c>
      <c r="N36" s="143">
        <f t="shared" si="1"/>
        <v>1</v>
      </c>
      <c r="P36" s="146"/>
    </row>
    <row r="37" spans="1:16" ht="30" x14ac:dyDescent="0.25">
      <c r="A37" s="149">
        <v>2013</v>
      </c>
      <c r="B37" s="149" t="s">
        <v>116</v>
      </c>
      <c r="C37" s="137" t="s">
        <v>155</v>
      </c>
      <c r="D37" s="137" t="s">
        <v>154</v>
      </c>
      <c r="E37" s="137" t="s">
        <v>107</v>
      </c>
      <c r="F37" s="149" t="s">
        <v>36</v>
      </c>
      <c r="G37" s="150">
        <v>12180</v>
      </c>
      <c r="H37" s="151">
        <v>0.70492610837438419</v>
      </c>
      <c r="I37" s="149" t="s">
        <v>75</v>
      </c>
      <c r="M37" s="143" t="str">
        <f t="shared" si="0"/>
        <v>Yes</v>
      </c>
      <c r="N37" s="143">
        <f t="shared" si="1"/>
        <v>1</v>
      </c>
      <c r="P37" s="146"/>
    </row>
    <row r="38" spans="1:16" ht="30" x14ac:dyDescent="0.25">
      <c r="A38" s="149">
        <v>2012</v>
      </c>
      <c r="B38" s="149" t="s">
        <v>116</v>
      </c>
      <c r="C38" s="137" t="s">
        <v>155</v>
      </c>
      <c r="D38" s="137" t="s">
        <v>154</v>
      </c>
      <c r="E38" s="137" t="s">
        <v>107</v>
      </c>
      <c r="F38" s="149" t="s">
        <v>36</v>
      </c>
      <c r="G38" s="150">
        <v>12182</v>
      </c>
      <c r="H38" s="151">
        <v>0.69200459694631422</v>
      </c>
      <c r="I38" s="149" t="s">
        <v>75</v>
      </c>
      <c r="M38" s="143" t="str">
        <f t="shared" si="0"/>
        <v>Yes</v>
      </c>
      <c r="N38" s="143">
        <f t="shared" si="1"/>
        <v>1</v>
      </c>
      <c r="P38" s="146"/>
    </row>
    <row r="39" spans="1:16" ht="30" x14ac:dyDescent="0.25">
      <c r="A39" s="149">
        <v>2014</v>
      </c>
      <c r="B39" s="149" t="s">
        <v>116</v>
      </c>
      <c r="C39" s="137" t="s">
        <v>155</v>
      </c>
      <c r="D39" s="137" t="s">
        <v>154</v>
      </c>
      <c r="E39" s="137" t="s">
        <v>107</v>
      </c>
      <c r="F39" s="149" t="s">
        <v>37</v>
      </c>
      <c r="G39" s="150">
        <v>5207</v>
      </c>
      <c r="H39" s="151">
        <v>0.59496831188784327</v>
      </c>
      <c r="I39" s="149" t="s">
        <v>75</v>
      </c>
      <c r="M39" s="143" t="str">
        <f t="shared" si="0"/>
        <v>Yes</v>
      </c>
      <c r="N39" s="143">
        <f t="shared" si="1"/>
        <v>1</v>
      </c>
      <c r="P39" s="146"/>
    </row>
    <row r="40" spans="1:16" ht="30" x14ac:dyDescent="0.25">
      <c r="A40" s="149">
        <v>2013</v>
      </c>
      <c r="B40" s="149" t="s">
        <v>116</v>
      </c>
      <c r="C40" s="137" t="s">
        <v>155</v>
      </c>
      <c r="D40" s="137" t="s">
        <v>154</v>
      </c>
      <c r="E40" s="137" t="s">
        <v>107</v>
      </c>
      <c r="F40" s="149" t="s">
        <v>37</v>
      </c>
      <c r="G40" s="150">
        <v>5112</v>
      </c>
      <c r="H40" s="151">
        <v>0.59487480438184659</v>
      </c>
      <c r="I40" s="149" t="s">
        <v>75</v>
      </c>
      <c r="M40" s="143" t="str">
        <f t="shared" si="0"/>
        <v>Yes</v>
      </c>
      <c r="N40" s="143">
        <f t="shared" si="1"/>
        <v>1</v>
      </c>
      <c r="P40" s="146"/>
    </row>
    <row r="41" spans="1:16" ht="30" x14ac:dyDescent="0.25">
      <c r="A41" s="149">
        <v>2012</v>
      </c>
      <c r="B41" s="149" t="s">
        <v>116</v>
      </c>
      <c r="C41" s="137" t="s">
        <v>155</v>
      </c>
      <c r="D41" s="137" t="s">
        <v>154</v>
      </c>
      <c r="E41" s="137" t="s">
        <v>107</v>
      </c>
      <c r="F41" s="149" t="s">
        <v>37</v>
      </c>
      <c r="G41" s="150">
        <v>5077</v>
      </c>
      <c r="H41" s="151">
        <v>0.5928698050029545</v>
      </c>
      <c r="I41" s="149" t="s">
        <v>75</v>
      </c>
      <c r="M41" s="143" t="str">
        <f t="shared" si="0"/>
        <v>Yes</v>
      </c>
      <c r="N41" s="143">
        <f t="shared" si="1"/>
        <v>1</v>
      </c>
      <c r="P41" s="146"/>
    </row>
    <row r="42" spans="1:16" ht="30" x14ac:dyDescent="0.25">
      <c r="A42" s="149">
        <v>2014</v>
      </c>
      <c r="B42" s="149" t="s">
        <v>116</v>
      </c>
      <c r="C42" s="137" t="s">
        <v>155</v>
      </c>
      <c r="D42" s="137" t="s">
        <v>148</v>
      </c>
      <c r="E42" s="137" t="s">
        <v>77</v>
      </c>
      <c r="F42" s="149" t="s">
        <v>77</v>
      </c>
      <c r="G42" s="150">
        <v>2230</v>
      </c>
      <c r="H42" s="151">
        <v>0.57802690582959637</v>
      </c>
      <c r="I42" s="149" t="s">
        <v>75</v>
      </c>
      <c r="M42" s="143" t="str">
        <f t="shared" si="0"/>
        <v>Yes</v>
      </c>
      <c r="N42" s="143">
        <f t="shared" si="1"/>
        <v>1</v>
      </c>
      <c r="P42" s="146"/>
    </row>
    <row r="43" spans="1:16" ht="30" x14ac:dyDescent="0.25">
      <c r="A43" s="149">
        <v>2013</v>
      </c>
      <c r="B43" s="149" t="s">
        <v>116</v>
      </c>
      <c r="C43" s="137" t="s">
        <v>155</v>
      </c>
      <c r="D43" s="137" t="s">
        <v>148</v>
      </c>
      <c r="E43" s="137" t="s">
        <v>77</v>
      </c>
      <c r="F43" s="149" t="s">
        <v>77</v>
      </c>
      <c r="G43" s="150">
        <v>2228</v>
      </c>
      <c r="H43" s="151">
        <v>0.57809694793536803</v>
      </c>
      <c r="I43" s="149" t="s">
        <v>75</v>
      </c>
      <c r="M43" s="143" t="str">
        <f t="shared" si="0"/>
        <v>Yes</v>
      </c>
      <c r="N43" s="143">
        <f t="shared" si="1"/>
        <v>1</v>
      </c>
      <c r="P43" s="146"/>
    </row>
    <row r="44" spans="1:16" ht="30" x14ac:dyDescent="0.25">
      <c r="A44" s="149">
        <v>2012</v>
      </c>
      <c r="B44" s="149" t="s">
        <v>116</v>
      </c>
      <c r="C44" s="137" t="s">
        <v>155</v>
      </c>
      <c r="D44" s="137" t="s">
        <v>148</v>
      </c>
      <c r="E44" s="137" t="s">
        <v>77</v>
      </c>
      <c r="F44" s="149" t="s">
        <v>77</v>
      </c>
      <c r="G44" s="150">
        <v>2449</v>
      </c>
      <c r="H44" s="151">
        <v>0.5773785218456513</v>
      </c>
      <c r="I44" s="149" t="s">
        <v>75</v>
      </c>
      <c r="M44" s="143" t="str">
        <f t="shared" si="0"/>
        <v>Yes</v>
      </c>
      <c r="N44" s="143">
        <f t="shared" si="1"/>
        <v>1</v>
      </c>
      <c r="P44" s="146"/>
    </row>
    <row r="45" spans="1:16" ht="30" x14ac:dyDescent="0.25">
      <c r="A45" s="149">
        <v>2014</v>
      </c>
      <c r="B45" s="149" t="s">
        <v>116</v>
      </c>
      <c r="C45" s="137" t="s">
        <v>155</v>
      </c>
      <c r="D45" s="137" t="s">
        <v>148</v>
      </c>
      <c r="E45" s="137" t="s">
        <v>77</v>
      </c>
      <c r="F45" s="149" t="s">
        <v>101</v>
      </c>
      <c r="G45" s="150">
        <v>44263</v>
      </c>
      <c r="H45" s="151">
        <v>0.69168379910986599</v>
      </c>
      <c r="I45" s="149"/>
      <c r="M45" s="143" t="str">
        <f t="shared" si="0"/>
        <v>No</v>
      </c>
      <c r="N45" s="143">
        <f t="shared" si="1"/>
        <v>0</v>
      </c>
      <c r="P45" s="146"/>
    </row>
    <row r="46" spans="1:16" ht="30" x14ac:dyDescent="0.25">
      <c r="A46" s="149">
        <v>2013</v>
      </c>
      <c r="B46" s="149" t="s">
        <v>116</v>
      </c>
      <c r="C46" s="137" t="s">
        <v>155</v>
      </c>
      <c r="D46" s="137" t="s">
        <v>148</v>
      </c>
      <c r="E46" s="137" t="s">
        <v>77</v>
      </c>
      <c r="F46" s="149" t="s">
        <v>101</v>
      </c>
      <c r="G46" s="150">
        <v>47724</v>
      </c>
      <c r="H46" s="151">
        <v>0.69889363842092034</v>
      </c>
      <c r="I46" s="149"/>
      <c r="M46" s="143" t="str">
        <f t="shared" si="0"/>
        <v>No</v>
      </c>
      <c r="N46" s="143">
        <f t="shared" si="1"/>
        <v>0</v>
      </c>
      <c r="P46" s="146"/>
    </row>
    <row r="47" spans="1:16" ht="30" x14ac:dyDescent="0.25">
      <c r="A47" s="149">
        <v>2012</v>
      </c>
      <c r="B47" s="149" t="s">
        <v>116</v>
      </c>
      <c r="C47" s="137" t="s">
        <v>155</v>
      </c>
      <c r="D47" s="137" t="s">
        <v>148</v>
      </c>
      <c r="E47" s="137" t="s">
        <v>77</v>
      </c>
      <c r="F47" s="149" t="s">
        <v>101</v>
      </c>
      <c r="G47" s="150">
        <v>48902</v>
      </c>
      <c r="H47" s="151">
        <v>0.69074884462803154</v>
      </c>
      <c r="I47" s="149"/>
      <c r="M47" s="143" t="str">
        <f t="shared" si="0"/>
        <v>No</v>
      </c>
      <c r="N47" s="143">
        <f t="shared" si="1"/>
        <v>0</v>
      </c>
      <c r="P47" s="146"/>
    </row>
    <row r="48" spans="1:16" ht="30" x14ac:dyDescent="0.25">
      <c r="A48" s="149">
        <v>2014</v>
      </c>
      <c r="B48" s="149" t="s">
        <v>116</v>
      </c>
      <c r="C48" s="137" t="s">
        <v>155</v>
      </c>
      <c r="D48" s="137" t="s">
        <v>148</v>
      </c>
      <c r="E48" s="137" t="s">
        <v>76</v>
      </c>
      <c r="F48" s="149" t="s">
        <v>16</v>
      </c>
      <c r="G48" s="150">
        <v>6721</v>
      </c>
      <c r="H48" s="151">
        <v>0.6292218419877994</v>
      </c>
      <c r="I48" s="149" t="s">
        <v>75</v>
      </c>
      <c r="M48" s="143" t="str">
        <f t="shared" si="0"/>
        <v>Yes</v>
      </c>
      <c r="N48" s="143">
        <f t="shared" si="1"/>
        <v>1</v>
      </c>
      <c r="P48" s="146"/>
    </row>
    <row r="49" spans="1:16" ht="30" x14ac:dyDescent="0.25">
      <c r="A49" s="149">
        <v>2013</v>
      </c>
      <c r="B49" s="149" t="s">
        <v>116</v>
      </c>
      <c r="C49" s="137" t="s">
        <v>155</v>
      </c>
      <c r="D49" s="137" t="s">
        <v>148</v>
      </c>
      <c r="E49" s="137" t="s">
        <v>76</v>
      </c>
      <c r="F49" s="149" t="s">
        <v>16</v>
      </c>
      <c r="G49" s="150">
        <v>6590</v>
      </c>
      <c r="H49" s="151">
        <v>0.62640364188163888</v>
      </c>
      <c r="I49" s="149" t="s">
        <v>75</v>
      </c>
      <c r="M49" s="143" t="str">
        <f t="shared" si="0"/>
        <v>Yes</v>
      </c>
      <c r="N49" s="143">
        <f t="shared" si="1"/>
        <v>1</v>
      </c>
      <c r="P49" s="146"/>
    </row>
    <row r="50" spans="1:16" ht="30" x14ac:dyDescent="0.25">
      <c r="A50" s="149">
        <v>2012</v>
      </c>
      <c r="B50" s="149" t="s">
        <v>116</v>
      </c>
      <c r="C50" s="137" t="s">
        <v>155</v>
      </c>
      <c r="D50" s="137" t="s">
        <v>148</v>
      </c>
      <c r="E50" s="137" t="s">
        <v>76</v>
      </c>
      <c r="F50" s="149" t="s">
        <v>16</v>
      </c>
      <c r="G50" s="150">
        <v>6740</v>
      </c>
      <c r="H50" s="151">
        <v>0.63100890207715132</v>
      </c>
      <c r="I50" s="149" t="s">
        <v>75</v>
      </c>
      <c r="M50" s="143" t="str">
        <f t="shared" si="0"/>
        <v>Yes</v>
      </c>
      <c r="N50" s="143">
        <f t="shared" si="1"/>
        <v>1</v>
      </c>
      <c r="P50" s="146"/>
    </row>
    <row r="51" spans="1:16" ht="30" x14ac:dyDescent="0.25">
      <c r="A51" s="149">
        <v>2014</v>
      </c>
      <c r="B51" s="149" t="s">
        <v>116</v>
      </c>
      <c r="C51" s="137" t="s">
        <v>155</v>
      </c>
      <c r="D51" s="137" t="s">
        <v>148</v>
      </c>
      <c r="E51" s="137" t="s">
        <v>76</v>
      </c>
      <c r="F51" s="149" t="s">
        <v>101</v>
      </c>
      <c r="G51" s="150">
        <v>39772</v>
      </c>
      <c r="H51" s="151">
        <v>0.69586643870059339</v>
      </c>
      <c r="I51" s="149"/>
      <c r="M51" s="143" t="str">
        <f t="shared" si="0"/>
        <v>No</v>
      </c>
      <c r="N51" s="143">
        <f t="shared" si="1"/>
        <v>0</v>
      </c>
      <c r="P51" s="146"/>
    </row>
    <row r="52" spans="1:16" ht="30" x14ac:dyDescent="0.25">
      <c r="A52" s="149">
        <v>2013</v>
      </c>
      <c r="B52" s="149" t="s">
        <v>116</v>
      </c>
      <c r="C52" s="137" t="s">
        <v>155</v>
      </c>
      <c r="D52" s="137" t="s">
        <v>148</v>
      </c>
      <c r="E52" s="137" t="s">
        <v>76</v>
      </c>
      <c r="F52" s="149" t="s">
        <v>101</v>
      </c>
      <c r="G52" s="150">
        <v>43362</v>
      </c>
      <c r="H52" s="151">
        <v>0.70370370370370372</v>
      </c>
      <c r="I52" s="149"/>
      <c r="M52" s="143" t="str">
        <f t="shared" si="0"/>
        <v>No</v>
      </c>
      <c r="N52" s="143">
        <f t="shared" si="1"/>
        <v>0</v>
      </c>
      <c r="P52" s="146"/>
    </row>
    <row r="53" spans="1:16" ht="30" x14ac:dyDescent="0.25">
      <c r="A53" s="149">
        <v>2012</v>
      </c>
      <c r="B53" s="149" t="s">
        <v>116</v>
      </c>
      <c r="C53" s="137" t="s">
        <v>155</v>
      </c>
      <c r="D53" s="137" t="s">
        <v>148</v>
      </c>
      <c r="E53" s="137" t="s">
        <v>76</v>
      </c>
      <c r="F53" s="149" t="s">
        <v>101</v>
      </c>
      <c r="G53" s="150">
        <v>44611</v>
      </c>
      <c r="H53" s="151">
        <v>0.69355091793503842</v>
      </c>
      <c r="I53" s="149"/>
      <c r="M53" s="143" t="str">
        <f t="shared" si="0"/>
        <v>No</v>
      </c>
      <c r="N53" s="143">
        <f t="shared" si="1"/>
        <v>0</v>
      </c>
      <c r="P53" s="146"/>
    </row>
    <row r="54" spans="1:16" ht="30" x14ac:dyDescent="0.25">
      <c r="A54" s="149">
        <v>2014</v>
      </c>
      <c r="B54" s="149" t="s">
        <v>116</v>
      </c>
      <c r="C54" s="137" t="s">
        <v>155</v>
      </c>
      <c r="D54" s="137" t="s">
        <v>154</v>
      </c>
      <c r="E54" s="137" t="s">
        <v>108</v>
      </c>
      <c r="F54" s="149" t="s">
        <v>87</v>
      </c>
      <c r="G54" s="150">
        <v>106</v>
      </c>
      <c r="H54" s="151">
        <v>0.56603773584905659</v>
      </c>
      <c r="I54" s="149" t="s">
        <v>75</v>
      </c>
      <c r="M54" s="143" t="str">
        <f t="shared" si="0"/>
        <v>Yes</v>
      </c>
      <c r="N54" s="143">
        <f t="shared" si="1"/>
        <v>1</v>
      </c>
      <c r="P54" s="146"/>
    </row>
    <row r="55" spans="1:16" ht="30" x14ac:dyDescent="0.25">
      <c r="A55" s="149">
        <v>2013</v>
      </c>
      <c r="B55" s="149" t="s">
        <v>116</v>
      </c>
      <c r="C55" s="137" t="s">
        <v>155</v>
      </c>
      <c r="D55" s="137" t="s">
        <v>154</v>
      </c>
      <c r="E55" s="137" t="s">
        <v>108</v>
      </c>
      <c r="F55" s="149" t="s">
        <v>87</v>
      </c>
      <c r="G55" s="150">
        <v>95</v>
      </c>
      <c r="H55" s="151">
        <v>0.64210526315789473</v>
      </c>
      <c r="I55" s="149" t="s">
        <v>88</v>
      </c>
      <c r="M55" s="143" t="str">
        <f t="shared" si="0"/>
        <v>Yes</v>
      </c>
      <c r="N55" s="143">
        <f t="shared" si="1"/>
        <v>0</v>
      </c>
      <c r="P55" s="146"/>
    </row>
    <row r="56" spans="1:16" ht="30" x14ac:dyDescent="0.25">
      <c r="A56" s="149">
        <v>2012</v>
      </c>
      <c r="B56" s="149" t="s">
        <v>116</v>
      </c>
      <c r="C56" s="137" t="s">
        <v>155</v>
      </c>
      <c r="D56" s="137" t="s">
        <v>154</v>
      </c>
      <c r="E56" s="137" t="s">
        <v>108</v>
      </c>
      <c r="F56" s="149" t="s">
        <v>87</v>
      </c>
      <c r="G56" s="150">
        <v>146</v>
      </c>
      <c r="H56" s="151">
        <v>0.58904109589041098</v>
      </c>
      <c r="I56" s="149" t="s">
        <v>75</v>
      </c>
      <c r="M56" s="143" t="str">
        <f t="shared" si="0"/>
        <v>Yes</v>
      </c>
      <c r="N56" s="143">
        <f t="shared" si="1"/>
        <v>1</v>
      </c>
      <c r="P56" s="146"/>
    </row>
    <row r="57" spans="1:16" ht="30" x14ac:dyDescent="0.25">
      <c r="A57" s="149">
        <v>2014</v>
      </c>
      <c r="B57" s="149" t="s">
        <v>116</v>
      </c>
      <c r="C57" s="137" t="s">
        <v>155</v>
      </c>
      <c r="D57" s="137" t="s">
        <v>154</v>
      </c>
      <c r="E57" s="137" t="s">
        <v>108</v>
      </c>
      <c r="F57" s="149" t="s">
        <v>85</v>
      </c>
      <c r="G57" s="150">
        <v>1482</v>
      </c>
      <c r="H57" s="151">
        <v>0.61268556005398112</v>
      </c>
      <c r="I57" s="149" t="s">
        <v>75</v>
      </c>
      <c r="M57" s="143" t="str">
        <f t="shared" si="0"/>
        <v>Yes</v>
      </c>
      <c r="N57" s="143">
        <f t="shared" si="1"/>
        <v>1</v>
      </c>
      <c r="P57" s="146"/>
    </row>
    <row r="58" spans="1:16" ht="30" x14ac:dyDescent="0.25">
      <c r="A58" s="149">
        <v>2013</v>
      </c>
      <c r="B58" s="149" t="s">
        <v>116</v>
      </c>
      <c r="C58" s="137" t="s">
        <v>155</v>
      </c>
      <c r="D58" s="137" t="s">
        <v>154</v>
      </c>
      <c r="E58" s="137" t="s">
        <v>108</v>
      </c>
      <c r="F58" s="149" t="s">
        <v>85</v>
      </c>
      <c r="G58" s="150">
        <v>1596</v>
      </c>
      <c r="H58" s="151">
        <v>0.60588972431077692</v>
      </c>
      <c r="I58" s="149" t="s">
        <v>75</v>
      </c>
      <c r="M58" s="143" t="str">
        <f t="shared" si="0"/>
        <v>Yes</v>
      </c>
      <c r="N58" s="143">
        <f t="shared" si="1"/>
        <v>1</v>
      </c>
      <c r="P58" s="146"/>
    </row>
    <row r="59" spans="1:16" ht="30" x14ac:dyDescent="0.25">
      <c r="A59" s="149">
        <v>2012</v>
      </c>
      <c r="B59" s="149" t="s">
        <v>116</v>
      </c>
      <c r="C59" s="137" t="s">
        <v>155</v>
      </c>
      <c r="D59" s="137" t="s">
        <v>154</v>
      </c>
      <c r="E59" s="137" t="s">
        <v>108</v>
      </c>
      <c r="F59" s="149" t="s">
        <v>85</v>
      </c>
      <c r="G59" s="150">
        <v>1703</v>
      </c>
      <c r="H59" s="151">
        <v>0.61303581914268934</v>
      </c>
      <c r="I59" s="149" t="s">
        <v>75</v>
      </c>
      <c r="M59" s="143" t="str">
        <f t="shared" si="0"/>
        <v>Yes</v>
      </c>
      <c r="N59" s="143">
        <f t="shared" si="1"/>
        <v>1</v>
      </c>
      <c r="P59" s="146"/>
    </row>
    <row r="60" spans="1:16" ht="30" x14ac:dyDescent="0.25">
      <c r="A60" s="149">
        <v>2014</v>
      </c>
      <c r="B60" s="149" t="s">
        <v>116</v>
      </c>
      <c r="C60" s="137" t="s">
        <v>155</v>
      </c>
      <c r="D60" s="137" t="s">
        <v>154</v>
      </c>
      <c r="E60" s="137" t="s">
        <v>108</v>
      </c>
      <c r="F60" s="149" t="s">
        <v>86</v>
      </c>
      <c r="G60" s="150">
        <v>709</v>
      </c>
      <c r="H60" s="151">
        <v>0.64456981664315938</v>
      </c>
      <c r="I60" s="149" t="s">
        <v>75</v>
      </c>
      <c r="M60" s="143" t="str">
        <f t="shared" si="0"/>
        <v>Yes</v>
      </c>
      <c r="N60" s="143">
        <f t="shared" si="1"/>
        <v>1</v>
      </c>
      <c r="P60" s="146"/>
    </row>
    <row r="61" spans="1:16" ht="30" x14ac:dyDescent="0.25">
      <c r="A61" s="149">
        <v>2013</v>
      </c>
      <c r="B61" s="149" t="s">
        <v>116</v>
      </c>
      <c r="C61" s="137" t="s">
        <v>155</v>
      </c>
      <c r="D61" s="137" t="s">
        <v>154</v>
      </c>
      <c r="E61" s="137" t="s">
        <v>108</v>
      </c>
      <c r="F61" s="149" t="s">
        <v>86</v>
      </c>
      <c r="G61" s="150">
        <v>799</v>
      </c>
      <c r="H61" s="151">
        <v>0.62578222778473092</v>
      </c>
      <c r="I61" s="149" t="s">
        <v>75</v>
      </c>
      <c r="M61" s="143" t="str">
        <f t="shared" si="0"/>
        <v>Yes</v>
      </c>
      <c r="N61" s="143">
        <f t="shared" si="1"/>
        <v>1</v>
      </c>
      <c r="P61" s="146"/>
    </row>
    <row r="62" spans="1:16" ht="30" x14ac:dyDescent="0.25">
      <c r="A62" s="149">
        <v>2012</v>
      </c>
      <c r="B62" s="149" t="s">
        <v>116</v>
      </c>
      <c r="C62" s="137" t="s">
        <v>155</v>
      </c>
      <c r="D62" s="137" t="s">
        <v>154</v>
      </c>
      <c r="E62" s="137" t="s">
        <v>108</v>
      </c>
      <c r="F62" s="149" t="s">
        <v>86</v>
      </c>
      <c r="G62" s="150">
        <v>866</v>
      </c>
      <c r="H62" s="151">
        <v>0.60854503464203236</v>
      </c>
      <c r="I62" s="149" t="s">
        <v>75</v>
      </c>
      <c r="M62" s="143" t="str">
        <f t="shared" si="0"/>
        <v>Yes</v>
      </c>
      <c r="N62" s="143">
        <f t="shared" si="1"/>
        <v>1</v>
      </c>
      <c r="P62" s="146"/>
    </row>
    <row r="63" spans="1:16" ht="30" x14ac:dyDescent="0.25">
      <c r="A63" s="149">
        <v>2014</v>
      </c>
      <c r="B63" s="149" t="s">
        <v>116</v>
      </c>
      <c r="C63" s="137" t="s">
        <v>155</v>
      </c>
      <c r="D63" s="137" t="s">
        <v>154</v>
      </c>
      <c r="E63" s="137" t="s">
        <v>108</v>
      </c>
      <c r="F63" s="149" t="s">
        <v>84</v>
      </c>
      <c r="G63" s="150">
        <v>322</v>
      </c>
      <c r="H63" s="151">
        <v>0.63354037267080743</v>
      </c>
      <c r="I63" s="149" t="s">
        <v>75</v>
      </c>
      <c r="M63" s="143" t="str">
        <f t="shared" si="0"/>
        <v>Yes</v>
      </c>
      <c r="N63" s="143">
        <f t="shared" si="1"/>
        <v>1</v>
      </c>
      <c r="P63" s="146"/>
    </row>
    <row r="64" spans="1:16" ht="30" x14ac:dyDescent="0.25">
      <c r="A64" s="149">
        <v>2013</v>
      </c>
      <c r="B64" s="149" t="s">
        <v>116</v>
      </c>
      <c r="C64" s="137" t="s">
        <v>155</v>
      </c>
      <c r="D64" s="137" t="s">
        <v>154</v>
      </c>
      <c r="E64" s="137" t="s">
        <v>108</v>
      </c>
      <c r="F64" s="149" t="s">
        <v>84</v>
      </c>
      <c r="G64" s="150">
        <v>359</v>
      </c>
      <c r="H64" s="151">
        <v>0.62952646239554322</v>
      </c>
      <c r="I64" s="149" t="s">
        <v>75</v>
      </c>
      <c r="M64" s="143" t="str">
        <f t="shared" si="0"/>
        <v>Yes</v>
      </c>
      <c r="N64" s="143">
        <f t="shared" si="1"/>
        <v>1</v>
      </c>
      <c r="P64" s="146"/>
    </row>
    <row r="65" spans="1:16" ht="30" x14ac:dyDescent="0.25">
      <c r="A65" s="149">
        <v>2012</v>
      </c>
      <c r="B65" s="149" t="s">
        <v>116</v>
      </c>
      <c r="C65" s="137" t="s">
        <v>155</v>
      </c>
      <c r="D65" s="137" t="s">
        <v>154</v>
      </c>
      <c r="E65" s="137" t="s">
        <v>108</v>
      </c>
      <c r="F65" s="149" t="s">
        <v>84</v>
      </c>
      <c r="G65" s="150">
        <v>385</v>
      </c>
      <c r="H65" s="151">
        <v>0.64415584415584415</v>
      </c>
      <c r="I65" s="149" t="s">
        <v>75</v>
      </c>
      <c r="M65" s="143" t="str">
        <f t="shared" si="0"/>
        <v>Yes</v>
      </c>
      <c r="N65" s="143">
        <f t="shared" si="1"/>
        <v>1</v>
      </c>
      <c r="P65" s="146"/>
    </row>
    <row r="66" spans="1:16" ht="30" x14ac:dyDescent="0.25">
      <c r="A66" s="149">
        <v>2014</v>
      </c>
      <c r="B66" s="149" t="s">
        <v>116</v>
      </c>
      <c r="C66" s="137" t="s">
        <v>155</v>
      </c>
      <c r="D66" s="137" t="s">
        <v>154</v>
      </c>
      <c r="E66" s="137" t="s">
        <v>108</v>
      </c>
      <c r="F66" s="149" t="s">
        <v>41</v>
      </c>
      <c r="G66" s="150">
        <v>46215</v>
      </c>
      <c r="H66" s="151">
        <v>0.69072811857621985</v>
      </c>
      <c r="I66" s="149"/>
      <c r="M66" s="143" t="str">
        <f t="shared" si="0"/>
        <v>Yes</v>
      </c>
      <c r="N66" s="143">
        <f t="shared" si="1"/>
        <v>0</v>
      </c>
      <c r="P66" s="146"/>
    </row>
    <row r="67" spans="1:16" ht="30" x14ac:dyDescent="0.25">
      <c r="A67" s="149">
        <v>2013</v>
      </c>
      <c r="B67" s="149" t="s">
        <v>116</v>
      </c>
      <c r="C67" s="137" t="s">
        <v>155</v>
      </c>
      <c r="D67" s="137" t="s">
        <v>154</v>
      </c>
      <c r="E67" s="137" t="s">
        <v>108</v>
      </c>
      <c r="F67" s="149" t="s">
        <v>41</v>
      </c>
      <c r="G67" s="150">
        <v>49074</v>
      </c>
      <c r="H67" s="151">
        <v>0.69920935729714306</v>
      </c>
      <c r="I67" s="149"/>
      <c r="M67" s="143" t="str">
        <f t="shared" ref="M67:M130" si="2">IF(LEFT(F67,2)="no","No","Yes")</f>
        <v>Yes</v>
      </c>
      <c r="N67" s="143">
        <f t="shared" ref="N67:N130" si="3">IF(I67="*",1,0)</f>
        <v>0</v>
      </c>
      <c r="P67" s="146"/>
    </row>
    <row r="68" spans="1:16" ht="30" x14ac:dyDescent="0.25">
      <c r="A68" s="149">
        <v>2012</v>
      </c>
      <c r="B68" s="149" t="s">
        <v>116</v>
      </c>
      <c r="C68" s="137" t="s">
        <v>155</v>
      </c>
      <c r="D68" s="137" t="s">
        <v>154</v>
      </c>
      <c r="E68" s="137" t="s">
        <v>108</v>
      </c>
      <c r="F68" s="149" t="s">
        <v>41</v>
      </c>
      <c r="G68" s="150">
        <v>50689</v>
      </c>
      <c r="H68" s="151">
        <v>0.69139260983645368</v>
      </c>
      <c r="I68" s="149"/>
      <c r="M68" s="143" t="str">
        <f t="shared" si="2"/>
        <v>Yes</v>
      </c>
      <c r="N68" s="143">
        <f t="shared" si="3"/>
        <v>0</v>
      </c>
      <c r="P68" s="146"/>
    </row>
    <row r="69" spans="1:16" ht="30" x14ac:dyDescent="0.25">
      <c r="A69" s="149">
        <v>2014</v>
      </c>
      <c r="B69" s="149" t="s">
        <v>116</v>
      </c>
      <c r="C69" s="137" t="s">
        <v>155</v>
      </c>
      <c r="D69" s="137" t="s">
        <v>148</v>
      </c>
      <c r="E69" s="137" t="s">
        <v>79</v>
      </c>
      <c r="F69" s="149" t="s">
        <v>103</v>
      </c>
      <c r="G69" s="150">
        <v>837</v>
      </c>
      <c r="H69" s="151">
        <v>0.51851851851851849</v>
      </c>
      <c r="I69" s="149" t="s">
        <v>75</v>
      </c>
      <c r="M69" s="143" t="str">
        <f t="shared" si="2"/>
        <v>Yes</v>
      </c>
      <c r="N69" s="143">
        <f t="shared" si="3"/>
        <v>1</v>
      </c>
      <c r="P69" s="146"/>
    </row>
    <row r="70" spans="1:16" ht="30" x14ac:dyDescent="0.25">
      <c r="A70" s="149">
        <v>2014</v>
      </c>
      <c r="B70" s="149" t="s">
        <v>116</v>
      </c>
      <c r="C70" s="137" t="s">
        <v>155</v>
      </c>
      <c r="D70" s="137" t="s">
        <v>148</v>
      </c>
      <c r="E70" s="137" t="s">
        <v>79</v>
      </c>
      <c r="F70" s="149" t="s">
        <v>101</v>
      </c>
      <c r="G70" s="150">
        <v>45656</v>
      </c>
      <c r="H70" s="151">
        <v>0.68930699141405294</v>
      </c>
      <c r="I70" s="149"/>
      <c r="M70" s="143" t="str">
        <f t="shared" si="2"/>
        <v>No</v>
      </c>
      <c r="N70" s="143">
        <f t="shared" si="3"/>
        <v>0</v>
      </c>
      <c r="P70" s="146"/>
    </row>
    <row r="71" spans="1:16" ht="30" x14ac:dyDescent="0.25">
      <c r="A71" s="149">
        <v>2014</v>
      </c>
      <c r="B71" s="149" t="s">
        <v>116</v>
      </c>
      <c r="C71" s="137" t="s">
        <v>155</v>
      </c>
      <c r="D71" s="137" t="s">
        <v>148</v>
      </c>
      <c r="E71" s="137" t="s">
        <v>105</v>
      </c>
      <c r="F71" s="149" t="s">
        <v>106</v>
      </c>
      <c r="G71" s="150">
        <v>15457</v>
      </c>
      <c r="H71" s="151">
        <v>0.66947014297729179</v>
      </c>
      <c r="I71" s="149" t="s">
        <v>75</v>
      </c>
      <c r="M71" s="143" t="str">
        <f t="shared" si="2"/>
        <v>Yes</v>
      </c>
      <c r="N71" s="143">
        <f t="shared" si="3"/>
        <v>1</v>
      </c>
      <c r="P71" s="146"/>
    </row>
    <row r="72" spans="1:16" ht="30" x14ac:dyDescent="0.25">
      <c r="A72" s="149">
        <v>2014</v>
      </c>
      <c r="B72" s="149" t="s">
        <v>116</v>
      </c>
      <c r="C72" s="137" t="s">
        <v>155</v>
      </c>
      <c r="D72" s="137" t="s">
        <v>148</v>
      </c>
      <c r="E72" s="137" t="s">
        <v>105</v>
      </c>
      <c r="F72" s="149" t="s">
        <v>101</v>
      </c>
      <c r="G72" s="150">
        <v>31036</v>
      </c>
      <c r="H72" s="151">
        <v>0.69458048717618248</v>
      </c>
      <c r="I72" s="149"/>
      <c r="M72" s="143" t="str">
        <f t="shared" si="2"/>
        <v>No</v>
      </c>
      <c r="N72" s="143">
        <f t="shared" si="3"/>
        <v>0</v>
      </c>
      <c r="P72" s="146"/>
    </row>
    <row r="73" spans="1:16" ht="30" x14ac:dyDescent="0.25">
      <c r="A73" s="149">
        <v>2014</v>
      </c>
      <c r="B73" s="149" t="s">
        <v>116</v>
      </c>
      <c r="C73" s="137" t="s">
        <v>155</v>
      </c>
      <c r="D73" s="137" t="s">
        <v>148</v>
      </c>
      <c r="E73" s="137" t="s">
        <v>98</v>
      </c>
      <c r="F73" s="149" t="s">
        <v>99</v>
      </c>
      <c r="G73" s="150">
        <v>29022</v>
      </c>
      <c r="H73" s="151">
        <v>0.65436565364206467</v>
      </c>
      <c r="I73" s="149"/>
      <c r="M73" s="143" t="str">
        <f t="shared" si="2"/>
        <v>Yes</v>
      </c>
      <c r="N73" s="143">
        <f t="shared" si="3"/>
        <v>0</v>
      </c>
      <c r="P73" s="146"/>
    </row>
    <row r="74" spans="1:16" ht="30" x14ac:dyDescent="0.25">
      <c r="A74" s="149">
        <v>2013</v>
      </c>
      <c r="B74" s="149" t="s">
        <v>116</v>
      </c>
      <c r="C74" s="137" t="s">
        <v>155</v>
      </c>
      <c r="D74" s="137" t="s">
        <v>148</v>
      </c>
      <c r="E74" s="137" t="s">
        <v>98</v>
      </c>
      <c r="F74" s="149" t="s">
        <v>99</v>
      </c>
      <c r="G74" s="150">
        <v>30073</v>
      </c>
      <c r="H74" s="151">
        <v>0.65673527749143745</v>
      </c>
      <c r="I74" s="149"/>
      <c r="M74" s="143" t="str">
        <f t="shared" si="2"/>
        <v>Yes</v>
      </c>
      <c r="N74" s="143">
        <f t="shared" si="3"/>
        <v>0</v>
      </c>
      <c r="P74" s="146"/>
    </row>
    <row r="75" spans="1:16" ht="30" x14ac:dyDescent="0.25">
      <c r="A75" s="149">
        <v>2012</v>
      </c>
      <c r="B75" s="149" t="s">
        <v>116</v>
      </c>
      <c r="C75" s="137" t="s">
        <v>155</v>
      </c>
      <c r="D75" s="137" t="s">
        <v>148</v>
      </c>
      <c r="E75" s="137" t="s">
        <v>98</v>
      </c>
      <c r="F75" s="149" t="s">
        <v>99</v>
      </c>
      <c r="G75" s="150">
        <v>30429</v>
      </c>
      <c r="H75" s="151">
        <v>0.65424430641821951</v>
      </c>
      <c r="I75" s="149"/>
      <c r="M75" s="143" t="str">
        <f t="shared" si="2"/>
        <v>Yes</v>
      </c>
      <c r="N75" s="143">
        <f t="shared" si="3"/>
        <v>0</v>
      </c>
      <c r="P75" s="146"/>
    </row>
    <row r="76" spans="1:16" ht="30" x14ac:dyDescent="0.25">
      <c r="A76" s="149">
        <v>2014</v>
      </c>
      <c r="B76" s="149" t="s">
        <v>116</v>
      </c>
      <c r="C76" s="137" t="s">
        <v>155</v>
      </c>
      <c r="D76" s="137" t="s">
        <v>148</v>
      </c>
      <c r="E76" s="137" t="s">
        <v>98</v>
      </c>
      <c r="F76" s="149" t="s">
        <v>100</v>
      </c>
      <c r="G76" s="150">
        <v>17471</v>
      </c>
      <c r="H76" s="151">
        <v>0.73916776372274051</v>
      </c>
      <c r="I76" s="149" t="s">
        <v>75</v>
      </c>
      <c r="M76" s="143" t="str">
        <f t="shared" si="2"/>
        <v>No</v>
      </c>
      <c r="N76" s="143">
        <f t="shared" si="3"/>
        <v>1</v>
      </c>
      <c r="P76" s="146"/>
    </row>
    <row r="77" spans="1:16" ht="30" x14ac:dyDescent="0.25">
      <c r="A77" s="149">
        <v>2013</v>
      </c>
      <c r="B77" s="149" t="s">
        <v>116</v>
      </c>
      <c r="C77" s="137" t="s">
        <v>155</v>
      </c>
      <c r="D77" s="137" t="s">
        <v>148</v>
      </c>
      <c r="E77" s="137" t="s">
        <v>98</v>
      </c>
      <c r="F77" s="149" t="s">
        <v>100</v>
      </c>
      <c r="G77" s="150">
        <v>19879</v>
      </c>
      <c r="H77" s="151">
        <v>0.74913225011318474</v>
      </c>
      <c r="I77" s="149" t="s">
        <v>75</v>
      </c>
      <c r="M77" s="143" t="str">
        <f t="shared" si="2"/>
        <v>No</v>
      </c>
      <c r="N77" s="143">
        <f t="shared" si="3"/>
        <v>1</v>
      </c>
      <c r="P77" s="146"/>
    </row>
    <row r="78" spans="1:16" ht="30" x14ac:dyDescent="0.25">
      <c r="A78" s="149">
        <v>2012</v>
      </c>
      <c r="B78" s="149" t="s">
        <v>116</v>
      </c>
      <c r="C78" s="137" t="s">
        <v>155</v>
      </c>
      <c r="D78" s="137" t="s">
        <v>148</v>
      </c>
      <c r="E78" s="137" t="s">
        <v>98</v>
      </c>
      <c r="F78" s="149" t="s">
        <v>100</v>
      </c>
      <c r="G78" s="150">
        <v>20922</v>
      </c>
      <c r="H78" s="151">
        <v>0.73057069113851447</v>
      </c>
      <c r="I78" s="149" t="s">
        <v>75</v>
      </c>
      <c r="M78" s="143" t="str">
        <f t="shared" si="2"/>
        <v>No</v>
      </c>
      <c r="N78" s="143">
        <f t="shared" si="3"/>
        <v>1</v>
      </c>
      <c r="P78" s="146"/>
    </row>
    <row r="79" spans="1:16" ht="30" x14ac:dyDescent="0.25">
      <c r="A79" s="149">
        <v>2014</v>
      </c>
      <c r="B79" s="149" t="s">
        <v>116</v>
      </c>
      <c r="C79" s="137" t="s">
        <v>155</v>
      </c>
      <c r="D79" s="137" t="s">
        <v>148</v>
      </c>
      <c r="E79" s="137" t="s">
        <v>80</v>
      </c>
      <c r="F79" s="149" t="s">
        <v>104</v>
      </c>
      <c r="G79" s="150">
        <v>2646</v>
      </c>
      <c r="H79" s="151">
        <v>0.48752834467120182</v>
      </c>
      <c r="I79" s="149" t="s">
        <v>75</v>
      </c>
      <c r="M79" s="143" t="str">
        <f t="shared" si="2"/>
        <v>Yes</v>
      </c>
      <c r="N79" s="143">
        <f t="shared" si="3"/>
        <v>1</v>
      </c>
      <c r="P79" s="146"/>
    </row>
    <row r="80" spans="1:16" ht="30" x14ac:dyDescent="0.25">
      <c r="A80" s="149">
        <v>2014</v>
      </c>
      <c r="B80" s="149" t="s">
        <v>116</v>
      </c>
      <c r="C80" s="137" t="s">
        <v>155</v>
      </c>
      <c r="D80" s="137" t="s">
        <v>148</v>
      </c>
      <c r="E80" s="137" t="s">
        <v>80</v>
      </c>
      <c r="F80" s="149" t="s">
        <v>101</v>
      </c>
      <c r="G80" s="150">
        <v>43847</v>
      </c>
      <c r="H80" s="151">
        <v>0.69822336761922144</v>
      </c>
      <c r="I80" s="149"/>
      <c r="M80" s="143" t="str">
        <f t="shared" si="2"/>
        <v>No</v>
      </c>
      <c r="N80" s="143">
        <f t="shared" si="3"/>
        <v>0</v>
      </c>
      <c r="P80" s="146"/>
    </row>
    <row r="81" spans="1:16" ht="30" x14ac:dyDescent="0.25">
      <c r="A81" s="149">
        <v>2014</v>
      </c>
      <c r="B81" s="149" t="s">
        <v>116</v>
      </c>
      <c r="C81" s="137" t="s">
        <v>155</v>
      </c>
      <c r="D81" s="137" t="s">
        <v>148</v>
      </c>
      <c r="E81" s="137" t="s">
        <v>78</v>
      </c>
      <c r="F81" s="149" t="s">
        <v>102</v>
      </c>
      <c r="G81" s="150">
        <v>13565</v>
      </c>
      <c r="H81" s="151">
        <v>0.62167342425359384</v>
      </c>
      <c r="I81" s="149" t="s">
        <v>75</v>
      </c>
      <c r="M81" s="143" t="str">
        <f t="shared" si="2"/>
        <v>Yes</v>
      </c>
      <c r="N81" s="143">
        <f t="shared" si="3"/>
        <v>1</v>
      </c>
      <c r="P81" s="146"/>
    </row>
    <row r="82" spans="1:16" ht="30" x14ac:dyDescent="0.25">
      <c r="A82" s="149">
        <v>2014</v>
      </c>
      <c r="B82" s="149" t="s">
        <v>116</v>
      </c>
      <c r="C82" s="137" t="s">
        <v>155</v>
      </c>
      <c r="D82" s="137" t="s">
        <v>148</v>
      </c>
      <c r="E82" s="137" t="s">
        <v>78</v>
      </c>
      <c r="F82" s="149" t="s">
        <v>101</v>
      </c>
      <c r="G82" s="150">
        <v>32928</v>
      </c>
      <c r="H82" s="151">
        <v>0.71282798833819239</v>
      </c>
      <c r="I82" s="149"/>
      <c r="M82" s="143" t="str">
        <f t="shared" si="2"/>
        <v>No</v>
      </c>
      <c r="N82" s="143">
        <f t="shared" si="3"/>
        <v>0</v>
      </c>
      <c r="P82" s="146"/>
    </row>
    <row r="83" spans="1:16" ht="30" x14ac:dyDescent="0.25">
      <c r="A83" s="149">
        <v>2014</v>
      </c>
      <c r="B83" s="149" t="s">
        <v>116</v>
      </c>
      <c r="C83" s="137" t="s">
        <v>155</v>
      </c>
      <c r="D83" s="137" t="s">
        <v>154</v>
      </c>
      <c r="E83" s="137" t="s">
        <v>109</v>
      </c>
      <c r="F83" s="149" t="s">
        <v>51</v>
      </c>
      <c r="G83" s="150">
        <v>168</v>
      </c>
      <c r="H83" s="151">
        <v>0.63690476190476186</v>
      </c>
      <c r="I83" s="149" t="s">
        <v>88</v>
      </c>
      <c r="M83" s="143" t="str">
        <f t="shared" si="2"/>
        <v>Yes</v>
      </c>
      <c r="N83" s="143">
        <f t="shared" si="3"/>
        <v>0</v>
      </c>
      <c r="P83" s="146"/>
    </row>
    <row r="84" spans="1:16" ht="30" x14ac:dyDescent="0.25">
      <c r="A84" s="149">
        <v>2013</v>
      </c>
      <c r="B84" s="149" t="s">
        <v>116</v>
      </c>
      <c r="C84" s="137" t="s">
        <v>155</v>
      </c>
      <c r="D84" s="137" t="s">
        <v>154</v>
      </c>
      <c r="E84" s="137" t="s">
        <v>109</v>
      </c>
      <c r="F84" s="149" t="s">
        <v>51</v>
      </c>
      <c r="G84" s="150">
        <v>228</v>
      </c>
      <c r="H84" s="151">
        <v>0.58333333333333337</v>
      </c>
      <c r="I84" s="149" t="s">
        <v>75</v>
      </c>
      <c r="M84" s="143" t="str">
        <f t="shared" si="2"/>
        <v>Yes</v>
      </c>
      <c r="N84" s="143">
        <f t="shared" si="3"/>
        <v>1</v>
      </c>
      <c r="P84" s="146"/>
    </row>
    <row r="85" spans="1:16" ht="30" x14ac:dyDescent="0.25">
      <c r="A85" s="149">
        <v>2012</v>
      </c>
      <c r="B85" s="149" t="s">
        <v>116</v>
      </c>
      <c r="C85" s="137" t="s">
        <v>155</v>
      </c>
      <c r="D85" s="137" t="s">
        <v>154</v>
      </c>
      <c r="E85" s="137" t="s">
        <v>109</v>
      </c>
      <c r="F85" s="149" t="s">
        <v>51</v>
      </c>
      <c r="G85" s="150">
        <v>192</v>
      </c>
      <c r="H85" s="151">
        <v>0.58333333333333337</v>
      </c>
      <c r="I85" s="149" t="s">
        <v>75</v>
      </c>
      <c r="M85" s="143" t="str">
        <f t="shared" si="2"/>
        <v>Yes</v>
      </c>
      <c r="N85" s="143">
        <f t="shared" si="3"/>
        <v>1</v>
      </c>
      <c r="P85" s="146"/>
    </row>
    <row r="86" spans="1:16" ht="30" x14ac:dyDescent="0.25">
      <c r="A86" s="149">
        <v>2014</v>
      </c>
      <c r="B86" s="149" t="s">
        <v>116</v>
      </c>
      <c r="C86" s="137" t="s">
        <v>155</v>
      </c>
      <c r="D86" s="137" t="s">
        <v>154</v>
      </c>
      <c r="E86" s="137" t="s">
        <v>109</v>
      </c>
      <c r="F86" s="149" t="s">
        <v>111</v>
      </c>
      <c r="G86" s="150">
        <v>423</v>
      </c>
      <c r="H86" s="151">
        <v>0.6572104018912529</v>
      </c>
      <c r="I86" s="149" t="s">
        <v>88</v>
      </c>
      <c r="M86" s="143" t="str">
        <f t="shared" si="2"/>
        <v>Yes</v>
      </c>
      <c r="N86" s="143">
        <f t="shared" si="3"/>
        <v>0</v>
      </c>
      <c r="P86" s="146"/>
    </row>
    <row r="87" spans="1:16" ht="30" x14ac:dyDescent="0.25">
      <c r="A87" s="149">
        <v>2013</v>
      </c>
      <c r="B87" s="149" t="s">
        <v>116</v>
      </c>
      <c r="C87" s="137" t="s">
        <v>155</v>
      </c>
      <c r="D87" s="137" t="s">
        <v>154</v>
      </c>
      <c r="E87" s="137" t="s">
        <v>109</v>
      </c>
      <c r="F87" s="149" t="s">
        <v>111</v>
      </c>
      <c r="G87" s="150">
        <v>437</v>
      </c>
      <c r="H87" s="151">
        <v>0.67276887871853552</v>
      </c>
      <c r="I87" s="149" t="s">
        <v>88</v>
      </c>
      <c r="M87" s="143" t="str">
        <f t="shared" si="2"/>
        <v>Yes</v>
      </c>
      <c r="N87" s="143">
        <f t="shared" si="3"/>
        <v>0</v>
      </c>
      <c r="P87" s="146"/>
    </row>
    <row r="88" spans="1:16" ht="30" x14ac:dyDescent="0.25">
      <c r="A88" s="149">
        <v>2012</v>
      </c>
      <c r="B88" s="149" t="s">
        <v>116</v>
      </c>
      <c r="C88" s="137" t="s">
        <v>155</v>
      </c>
      <c r="D88" s="137" t="s">
        <v>154</v>
      </c>
      <c r="E88" s="137" t="s">
        <v>109</v>
      </c>
      <c r="F88" s="149" t="s">
        <v>111</v>
      </c>
      <c r="G88" s="150">
        <v>400</v>
      </c>
      <c r="H88" s="151">
        <v>0.66249999999999998</v>
      </c>
      <c r="I88" s="149" t="s">
        <v>88</v>
      </c>
      <c r="M88" s="143" t="str">
        <f t="shared" si="2"/>
        <v>Yes</v>
      </c>
      <c r="N88" s="143">
        <f t="shared" si="3"/>
        <v>0</v>
      </c>
      <c r="P88" s="146"/>
    </row>
    <row r="89" spans="1:16" ht="30" x14ac:dyDescent="0.25">
      <c r="A89" s="149">
        <v>2014</v>
      </c>
      <c r="B89" s="149" t="s">
        <v>116</v>
      </c>
      <c r="C89" s="137" t="s">
        <v>155</v>
      </c>
      <c r="D89" s="137" t="s">
        <v>154</v>
      </c>
      <c r="E89" s="137" t="s">
        <v>109</v>
      </c>
      <c r="F89" s="149" t="s">
        <v>110</v>
      </c>
      <c r="G89" s="150">
        <v>43928</v>
      </c>
      <c r="H89" s="151">
        <v>0.69304316153706069</v>
      </c>
      <c r="I89" s="149"/>
      <c r="M89" s="143" t="str">
        <f t="shared" si="2"/>
        <v>Yes</v>
      </c>
      <c r="N89" s="143">
        <f t="shared" si="3"/>
        <v>0</v>
      </c>
      <c r="P89" s="146"/>
    </row>
    <row r="90" spans="1:16" ht="30" x14ac:dyDescent="0.25">
      <c r="A90" s="149">
        <v>2013</v>
      </c>
      <c r="B90" s="149" t="s">
        <v>116</v>
      </c>
      <c r="C90" s="137" t="s">
        <v>155</v>
      </c>
      <c r="D90" s="137" t="s">
        <v>154</v>
      </c>
      <c r="E90" s="137" t="s">
        <v>109</v>
      </c>
      <c r="F90" s="149" t="s">
        <v>110</v>
      </c>
      <c r="G90" s="150">
        <v>46634</v>
      </c>
      <c r="H90" s="151">
        <v>0.70302783376935285</v>
      </c>
      <c r="I90" s="149"/>
      <c r="M90" s="143" t="str">
        <f t="shared" si="2"/>
        <v>Yes</v>
      </c>
      <c r="N90" s="143">
        <f t="shared" si="3"/>
        <v>0</v>
      </c>
      <c r="P90" s="146"/>
    </row>
    <row r="91" spans="1:16" ht="30" x14ac:dyDescent="0.25">
      <c r="A91" s="149">
        <v>2012</v>
      </c>
      <c r="B91" s="149" t="s">
        <v>116</v>
      </c>
      <c r="C91" s="137" t="s">
        <v>155</v>
      </c>
      <c r="D91" s="137" t="s">
        <v>154</v>
      </c>
      <c r="E91" s="137" t="s">
        <v>109</v>
      </c>
      <c r="F91" s="149" t="s">
        <v>110</v>
      </c>
      <c r="G91" s="150">
        <v>48031</v>
      </c>
      <c r="H91" s="151">
        <v>0.69380191959359583</v>
      </c>
      <c r="I91" s="149"/>
      <c r="M91" s="143" t="str">
        <f t="shared" si="2"/>
        <v>Yes</v>
      </c>
      <c r="N91" s="143">
        <f t="shared" si="3"/>
        <v>0</v>
      </c>
      <c r="P91" s="146"/>
    </row>
    <row r="92" spans="1:16" ht="30" x14ac:dyDescent="0.25">
      <c r="A92" s="149">
        <v>2014</v>
      </c>
      <c r="B92" s="149" t="s">
        <v>116</v>
      </c>
      <c r="C92" s="137" t="s">
        <v>155</v>
      </c>
      <c r="D92" s="137" t="s">
        <v>154</v>
      </c>
      <c r="E92" s="137" t="s">
        <v>109</v>
      </c>
      <c r="F92" s="149" t="s">
        <v>52</v>
      </c>
      <c r="G92" s="150">
        <v>249</v>
      </c>
      <c r="H92" s="151">
        <v>0.63453815261044177</v>
      </c>
      <c r="I92" s="149" t="s">
        <v>75</v>
      </c>
      <c r="M92" s="143" t="str">
        <f t="shared" si="2"/>
        <v>Yes</v>
      </c>
      <c r="N92" s="143">
        <f t="shared" si="3"/>
        <v>1</v>
      </c>
      <c r="P92" s="146"/>
    </row>
    <row r="93" spans="1:16" ht="30" x14ac:dyDescent="0.25">
      <c r="A93" s="149">
        <v>2013</v>
      </c>
      <c r="B93" s="149" t="s">
        <v>116</v>
      </c>
      <c r="C93" s="137" t="s">
        <v>155</v>
      </c>
      <c r="D93" s="137" t="s">
        <v>154</v>
      </c>
      <c r="E93" s="137" t="s">
        <v>109</v>
      </c>
      <c r="F93" s="149" t="s">
        <v>52</v>
      </c>
      <c r="G93" s="150">
        <v>283</v>
      </c>
      <c r="H93" s="151">
        <v>0.59717314487632511</v>
      </c>
      <c r="I93" s="149" t="s">
        <v>75</v>
      </c>
      <c r="M93" s="143" t="str">
        <f t="shared" si="2"/>
        <v>Yes</v>
      </c>
      <c r="N93" s="143">
        <f t="shared" si="3"/>
        <v>1</v>
      </c>
      <c r="P93" s="146"/>
    </row>
    <row r="94" spans="1:16" ht="30" x14ac:dyDescent="0.25">
      <c r="A94" s="149">
        <v>2012</v>
      </c>
      <c r="B94" s="149" t="s">
        <v>116</v>
      </c>
      <c r="C94" s="137" t="s">
        <v>155</v>
      </c>
      <c r="D94" s="137" t="s">
        <v>154</v>
      </c>
      <c r="E94" s="137" t="s">
        <v>109</v>
      </c>
      <c r="F94" s="149" t="s">
        <v>52</v>
      </c>
      <c r="G94" s="150">
        <v>290</v>
      </c>
      <c r="H94" s="151">
        <v>0.61724137931034484</v>
      </c>
      <c r="I94" s="149" t="s">
        <v>75</v>
      </c>
      <c r="M94" s="143" t="str">
        <f t="shared" si="2"/>
        <v>Yes</v>
      </c>
      <c r="N94" s="143">
        <f t="shared" si="3"/>
        <v>1</v>
      </c>
      <c r="P94" s="146"/>
    </row>
    <row r="95" spans="1:16" ht="30" x14ac:dyDescent="0.25">
      <c r="A95" s="149">
        <v>2013</v>
      </c>
      <c r="B95" s="149" t="s">
        <v>115</v>
      </c>
      <c r="C95" s="152" t="s">
        <v>92</v>
      </c>
      <c r="D95" s="137" t="s">
        <v>148</v>
      </c>
      <c r="E95" s="137" t="s">
        <v>79</v>
      </c>
      <c r="F95" s="149" t="s">
        <v>103</v>
      </c>
      <c r="G95" s="150">
        <v>460</v>
      </c>
      <c r="H95" s="151">
        <v>0.64347826086956517</v>
      </c>
      <c r="I95" s="149" t="s">
        <v>75</v>
      </c>
      <c r="M95" s="143" t="str">
        <f t="shared" si="2"/>
        <v>Yes</v>
      </c>
      <c r="N95" s="143">
        <f t="shared" si="3"/>
        <v>1</v>
      </c>
      <c r="P95" s="146"/>
    </row>
    <row r="96" spans="1:16" ht="30" x14ac:dyDescent="0.25">
      <c r="A96" s="149">
        <v>2012</v>
      </c>
      <c r="B96" s="149" t="s">
        <v>115</v>
      </c>
      <c r="C96" s="152" t="s">
        <v>92</v>
      </c>
      <c r="D96" s="137" t="s">
        <v>148</v>
      </c>
      <c r="E96" s="137" t="s">
        <v>79</v>
      </c>
      <c r="F96" s="149" t="s">
        <v>103</v>
      </c>
      <c r="G96" s="150">
        <v>440</v>
      </c>
      <c r="H96" s="151">
        <v>0.6</v>
      </c>
      <c r="I96" s="149" t="s">
        <v>75</v>
      </c>
      <c r="M96" s="143" t="str">
        <f t="shared" si="2"/>
        <v>Yes</v>
      </c>
      <c r="N96" s="143">
        <f t="shared" si="3"/>
        <v>1</v>
      </c>
      <c r="P96" s="146"/>
    </row>
    <row r="97" spans="1:16" ht="30" x14ac:dyDescent="0.25">
      <c r="A97" s="149">
        <v>2013</v>
      </c>
      <c r="B97" s="149" t="s">
        <v>115</v>
      </c>
      <c r="C97" s="152" t="s">
        <v>92</v>
      </c>
      <c r="D97" s="137" t="s">
        <v>148</v>
      </c>
      <c r="E97" s="137" t="s">
        <v>79</v>
      </c>
      <c r="F97" s="149" t="s">
        <v>101</v>
      </c>
      <c r="G97" s="150">
        <v>25496</v>
      </c>
      <c r="H97" s="151">
        <v>0.74262629432067773</v>
      </c>
      <c r="I97" s="149"/>
      <c r="M97" s="143" t="str">
        <f t="shared" si="2"/>
        <v>No</v>
      </c>
      <c r="N97" s="143">
        <f t="shared" si="3"/>
        <v>0</v>
      </c>
      <c r="P97" s="146"/>
    </row>
    <row r="98" spans="1:16" ht="30" x14ac:dyDescent="0.25">
      <c r="A98" s="149">
        <v>2012</v>
      </c>
      <c r="B98" s="149" t="s">
        <v>115</v>
      </c>
      <c r="C98" s="152" t="s">
        <v>92</v>
      </c>
      <c r="D98" s="137" t="s">
        <v>148</v>
      </c>
      <c r="E98" s="137" t="s">
        <v>79</v>
      </c>
      <c r="F98" s="149" t="s">
        <v>101</v>
      </c>
      <c r="G98" s="150">
        <v>26744</v>
      </c>
      <c r="H98" s="151">
        <v>0.73152856715524972</v>
      </c>
      <c r="I98" s="149"/>
      <c r="M98" s="143" t="str">
        <f t="shared" si="2"/>
        <v>No</v>
      </c>
      <c r="N98" s="143">
        <f t="shared" si="3"/>
        <v>0</v>
      </c>
      <c r="P98" s="146"/>
    </row>
    <row r="99" spans="1:16" ht="30" x14ac:dyDescent="0.25">
      <c r="A99" s="149">
        <v>2013</v>
      </c>
      <c r="B99" s="149" t="s">
        <v>115</v>
      </c>
      <c r="C99" s="152" t="s">
        <v>92</v>
      </c>
      <c r="D99" s="137" t="s">
        <v>148</v>
      </c>
      <c r="E99" s="137" t="s">
        <v>105</v>
      </c>
      <c r="F99" s="149" t="s">
        <v>106</v>
      </c>
      <c r="G99" s="150">
        <v>8648</v>
      </c>
      <c r="H99" s="151">
        <v>0.73311748381128583</v>
      </c>
      <c r="I99" s="149" t="s">
        <v>75</v>
      </c>
      <c r="M99" s="143" t="str">
        <f t="shared" si="2"/>
        <v>Yes</v>
      </c>
      <c r="N99" s="143">
        <f t="shared" si="3"/>
        <v>1</v>
      </c>
      <c r="P99" s="146"/>
    </row>
    <row r="100" spans="1:16" ht="30" x14ac:dyDescent="0.25">
      <c r="A100" s="149">
        <v>2012</v>
      </c>
      <c r="B100" s="149" t="s">
        <v>115</v>
      </c>
      <c r="C100" s="152" t="s">
        <v>92</v>
      </c>
      <c r="D100" s="137" t="s">
        <v>148</v>
      </c>
      <c r="E100" s="137" t="s">
        <v>105</v>
      </c>
      <c r="F100" s="149" t="s">
        <v>106</v>
      </c>
      <c r="G100" s="150">
        <v>8745</v>
      </c>
      <c r="H100" s="151">
        <v>0.71823899371069178</v>
      </c>
      <c r="I100" s="149" t="s">
        <v>75</v>
      </c>
      <c r="M100" s="143" t="str">
        <f t="shared" si="2"/>
        <v>Yes</v>
      </c>
      <c r="N100" s="143">
        <f t="shared" si="3"/>
        <v>1</v>
      </c>
      <c r="P100" s="146"/>
    </row>
    <row r="101" spans="1:16" ht="30" x14ac:dyDescent="0.25">
      <c r="A101" s="149">
        <v>2013</v>
      </c>
      <c r="B101" s="149" t="s">
        <v>115</v>
      </c>
      <c r="C101" s="152" t="s">
        <v>92</v>
      </c>
      <c r="D101" s="137" t="s">
        <v>148</v>
      </c>
      <c r="E101" s="137" t="s">
        <v>105</v>
      </c>
      <c r="F101" s="149" t="s">
        <v>101</v>
      </c>
      <c r="G101" s="150">
        <v>17308</v>
      </c>
      <c r="H101" s="151">
        <v>0.74474231569216542</v>
      </c>
      <c r="I101" s="149"/>
      <c r="M101" s="143" t="str">
        <f t="shared" si="2"/>
        <v>No</v>
      </c>
      <c r="N101" s="143">
        <f t="shared" si="3"/>
        <v>0</v>
      </c>
      <c r="P101" s="146"/>
    </row>
    <row r="102" spans="1:16" ht="30" x14ac:dyDescent="0.25">
      <c r="A102" s="149">
        <v>2012</v>
      </c>
      <c r="B102" s="149" t="s">
        <v>115</v>
      </c>
      <c r="C102" s="152" t="s">
        <v>92</v>
      </c>
      <c r="D102" s="137" t="s">
        <v>148</v>
      </c>
      <c r="E102" s="137" t="s">
        <v>105</v>
      </c>
      <c r="F102" s="149" t="s">
        <v>101</v>
      </c>
      <c r="G102" s="150">
        <v>18439</v>
      </c>
      <c r="H102" s="151">
        <v>0.73469277075763328</v>
      </c>
      <c r="I102" s="149"/>
      <c r="M102" s="143" t="str">
        <f t="shared" si="2"/>
        <v>No</v>
      </c>
      <c r="N102" s="143">
        <f t="shared" si="3"/>
        <v>0</v>
      </c>
      <c r="P102" s="146"/>
    </row>
    <row r="103" spans="1:16" ht="30" x14ac:dyDescent="0.25">
      <c r="A103" s="149">
        <v>2013</v>
      </c>
      <c r="B103" s="149" t="s">
        <v>115</v>
      </c>
      <c r="C103" s="152" t="s">
        <v>92</v>
      </c>
      <c r="D103" s="137" t="s">
        <v>148</v>
      </c>
      <c r="E103" s="137" t="s">
        <v>78</v>
      </c>
      <c r="F103" s="149" t="s">
        <v>102</v>
      </c>
      <c r="G103" s="150">
        <v>7486</v>
      </c>
      <c r="H103" s="151">
        <v>0.69636655089500399</v>
      </c>
      <c r="I103" s="149" t="s">
        <v>75</v>
      </c>
      <c r="M103" s="143" t="str">
        <f t="shared" si="2"/>
        <v>Yes</v>
      </c>
      <c r="N103" s="143">
        <f t="shared" si="3"/>
        <v>1</v>
      </c>
      <c r="P103" s="146"/>
    </row>
    <row r="104" spans="1:16" ht="30" x14ac:dyDescent="0.25">
      <c r="A104" s="149">
        <v>2012</v>
      </c>
      <c r="B104" s="149" t="s">
        <v>115</v>
      </c>
      <c r="C104" s="152" t="s">
        <v>92</v>
      </c>
      <c r="D104" s="137" t="s">
        <v>148</v>
      </c>
      <c r="E104" s="137" t="s">
        <v>78</v>
      </c>
      <c r="F104" s="149" t="s">
        <v>102</v>
      </c>
      <c r="G104" s="150">
        <v>7697</v>
      </c>
      <c r="H104" s="151">
        <v>0.68208392880342994</v>
      </c>
      <c r="I104" s="149" t="s">
        <v>75</v>
      </c>
      <c r="M104" s="143" t="str">
        <f t="shared" si="2"/>
        <v>Yes</v>
      </c>
      <c r="N104" s="143">
        <f t="shared" si="3"/>
        <v>1</v>
      </c>
      <c r="P104" s="146"/>
    </row>
    <row r="105" spans="1:16" ht="30" x14ac:dyDescent="0.25">
      <c r="A105" s="149">
        <v>2013</v>
      </c>
      <c r="B105" s="149" t="s">
        <v>115</v>
      </c>
      <c r="C105" s="152" t="s">
        <v>92</v>
      </c>
      <c r="D105" s="137" t="s">
        <v>148</v>
      </c>
      <c r="E105" s="137" t="s">
        <v>78</v>
      </c>
      <c r="F105" s="149" t="s">
        <v>101</v>
      </c>
      <c r="G105" s="150">
        <v>18470</v>
      </c>
      <c r="H105" s="151">
        <v>0.75890633459664325</v>
      </c>
      <c r="I105" s="149"/>
      <c r="M105" s="143" t="str">
        <f t="shared" si="2"/>
        <v>No</v>
      </c>
      <c r="N105" s="143">
        <f t="shared" si="3"/>
        <v>0</v>
      </c>
      <c r="P105" s="146"/>
    </row>
    <row r="106" spans="1:16" ht="30" x14ac:dyDescent="0.25">
      <c r="A106" s="149">
        <v>2012</v>
      </c>
      <c r="B106" s="149" t="s">
        <v>115</v>
      </c>
      <c r="C106" s="152" t="s">
        <v>92</v>
      </c>
      <c r="D106" s="137" t="s">
        <v>148</v>
      </c>
      <c r="E106" s="137" t="s">
        <v>78</v>
      </c>
      <c r="F106" s="149" t="s">
        <v>101</v>
      </c>
      <c r="G106" s="150">
        <v>19487</v>
      </c>
      <c r="H106" s="151">
        <v>0.74808846923590089</v>
      </c>
      <c r="I106" s="149"/>
      <c r="M106" s="143" t="str">
        <f t="shared" si="2"/>
        <v>No</v>
      </c>
      <c r="N106" s="143">
        <f t="shared" si="3"/>
        <v>0</v>
      </c>
      <c r="P106" s="146"/>
    </row>
    <row r="107" spans="1:16" ht="30" x14ac:dyDescent="0.25">
      <c r="A107" s="149">
        <v>2013</v>
      </c>
      <c r="B107" s="149" t="s">
        <v>115</v>
      </c>
      <c r="C107" s="152" t="s">
        <v>92</v>
      </c>
      <c r="D107" s="137" t="s">
        <v>148</v>
      </c>
      <c r="E107" s="137" t="s">
        <v>80</v>
      </c>
      <c r="F107" s="149" t="s">
        <v>104</v>
      </c>
      <c r="G107" s="150">
        <v>1647</v>
      </c>
      <c r="H107" s="151">
        <v>0.64541590771098967</v>
      </c>
      <c r="I107" s="149" t="s">
        <v>75</v>
      </c>
      <c r="M107" s="143" t="str">
        <f t="shared" si="2"/>
        <v>Yes</v>
      </c>
      <c r="N107" s="143">
        <f t="shared" si="3"/>
        <v>1</v>
      </c>
      <c r="P107" s="146"/>
    </row>
    <row r="108" spans="1:16" ht="30" x14ac:dyDescent="0.25">
      <c r="A108" s="149">
        <v>2012</v>
      </c>
      <c r="B108" s="149" t="s">
        <v>115</v>
      </c>
      <c r="C108" s="152" t="s">
        <v>92</v>
      </c>
      <c r="D108" s="137" t="s">
        <v>148</v>
      </c>
      <c r="E108" s="137" t="s">
        <v>80</v>
      </c>
      <c r="F108" s="149" t="s">
        <v>104</v>
      </c>
      <c r="G108" s="150">
        <v>1597</v>
      </c>
      <c r="H108" s="151">
        <v>0.6418284283030683</v>
      </c>
      <c r="I108" s="149" t="s">
        <v>75</v>
      </c>
      <c r="M108" s="143" t="str">
        <f t="shared" si="2"/>
        <v>Yes</v>
      </c>
      <c r="N108" s="143">
        <f t="shared" si="3"/>
        <v>1</v>
      </c>
      <c r="P108" s="146"/>
    </row>
    <row r="109" spans="1:16" ht="30" x14ac:dyDescent="0.25">
      <c r="A109" s="149">
        <v>2013</v>
      </c>
      <c r="B109" s="149" t="s">
        <v>115</v>
      </c>
      <c r="C109" s="152" t="s">
        <v>92</v>
      </c>
      <c r="D109" s="137" t="s">
        <v>148</v>
      </c>
      <c r="E109" s="137" t="s">
        <v>80</v>
      </c>
      <c r="F109" s="149" t="s">
        <v>101</v>
      </c>
      <c r="G109" s="150">
        <v>24309</v>
      </c>
      <c r="H109" s="151">
        <v>0.74733637747336379</v>
      </c>
      <c r="I109" s="149"/>
      <c r="M109" s="143" t="str">
        <f t="shared" si="2"/>
        <v>No</v>
      </c>
      <c r="N109" s="143">
        <f t="shared" si="3"/>
        <v>0</v>
      </c>
      <c r="P109" s="146"/>
    </row>
    <row r="110" spans="1:16" ht="30" x14ac:dyDescent="0.25">
      <c r="A110" s="149">
        <v>2012</v>
      </c>
      <c r="B110" s="149" t="s">
        <v>115</v>
      </c>
      <c r="C110" s="152" t="s">
        <v>92</v>
      </c>
      <c r="D110" s="137" t="s">
        <v>148</v>
      </c>
      <c r="E110" s="137" t="s">
        <v>80</v>
      </c>
      <c r="F110" s="149" t="s">
        <v>101</v>
      </c>
      <c r="G110" s="150">
        <v>25587</v>
      </c>
      <c r="H110" s="151">
        <v>0.73486536131629343</v>
      </c>
      <c r="I110" s="149"/>
      <c r="M110" s="143" t="str">
        <f t="shared" si="2"/>
        <v>No</v>
      </c>
      <c r="N110" s="143">
        <f t="shared" si="3"/>
        <v>0</v>
      </c>
      <c r="P110" s="146"/>
    </row>
    <row r="111" spans="1:16" ht="30" x14ac:dyDescent="0.25">
      <c r="A111" s="149">
        <v>2014</v>
      </c>
      <c r="B111" s="149" t="s">
        <v>115</v>
      </c>
      <c r="C111" s="152" t="s">
        <v>92</v>
      </c>
      <c r="D111" s="137" t="s">
        <v>154</v>
      </c>
      <c r="E111" s="137" t="s">
        <v>107</v>
      </c>
      <c r="F111" s="149" t="s">
        <v>30</v>
      </c>
      <c r="G111" s="150">
        <v>586</v>
      </c>
      <c r="H111" s="151">
        <v>0.60238907849829348</v>
      </c>
      <c r="I111" s="149"/>
      <c r="M111" s="143" t="str">
        <f t="shared" si="2"/>
        <v>Yes</v>
      </c>
      <c r="N111" s="143">
        <f t="shared" si="3"/>
        <v>0</v>
      </c>
      <c r="P111" s="146"/>
    </row>
    <row r="112" spans="1:16" ht="30" x14ac:dyDescent="0.25">
      <c r="A112" s="149">
        <v>2013</v>
      </c>
      <c r="B112" s="149" t="s">
        <v>115</v>
      </c>
      <c r="C112" s="152" t="s">
        <v>92</v>
      </c>
      <c r="D112" s="137" t="s">
        <v>154</v>
      </c>
      <c r="E112" s="137" t="s">
        <v>107</v>
      </c>
      <c r="F112" s="149" t="s">
        <v>30</v>
      </c>
      <c r="G112" s="150">
        <v>727</v>
      </c>
      <c r="H112" s="151">
        <v>0.62035763411279232</v>
      </c>
      <c r="I112" s="149"/>
      <c r="M112" s="143" t="str">
        <f t="shared" si="2"/>
        <v>Yes</v>
      </c>
      <c r="N112" s="143">
        <f t="shared" si="3"/>
        <v>0</v>
      </c>
      <c r="P112" s="146"/>
    </row>
    <row r="113" spans="1:16" ht="30" x14ac:dyDescent="0.25">
      <c r="A113" s="149">
        <v>2012</v>
      </c>
      <c r="B113" s="149" t="s">
        <v>115</v>
      </c>
      <c r="C113" s="152" t="s">
        <v>92</v>
      </c>
      <c r="D113" s="137" t="s">
        <v>154</v>
      </c>
      <c r="E113" s="137" t="s">
        <v>107</v>
      </c>
      <c r="F113" s="149" t="s">
        <v>30</v>
      </c>
      <c r="G113" s="150">
        <v>815</v>
      </c>
      <c r="H113" s="151">
        <v>0.58404907975460119</v>
      </c>
      <c r="I113" s="149"/>
      <c r="M113" s="143" t="str">
        <f t="shared" si="2"/>
        <v>Yes</v>
      </c>
      <c r="N113" s="143">
        <f t="shared" si="3"/>
        <v>0</v>
      </c>
      <c r="P113" s="146"/>
    </row>
    <row r="114" spans="1:16" ht="30" x14ac:dyDescent="0.25">
      <c r="A114" s="149">
        <v>2014</v>
      </c>
      <c r="B114" s="149" t="s">
        <v>115</v>
      </c>
      <c r="C114" s="152" t="s">
        <v>92</v>
      </c>
      <c r="D114" s="137" t="s">
        <v>154</v>
      </c>
      <c r="E114" s="137" t="s">
        <v>107</v>
      </c>
      <c r="F114" s="149" t="s">
        <v>31</v>
      </c>
      <c r="G114" s="150">
        <v>1042</v>
      </c>
      <c r="H114" s="151">
        <v>0.66506717850287911</v>
      </c>
      <c r="I114" s="149" t="s">
        <v>75</v>
      </c>
      <c r="M114" s="143" t="str">
        <f t="shared" si="2"/>
        <v>Yes</v>
      </c>
      <c r="N114" s="143">
        <f t="shared" si="3"/>
        <v>1</v>
      </c>
      <c r="P114" s="146"/>
    </row>
    <row r="115" spans="1:16" ht="30" x14ac:dyDescent="0.25">
      <c r="A115" s="149">
        <v>2013</v>
      </c>
      <c r="B115" s="149" t="s">
        <v>115</v>
      </c>
      <c r="C115" s="152" t="s">
        <v>92</v>
      </c>
      <c r="D115" s="137" t="s">
        <v>154</v>
      </c>
      <c r="E115" s="137" t="s">
        <v>107</v>
      </c>
      <c r="F115" s="149" t="s">
        <v>31</v>
      </c>
      <c r="G115" s="150">
        <v>1220</v>
      </c>
      <c r="H115" s="151">
        <v>0.65737704918032791</v>
      </c>
      <c r="I115" s="149" t="s">
        <v>88</v>
      </c>
      <c r="M115" s="143" t="str">
        <f t="shared" si="2"/>
        <v>Yes</v>
      </c>
      <c r="N115" s="143">
        <f t="shared" si="3"/>
        <v>0</v>
      </c>
      <c r="P115" s="146"/>
    </row>
    <row r="116" spans="1:16" ht="30" x14ac:dyDescent="0.25">
      <c r="A116" s="149">
        <v>2012</v>
      </c>
      <c r="B116" s="149" t="s">
        <v>115</v>
      </c>
      <c r="C116" s="152" t="s">
        <v>92</v>
      </c>
      <c r="D116" s="137" t="s">
        <v>154</v>
      </c>
      <c r="E116" s="137" t="s">
        <v>107</v>
      </c>
      <c r="F116" s="149" t="s">
        <v>31</v>
      </c>
      <c r="G116" s="150">
        <v>1382</v>
      </c>
      <c r="H116" s="151">
        <v>0.64978292329956588</v>
      </c>
      <c r="I116" s="149" t="s">
        <v>75</v>
      </c>
      <c r="M116" s="143" t="str">
        <f t="shared" si="2"/>
        <v>Yes</v>
      </c>
      <c r="N116" s="143">
        <f t="shared" si="3"/>
        <v>1</v>
      </c>
      <c r="P116" s="146"/>
    </row>
    <row r="117" spans="1:16" ht="30" x14ac:dyDescent="0.25">
      <c r="A117" s="149">
        <v>2014</v>
      </c>
      <c r="B117" s="149" t="s">
        <v>115</v>
      </c>
      <c r="C117" s="152" t="s">
        <v>92</v>
      </c>
      <c r="D117" s="137" t="s">
        <v>154</v>
      </c>
      <c r="E117" s="137" t="s">
        <v>107</v>
      </c>
      <c r="F117" s="149" t="s">
        <v>32</v>
      </c>
      <c r="G117" s="150">
        <v>1534</v>
      </c>
      <c r="H117" s="151">
        <v>0.70338983050847459</v>
      </c>
      <c r="I117" s="149" t="s">
        <v>75</v>
      </c>
      <c r="M117" s="143" t="str">
        <f t="shared" si="2"/>
        <v>Yes</v>
      </c>
      <c r="N117" s="143">
        <f t="shared" si="3"/>
        <v>1</v>
      </c>
      <c r="P117" s="146"/>
    </row>
    <row r="118" spans="1:16" ht="30" x14ac:dyDescent="0.25">
      <c r="A118" s="149">
        <v>2013</v>
      </c>
      <c r="B118" s="149" t="s">
        <v>115</v>
      </c>
      <c r="C118" s="152" t="s">
        <v>92</v>
      </c>
      <c r="D118" s="137" t="s">
        <v>154</v>
      </c>
      <c r="E118" s="137" t="s">
        <v>107</v>
      </c>
      <c r="F118" s="149" t="s">
        <v>32</v>
      </c>
      <c r="G118" s="150">
        <v>1774</v>
      </c>
      <c r="H118" s="151">
        <v>0.70518602029312294</v>
      </c>
      <c r="I118" s="149" t="s">
        <v>75</v>
      </c>
      <c r="M118" s="143" t="str">
        <f t="shared" si="2"/>
        <v>Yes</v>
      </c>
      <c r="N118" s="143">
        <f t="shared" si="3"/>
        <v>1</v>
      </c>
      <c r="P118" s="146"/>
    </row>
    <row r="119" spans="1:16" ht="30" x14ac:dyDescent="0.25">
      <c r="A119" s="149">
        <v>2012</v>
      </c>
      <c r="B119" s="149" t="s">
        <v>115</v>
      </c>
      <c r="C119" s="152" t="s">
        <v>92</v>
      </c>
      <c r="D119" s="137" t="s">
        <v>154</v>
      </c>
      <c r="E119" s="137" t="s">
        <v>107</v>
      </c>
      <c r="F119" s="149" t="s">
        <v>32</v>
      </c>
      <c r="G119" s="150">
        <v>1965</v>
      </c>
      <c r="H119" s="151">
        <v>0.69516539440203562</v>
      </c>
      <c r="I119" s="149" t="s">
        <v>75</v>
      </c>
      <c r="M119" s="143" t="str">
        <f t="shared" si="2"/>
        <v>Yes</v>
      </c>
      <c r="N119" s="143">
        <f t="shared" si="3"/>
        <v>1</v>
      </c>
      <c r="P119" s="146"/>
    </row>
    <row r="120" spans="1:16" ht="30" x14ac:dyDescent="0.25">
      <c r="A120" s="149">
        <v>2014</v>
      </c>
      <c r="B120" s="149" t="s">
        <v>115</v>
      </c>
      <c r="C120" s="152" t="s">
        <v>92</v>
      </c>
      <c r="D120" s="137" t="s">
        <v>154</v>
      </c>
      <c r="E120" s="137" t="s">
        <v>107</v>
      </c>
      <c r="F120" s="149" t="s">
        <v>33</v>
      </c>
      <c r="G120" s="150">
        <v>2684</v>
      </c>
      <c r="H120" s="151">
        <v>0.72764530551415796</v>
      </c>
      <c r="I120" s="149" t="s">
        <v>75</v>
      </c>
      <c r="M120" s="143" t="str">
        <f t="shared" si="2"/>
        <v>Yes</v>
      </c>
      <c r="N120" s="143">
        <f t="shared" si="3"/>
        <v>1</v>
      </c>
      <c r="P120" s="146"/>
    </row>
    <row r="121" spans="1:16" ht="30" x14ac:dyDescent="0.25">
      <c r="A121" s="149">
        <v>2013</v>
      </c>
      <c r="B121" s="149" t="s">
        <v>115</v>
      </c>
      <c r="C121" s="152" t="s">
        <v>92</v>
      </c>
      <c r="D121" s="137" t="s">
        <v>154</v>
      </c>
      <c r="E121" s="137" t="s">
        <v>107</v>
      </c>
      <c r="F121" s="149" t="s">
        <v>33</v>
      </c>
      <c r="G121" s="150">
        <v>3080</v>
      </c>
      <c r="H121" s="151">
        <v>0.73603896103896105</v>
      </c>
      <c r="I121" s="149" t="s">
        <v>75</v>
      </c>
      <c r="M121" s="143" t="str">
        <f t="shared" si="2"/>
        <v>Yes</v>
      </c>
      <c r="N121" s="143">
        <f t="shared" si="3"/>
        <v>1</v>
      </c>
      <c r="P121" s="146"/>
    </row>
    <row r="122" spans="1:16" ht="30" x14ac:dyDescent="0.25">
      <c r="A122" s="149">
        <v>2012</v>
      </c>
      <c r="B122" s="149" t="s">
        <v>115</v>
      </c>
      <c r="C122" s="152" t="s">
        <v>92</v>
      </c>
      <c r="D122" s="137" t="s">
        <v>154</v>
      </c>
      <c r="E122" s="137" t="s">
        <v>107</v>
      </c>
      <c r="F122" s="149" t="s">
        <v>33</v>
      </c>
      <c r="G122" s="150">
        <v>3208</v>
      </c>
      <c r="H122" s="151">
        <v>0.73441396508728185</v>
      </c>
      <c r="I122" s="149" t="s">
        <v>75</v>
      </c>
      <c r="M122" s="143" t="str">
        <f t="shared" si="2"/>
        <v>Yes</v>
      </c>
      <c r="N122" s="143">
        <f t="shared" si="3"/>
        <v>1</v>
      </c>
      <c r="P122" s="146"/>
    </row>
    <row r="123" spans="1:16" ht="30" x14ac:dyDescent="0.25">
      <c r="A123" s="149">
        <v>2014</v>
      </c>
      <c r="B123" s="149" t="s">
        <v>115</v>
      </c>
      <c r="C123" s="152" t="s">
        <v>92</v>
      </c>
      <c r="D123" s="137" t="s">
        <v>154</v>
      </c>
      <c r="E123" s="137" t="s">
        <v>107</v>
      </c>
      <c r="F123" s="149" t="s">
        <v>34</v>
      </c>
      <c r="G123" s="150">
        <v>4060</v>
      </c>
      <c r="H123" s="151">
        <v>0.77266009852216744</v>
      </c>
      <c r="I123" s="149" t="s">
        <v>75</v>
      </c>
      <c r="M123" s="143" t="str">
        <f t="shared" si="2"/>
        <v>Yes</v>
      </c>
      <c r="N123" s="143">
        <f t="shared" si="3"/>
        <v>1</v>
      </c>
      <c r="P123" s="146"/>
    </row>
    <row r="124" spans="1:16" ht="30" x14ac:dyDescent="0.25">
      <c r="A124" s="149">
        <v>2013</v>
      </c>
      <c r="B124" s="149" t="s">
        <v>115</v>
      </c>
      <c r="C124" s="152" t="s">
        <v>92</v>
      </c>
      <c r="D124" s="137" t="s">
        <v>154</v>
      </c>
      <c r="E124" s="137" t="s">
        <v>107</v>
      </c>
      <c r="F124" s="149" t="s">
        <v>34</v>
      </c>
      <c r="G124" s="150">
        <v>4399</v>
      </c>
      <c r="H124" s="151">
        <v>0.77926801545805868</v>
      </c>
      <c r="I124" s="149" t="s">
        <v>75</v>
      </c>
      <c r="M124" s="143" t="str">
        <f t="shared" si="2"/>
        <v>Yes</v>
      </c>
      <c r="N124" s="143">
        <f t="shared" si="3"/>
        <v>1</v>
      </c>
      <c r="P124" s="146"/>
    </row>
    <row r="125" spans="1:16" ht="30" x14ac:dyDescent="0.25">
      <c r="A125" s="149">
        <v>2012</v>
      </c>
      <c r="B125" s="149" t="s">
        <v>115</v>
      </c>
      <c r="C125" s="152" t="s">
        <v>92</v>
      </c>
      <c r="D125" s="137" t="s">
        <v>154</v>
      </c>
      <c r="E125" s="137" t="s">
        <v>107</v>
      </c>
      <c r="F125" s="149" t="s">
        <v>34</v>
      </c>
      <c r="G125" s="150">
        <v>4837</v>
      </c>
      <c r="H125" s="151">
        <v>0.76514368410171596</v>
      </c>
      <c r="I125" s="149" t="s">
        <v>75</v>
      </c>
      <c r="M125" s="143" t="str">
        <f t="shared" si="2"/>
        <v>Yes</v>
      </c>
      <c r="N125" s="143">
        <f t="shared" si="3"/>
        <v>1</v>
      </c>
      <c r="P125" s="146"/>
    </row>
    <row r="126" spans="1:16" ht="30" x14ac:dyDescent="0.25">
      <c r="A126" s="149">
        <v>2014</v>
      </c>
      <c r="B126" s="149" t="s">
        <v>115</v>
      </c>
      <c r="C126" s="152" t="s">
        <v>92</v>
      </c>
      <c r="D126" s="137" t="s">
        <v>154</v>
      </c>
      <c r="E126" s="137" t="s">
        <v>107</v>
      </c>
      <c r="F126" s="149" t="s">
        <v>35</v>
      </c>
      <c r="G126" s="150">
        <v>6400</v>
      </c>
      <c r="H126" s="151">
        <v>0.77187499999999998</v>
      </c>
      <c r="I126" s="149" t="s">
        <v>75</v>
      </c>
      <c r="M126" s="143" t="str">
        <f t="shared" si="2"/>
        <v>Yes</v>
      </c>
      <c r="N126" s="143">
        <f t="shared" si="3"/>
        <v>1</v>
      </c>
      <c r="P126" s="146"/>
    </row>
    <row r="127" spans="1:16" ht="30" x14ac:dyDescent="0.25">
      <c r="A127" s="149">
        <v>2013</v>
      </c>
      <c r="B127" s="149" t="s">
        <v>115</v>
      </c>
      <c r="C127" s="152" t="s">
        <v>92</v>
      </c>
      <c r="D127" s="137" t="s">
        <v>154</v>
      </c>
      <c r="E127" s="137" t="s">
        <v>107</v>
      </c>
      <c r="F127" s="149" t="s">
        <v>35</v>
      </c>
      <c r="G127" s="150">
        <v>6567</v>
      </c>
      <c r="H127" s="151">
        <v>0.77813308969087869</v>
      </c>
      <c r="I127" s="149" t="s">
        <v>75</v>
      </c>
      <c r="M127" s="143" t="str">
        <f t="shared" si="2"/>
        <v>Yes</v>
      </c>
      <c r="N127" s="143">
        <f t="shared" si="3"/>
        <v>1</v>
      </c>
      <c r="P127" s="146"/>
    </row>
    <row r="128" spans="1:16" ht="30" x14ac:dyDescent="0.25">
      <c r="A128" s="149">
        <v>2012</v>
      </c>
      <c r="B128" s="149" t="s">
        <v>115</v>
      </c>
      <c r="C128" s="152" t="s">
        <v>92</v>
      </c>
      <c r="D128" s="137" t="s">
        <v>154</v>
      </c>
      <c r="E128" s="137" t="s">
        <v>107</v>
      </c>
      <c r="F128" s="149" t="s">
        <v>35</v>
      </c>
      <c r="G128" s="150">
        <v>6665</v>
      </c>
      <c r="H128" s="151">
        <v>0.77194298574643661</v>
      </c>
      <c r="I128" s="149" t="s">
        <v>75</v>
      </c>
      <c r="M128" s="143" t="str">
        <f t="shared" si="2"/>
        <v>Yes</v>
      </c>
      <c r="N128" s="143">
        <f t="shared" si="3"/>
        <v>1</v>
      </c>
      <c r="P128" s="146"/>
    </row>
    <row r="129" spans="1:16" ht="30" x14ac:dyDescent="0.25">
      <c r="A129" s="149">
        <v>2014</v>
      </c>
      <c r="B129" s="149" t="s">
        <v>115</v>
      </c>
      <c r="C129" s="152" t="s">
        <v>92</v>
      </c>
      <c r="D129" s="137" t="s">
        <v>154</v>
      </c>
      <c r="E129" s="137" t="s">
        <v>107</v>
      </c>
      <c r="F129" s="149" t="s">
        <v>36</v>
      </c>
      <c r="G129" s="150">
        <v>6916</v>
      </c>
      <c r="H129" s="151">
        <v>0.73105841526894155</v>
      </c>
      <c r="I129" s="149" t="s">
        <v>75</v>
      </c>
      <c r="M129" s="143" t="str">
        <f t="shared" si="2"/>
        <v>Yes</v>
      </c>
      <c r="N129" s="143">
        <f t="shared" si="3"/>
        <v>1</v>
      </c>
      <c r="P129" s="146"/>
    </row>
    <row r="130" spans="1:16" ht="30" x14ac:dyDescent="0.25">
      <c r="A130" s="149">
        <v>2013</v>
      </c>
      <c r="B130" s="149" t="s">
        <v>115</v>
      </c>
      <c r="C130" s="152" t="s">
        <v>92</v>
      </c>
      <c r="D130" s="137" t="s">
        <v>154</v>
      </c>
      <c r="E130" s="137" t="s">
        <v>107</v>
      </c>
      <c r="F130" s="149" t="s">
        <v>36</v>
      </c>
      <c r="G130" s="150">
        <v>7093</v>
      </c>
      <c r="H130" s="151">
        <v>0.75243197518680394</v>
      </c>
      <c r="I130" s="149" t="s">
        <v>75</v>
      </c>
      <c r="M130" s="143" t="str">
        <f t="shared" si="2"/>
        <v>Yes</v>
      </c>
      <c r="N130" s="143">
        <f t="shared" si="3"/>
        <v>1</v>
      </c>
      <c r="P130" s="146"/>
    </row>
    <row r="131" spans="1:16" ht="30" x14ac:dyDescent="0.25">
      <c r="A131" s="149">
        <v>2012</v>
      </c>
      <c r="B131" s="149" t="s">
        <v>115</v>
      </c>
      <c r="C131" s="152" t="s">
        <v>92</v>
      </c>
      <c r="D131" s="137" t="s">
        <v>154</v>
      </c>
      <c r="E131" s="137" t="s">
        <v>107</v>
      </c>
      <c r="F131" s="149" t="s">
        <v>36</v>
      </c>
      <c r="G131" s="150">
        <v>7270</v>
      </c>
      <c r="H131" s="151">
        <v>0.72916093535075654</v>
      </c>
      <c r="I131" s="149" t="s">
        <v>75</v>
      </c>
      <c r="M131" s="143" t="str">
        <f t="shared" ref="M131:M194" si="4">IF(LEFT(F131,2)="no","No","Yes")</f>
        <v>Yes</v>
      </c>
      <c r="N131" s="143">
        <f t="shared" ref="N131:N194" si="5">IF(I131="*",1,0)</f>
        <v>1</v>
      </c>
      <c r="P131" s="146"/>
    </row>
    <row r="132" spans="1:16" ht="30" x14ac:dyDescent="0.25">
      <c r="A132" s="149">
        <v>2014</v>
      </c>
      <c r="B132" s="149" t="s">
        <v>115</v>
      </c>
      <c r="C132" s="152" t="s">
        <v>92</v>
      </c>
      <c r="D132" s="137" t="s">
        <v>154</v>
      </c>
      <c r="E132" s="137" t="s">
        <v>107</v>
      </c>
      <c r="F132" s="149" t="s">
        <v>37</v>
      </c>
      <c r="G132" s="150">
        <v>3792</v>
      </c>
      <c r="H132" s="151">
        <v>0.69092827004219415</v>
      </c>
      <c r="I132" s="149" t="s">
        <v>75</v>
      </c>
      <c r="M132" s="143" t="str">
        <f t="shared" si="4"/>
        <v>Yes</v>
      </c>
      <c r="N132" s="143">
        <f t="shared" si="5"/>
        <v>1</v>
      </c>
      <c r="P132" s="146"/>
    </row>
    <row r="133" spans="1:16" ht="30" x14ac:dyDescent="0.25">
      <c r="A133" s="149">
        <v>2013</v>
      </c>
      <c r="B133" s="149" t="s">
        <v>115</v>
      </c>
      <c r="C133" s="152" t="s">
        <v>92</v>
      </c>
      <c r="D133" s="137" t="s">
        <v>154</v>
      </c>
      <c r="E133" s="137" t="s">
        <v>107</v>
      </c>
      <c r="F133" s="149" t="s">
        <v>37</v>
      </c>
      <c r="G133" s="150">
        <v>3765</v>
      </c>
      <c r="H133" s="151">
        <v>0.68738379814077022</v>
      </c>
      <c r="I133" s="149" t="s">
        <v>75</v>
      </c>
      <c r="M133" s="143" t="str">
        <f t="shared" si="4"/>
        <v>Yes</v>
      </c>
      <c r="N133" s="143">
        <f t="shared" si="5"/>
        <v>1</v>
      </c>
      <c r="P133" s="146"/>
    </row>
    <row r="134" spans="1:16" ht="30" x14ac:dyDescent="0.25">
      <c r="A134" s="149">
        <v>2012</v>
      </c>
      <c r="B134" s="149" t="s">
        <v>115</v>
      </c>
      <c r="C134" s="152" t="s">
        <v>92</v>
      </c>
      <c r="D134" s="137" t="s">
        <v>154</v>
      </c>
      <c r="E134" s="137" t="s">
        <v>107</v>
      </c>
      <c r="F134" s="149" t="s">
        <v>37</v>
      </c>
      <c r="G134" s="150">
        <v>3813</v>
      </c>
      <c r="H134" s="151">
        <v>0.69000786782061374</v>
      </c>
      <c r="I134" s="149" t="s">
        <v>75</v>
      </c>
      <c r="M134" s="143" t="str">
        <f t="shared" si="4"/>
        <v>Yes</v>
      </c>
      <c r="N134" s="143">
        <f t="shared" si="5"/>
        <v>1</v>
      </c>
      <c r="P134" s="146"/>
    </row>
    <row r="135" spans="1:16" ht="30" x14ac:dyDescent="0.25">
      <c r="A135" s="149">
        <v>2014</v>
      </c>
      <c r="B135" s="149" t="s">
        <v>115</v>
      </c>
      <c r="C135" s="152" t="s">
        <v>92</v>
      </c>
      <c r="D135" s="137" t="s">
        <v>148</v>
      </c>
      <c r="E135" s="137" t="s">
        <v>77</v>
      </c>
      <c r="F135" s="149" t="s">
        <v>77</v>
      </c>
      <c r="G135" s="150">
        <v>1347</v>
      </c>
      <c r="H135" s="151">
        <v>0.66518188567186343</v>
      </c>
      <c r="I135" s="149" t="s">
        <v>75</v>
      </c>
      <c r="M135" s="143" t="str">
        <f t="shared" si="4"/>
        <v>Yes</v>
      </c>
      <c r="N135" s="143">
        <f t="shared" si="5"/>
        <v>1</v>
      </c>
      <c r="P135" s="146"/>
    </row>
    <row r="136" spans="1:16" ht="30" x14ac:dyDescent="0.25">
      <c r="A136" s="149">
        <v>2013</v>
      </c>
      <c r="B136" s="149" t="s">
        <v>115</v>
      </c>
      <c r="C136" s="152" t="s">
        <v>92</v>
      </c>
      <c r="D136" s="137" t="s">
        <v>148</v>
      </c>
      <c r="E136" s="137" t="s">
        <v>77</v>
      </c>
      <c r="F136" s="149" t="s">
        <v>77</v>
      </c>
      <c r="G136" s="150">
        <v>1417</v>
      </c>
      <c r="H136" s="151">
        <v>0.68807339449541283</v>
      </c>
      <c r="I136" s="149" t="s">
        <v>75</v>
      </c>
      <c r="M136" s="143" t="str">
        <f t="shared" si="4"/>
        <v>Yes</v>
      </c>
      <c r="N136" s="143">
        <f t="shared" si="5"/>
        <v>1</v>
      </c>
      <c r="P136" s="146"/>
    </row>
    <row r="137" spans="1:16" ht="30" x14ac:dyDescent="0.25">
      <c r="A137" s="149">
        <v>2012</v>
      </c>
      <c r="B137" s="149" t="s">
        <v>115</v>
      </c>
      <c r="C137" s="152" t="s">
        <v>92</v>
      </c>
      <c r="D137" s="137" t="s">
        <v>148</v>
      </c>
      <c r="E137" s="137" t="s">
        <v>77</v>
      </c>
      <c r="F137" s="149" t="s">
        <v>77</v>
      </c>
      <c r="G137" s="150">
        <v>1503</v>
      </c>
      <c r="H137" s="151">
        <v>0.67265469061876249</v>
      </c>
      <c r="I137" s="149" t="s">
        <v>75</v>
      </c>
      <c r="M137" s="143" t="str">
        <f t="shared" si="4"/>
        <v>Yes</v>
      </c>
      <c r="N137" s="143">
        <f t="shared" si="5"/>
        <v>1</v>
      </c>
      <c r="P137" s="146"/>
    </row>
    <row r="138" spans="1:16" ht="30" x14ac:dyDescent="0.25">
      <c r="A138" s="149">
        <v>2014</v>
      </c>
      <c r="B138" s="149" t="s">
        <v>115</v>
      </c>
      <c r="C138" s="152" t="s">
        <v>92</v>
      </c>
      <c r="D138" s="137" t="s">
        <v>148</v>
      </c>
      <c r="E138" s="137" t="s">
        <v>77</v>
      </c>
      <c r="F138" s="149" t="s">
        <v>101</v>
      </c>
      <c r="G138" s="150">
        <v>22848</v>
      </c>
      <c r="H138" s="151">
        <v>0.73975840336134457</v>
      </c>
      <c r="I138" s="149"/>
      <c r="M138" s="143" t="str">
        <f t="shared" si="4"/>
        <v>No</v>
      </c>
      <c r="N138" s="143">
        <f t="shared" si="5"/>
        <v>0</v>
      </c>
      <c r="P138" s="146"/>
    </row>
    <row r="139" spans="1:16" ht="30" x14ac:dyDescent="0.25">
      <c r="A139" s="149">
        <v>2013</v>
      </c>
      <c r="B139" s="149" t="s">
        <v>115</v>
      </c>
      <c r="C139" s="152" t="s">
        <v>92</v>
      </c>
      <c r="D139" s="137" t="s">
        <v>148</v>
      </c>
      <c r="E139" s="137" t="s">
        <v>77</v>
      </c>
      <c r="F139" s="149" t="s">
        <v>101</v>
      </c>
      <c r="G139" s="150">
        <v>24539</v>
      </c>
      <c r="H139" s="151">
        <v>0.74391784506296099</v>
      </c>
      <c r="I139" s="149"/>
      <c r="M139" s="143" t="str">
        <f t="shared" si="4"/>
        <v>No</v>
      </c>
      <c r="N139" s="143">
        <f t="shared" si="5"/>
        <v>0</v>
      </c>
      <c r="P139" s="146"/>
    </row>
    <row r="140" spans="1:16" ht="30" x14ac:dyDescent="0.25">
      <c r="A140" s="149">
        <v>2012</v>
      </c>
      <c r="B140" s="149" t="s">
        <v>115</v>
      </c>
      <c r="C140" s="152" t="s">
        <v>92</v>
      </c>
      <c r="D140" s="137" t="s">
        <v>148</v>
      </c>
      <c r="E140" s="137" t="s">
        <v>77</v>
      </c>
      <c r="F140" s="149" t="s">
        <v>101</v>
      </c>
      <c r="G140" s="150">
        <v>25681</v>
      </c>
      <c r="H140" s="151">
        <v>0.73272068844671157</v>
      </c>
      <c r="I140" s="149"/>
      <c r="M140" s="143" t="str">
        <f t="shared" si="4"/>
        <v>No</v>
      </c>
      <c r="N140" s="143">
        <f t="shared" si="5"/>
        <v>0</v>
      </c>
      <c r="P140" s="146"/>
    </row>
    <row r="141" spans="1:16" ht="30" x14ac:dyDescent="0.25">
      <c r="A141" s="149">
        <v>2014</v>
      </c>
      <c r="B141" s="149" t="s">
        <v>115</v>
      </c>
      <c r="C141" s="152" t="s">
        <v>92</v>
      </c>
      <c r="D141" s="137" t="s">
        <v>148</v>
      </c>
      <c r="E141" s="137" t="s">
        <v>76</v>
      </c>
      <c r="F141" s="149" t="s">
        <v>16</v>
      </c>
      <c r="G141" s="150">
        <v>3990</v>
      </c>
      <c r="H141" s="151">
        <v>0.70526315789473681</v>
      </c>
      <c r="I141" s="149" t="s">
        <v>75</v>
      </c>
      <c r="M141" s="143" t="str">
        <f t="shared" si="4"/>
        <v>Yes</v>
      </c>
      <c r="N141" s="143">
        <f t="shared" si="5"/>
        <v>1</v>
      </c>
      <c r="P141" s="146"/>
    </row>
    <row r="142" spans="1:16" ht="30" x14ac:dyDescent="0.25">
      <c r="A142" s="149">
        <v>2013</v>
      </c>
      <c r="B142" s="149" t="s">
        <v>115</v>
      </c>
      <c r="C142" s="152" t="s">
        <v>92</v>
      </c>
      <c r="D142" s="137" t="s">
        <v>148</v>
      </c>
      <c r="E142" s="137" t="s">
        <v>76</v>
      </c>
      <c r="F142" s="149" t="s">
        <v>16</v>
      </c>
      <c r="G142" s="150">
        <v>4022</v>
      </c>
      <c r="H142" s="151">
        <v>0.71282943809050225</v>
      </c>
      <c r="I142" s="149" t="s">
        <v>75</v>
      </c>
      <c r="M142" s="143" t="str">
        <f t="shared" si="4"/>
        <v>Yes</v>
      </c>
      <c r="N142" s="143">
        <f t="shared" si="5"/>
        <v>1</v>
      </c>
      <c r="P142" s="146"/>
    </row>
    <row r="143" spans="1:16" ht="30" x14ac:dyDescent="0.25">
      <c r="A143" s="149">
        <v>2012</v>
      </c>
      <c r="B143" s="149" t="s">
        <v>115</v>
      </c>
      <c r="C143" s="152" t="s">
        <v>92</v>
      </c>
      <c r="D143" s="137" t="s">
        <v>148</v>
      </c>
      <c r="E143" s="137" t="s">
        <v>76</v>
      </c>
      <c r="F143" s="149" t="s">
        <v>16</v>
      </c>
      <c r="G143" s="150">
        <v>4068</v>
      </c>
      <c r="H143" s="151">
        <v>0.70673549655850543</v>
      </c>
      <c r="I143" s="149" t="s">
        <v>75</v>
      </c>
      <c r="M143" s="143" t="str">
        <f t="shared" si="4"/>
        <v>Yes</v>
      </c>
      <c r="N143" s="143">
        <f t="shared" si="5"/>
        <v>1</v>
      </c>
      <c r="P143" s="146"/>
    </row>
    <row r="144" spans="1:16" ht="30" x14ac:dyDescent="0.25">
      <c r="A144" s="149">
        <v>2014</v>
      </c>
      <c r="B144" s="149" t="s">
        <v>115</v>
      </c>
      <c r="C144" s="152" t="s">
        <v>92</v>
      </c>
      <c r="D144" s="137" t="s">
        <v>148</v>
      </c>
      <c r="E144" s="137" t="s">
        <v>76</v>
      </c>
      <c r="F144" s="149" t="s">
        <v>101</v>
      </c>
      <c r="G144" s="150">
        <v>20205</v>
      </c>
      <c r="H144" s="151">
        <v>0.74159861420440487</v>
      </c>
      <c r="I144" s="149"/>
      <c r="M144" s="143" t="str">
        <f t="shared" si="4"/>
        <v>No</v>
      </c>
      <c r="N144" s="143">
        <f t="shared" si="5"/>
        <v>0</v>
      </c>
      <c r="P144" s="146"/>
    </row>
    <row r="145" spans="1:16" ht="30" x14ac:dyDescent="0.25">
      <c r="A145" s="149">
        <v>2013</v>
      </c>
      <c r="B145" s="149" t="s">
        <v>115</v>
      </c>
      <c r="C145" s="152" t="s">
        <v>92</v>
      </c>
      <c r="D145" s="137" t="s">
        <v>148</v>
      </c>
      <c r="E145" s="137" t="s">
        <v>76</v>
      </c>
      <c r="F145" s="149" t="s">
        <v>101</v>
      </c>
      <c r="G145" s="150">
        <v>21934</v>
      </c>
      <c r="H145" s="151">
        <v>0.74601075955138141</v>
      </c>
      <c r="I145" s="149"/>
      <c r="M145" s="143" t="str">
        <f t="shared" si="4"/>
        <v>No</v>
      </c>
      <c r="N145" s="143">
        <f t="shared" si="5"/>
        <v>0</v>
      </c>
      <c r="P145" s="146"/>
    </row>
    <row r="146" spans="1:16" ht="30" x14ac:dyDescent="0.25">
      <c r="A146" s="149">
        <v>2012</v>
      </c>
      <c r="B146" s="149" t="s">
        <v>115</v>
      </c>
      <c r="C146" s="152" t="s">
        <v>92</v>
      </c>
      <c r="D146" s="137" t="s">
        <v>148</v>
      </c>
      <c r="E146" s="137" t="s">
        <v>76</v>
      </c>
      <c r="F146" s="149" t="s">
        <v>101</v>
      </c>
      <c r="G146" s="150">
        <v>23116</v>
      </c>
      <c r="H146" s="151">
        <v>0.73338812943415821</v>
      </c>
      <c r="I146" s="149"/>
      <c r="M146" s="143" t="str">
        <f t="shared" si="4"/>
        <v>No</v>
      </c>
      <c r="N146" s="143">
        <f t="shared" si="5"/>
        <v>0</v>
      </c>
      <c r="P146" s="146"/>
    </row>
    <row r="147" spans="1:16" ht="30" x14ac:dyDescent="0.25">
      <c r="A147" s="149">
        <v>2014</v>
      </c>
      <c r="B147" s="149" t="s">
        <v>115</v>
      </c>
      <c r="C147" s="152" t="s">
        <v>92</v>
      </c>
      <c r="D147" s="137" t="s">
        <v>154</v>
      </c>
      <c r="E147" s="137" t="s">
        <v>108</v>
      </c>
      <c r="F147" s="149" t="s">
        <v>87</v>
      </c>
      <c r="G147" s="150">
        <v>57</v>
      </c>
      <c r="H147" s="151">
        <v>0.63157894736842102</v>
      </c>
      <c r="I147" s="149" t="s">
        <v>88</v>
      </c>
      <c r="M147" s="143" t="str">
        <f t="shared" si="4"/>
        <v>Yes</v>
      </c>
      <c r="N147" s="143">
        <f t="shared" si="5"/>
        <v>0</v>
      </c>
      <c r="P147" s="146"/>
    </row>
    <row r="148" spans="1:16" ht="30" x14ac:dyDescent="0.25">
      <c r="A148" s="149">
        <v>2013</v>
      </c>
      <c r="B148" s="149" t="s">
        <v>115</v>
      </c>
      <c r="C148" s="152" t="s">
        <v>92</v>
      </c>
      <c r="D148" s="137" t="s">
        <v>154</v>
      </c>
      <c r="E148" s="137" t="s">
        <v>108</v>
      </c>
      <c r="F148" s="149" t="s">
        <v>87</v>
      </c>
      <c r="G148" s="150">
        <v>58</v>
      </c>
      <c r="H148" s="151">
        <v>0.77586206896551724</v>
      </c>
      <c r="I148" s="149" t="s">
        <v>88</v>
      </c>
      <c r="M148" s="143" t="str">
        <f t="shared" si="4"/>
        <v>Yes</v>
      </c>
      <c r="N148" s="143">
        <f t="shared" si="5"/>
        <v>0</v>
      </c>
      <c r="P148" s="146"/>
    </row>
    <row r="149" spans="1:16" ht="30" x14ac:dyDescent="0.25">
      <c r="A149" s="149">
        <v>2012</v>
      </c>
      <c r="B149" s="149" t="s">
        <v>115</v>
      </c>
      <c r="C149" s="152" t="s">
        <v>92</v>
      </c>
      <c r="D149" s="137" t="s">
        <v>154</v>
      </c>
      <c r="E149" s="137" t="s">
        <v>108</v>
      </c>
      <c r="F149" s="149" t="s">
        <v>87</v>
      </c>
      <c r="G149" s="150">
        <v>84</v>
      </c>
      <c r="H149" s="151">
        <v>0.79761904761904767</v>
      </c>
      <c r="I149" s="149" t="s">
        <v>88</v>
      </c>
      <c r="M149" s="143" t="str">
        <f t="shared" si="4"/>
        <v>Yes</v>
      </c>
      <c r="N149" s="143">
        <f t="shared" si="5"/>
        <v>0</v>
      </c>
      <c r="P149" s="146"/>
    </row>
    <row r="150" spans="1:16" ht="30" x14ac:dyDescent="0.25">
      <c r="A150" s="149">
        <v>2014</v>
      </c>
      <c r="B150" s="149" t="s">
        <v>115</v>
      </c>
      <c r="C150" s="152" t="s">
        <v>92</v>
      </c>
      <c r="D150" s="137" t="s">
        <v>154</v>
      </c>
      <c r="E150" s="137" t="s">
        <v>108</v>
      </c>
      <c r="F150" s="149" t="s">
        <v>85</v>
      </c>
      <c r="G150" s="150">
        <v>812</v>
      </c>
      <c r="H150" s="151">
        <v>0.71551724137931039</v>
      </c>
      <c r="I150" s="149" t="s">
        <v>88</v>
      </c>
      <c r="M150" s="143" t="str">
        <f t="shared" si="4"/>
        <v>Yes</v>
      </c>
      <c r="N150" s="143">
        <f t="shared" si="5"/>
        <v>0</v>
      </c>
      <c r="P150" s="146"/>
    </row>
    <row r="151" spans="1:16" ht="30" x14ac:dyDescent="0.25">
      <c r="A151" s="149">
        <v>2013</v>
      </c>
      <c r="B151" s="149" t="s">
        <v>115</v>
      </c>
      <c r="C151" s="152" t="s">
        <v>92</v>
      </c>
      <c r="D151" s="137" t="s">
        <v>154</v>
      </c>
      <c r="E151" s="137" t="s">
        <v>108</v>
      </c>
      <c r="F151" s="149" t="s">
        <v>85</v>
      </c>
      <c r="G151" s="150">
        <v>868</v>
      </c>
      <c r="H151" s="151">
        <v>0.72235023041474655</v>
      </c>
      <c r="I151" s="149" t="s">
        <v>88</v>
      </c>
      <c r="M151" s="143" t="str">
        <f t="shared" si="4"/>
        <v>Yes</v>
      </c>
      <c r="N151" s="143">
        <f t="shared" si="5"/>
        <v>0</v>
      </c>
      <c r="P151" s="146"/>
    </row>
    <row r="152" spans="1:16" ht="30" x14ac:dyDescent="0.25">
      <c r="A152" s="149">
        <v>2012</v>
      </c>
      <c r="B152" s="149" t="s">
        <v>115</v>
      </c>
      <c r="C152" s="152" t="s">
        <v>92</v>
      </c>
      <c r="D152" s="137" t="s">
        <v>154</v>
      </c>
      <c r="E152" s="137" t="s">
        <v>108</v>
      </c>
      <c r="F152" s="149" t="s">
        <v>85</v>
      </c>
      <c r="G152" s="150">
        <v>975</v>
      </c>
      <c r="H152" s="151">
        <v>0.70666666666666667</v>
      </c>
      <c r="I152" s="149" t="s">
        <v>88</v>
      </c>
      <c r="M152" s="143" t="str">
        <f t="shared" si="4"/>
        <v>Yes</v>
      </c>
      <c r="N152" s="143">
        <f t="shared" si="5"/>
        <v>0</v>
      </c>
      <c r="P152" s="146"/>
    </row>
    <row r="153" spans="1:16" ht="30" x14ac:dyDescent="0.25">
      <c r="A153" s="149">
        <v>2014</v>
      </c>
      <c r="B153" s="149" t="s">
        <v>115</v>
      </c>
      <c r="C153" s="152" t="s">
        <v>92</v>
      </c>
      <c r="D153" s="137" t="s">
        <v>154</v>
      </c>
      <c r="E153" s="137" t="s">
        <v>108</v>
      </c>
      <c r="F153" s="149" t="s">
        <v>86</v>
      </c>
      <c r="G153" s="150">
        <v>351</v>
      </c>
      <c r="H153" s="151">
        <v>0.69230769230769229</v>
      </c>
      <c r="I153" s="149" t="s">
        <v>88</v>
      </c>
      <c r="M153" s="143" t="str">
        <f t="shared" si="4"/>
        <v>Yes</v>
      </c>
      <c r="N153" s="143">
        <f t="shared" si="5"/>
        <v>0</v>
      </c>
      <c r="P153" s="146"/>
    </row>
    <row r="154" spans="1:16" ht="30" x14ac:dyDescent="0.25">
      <c r="A154" s="149">
        <v>2013</v>
      </c>
      <c r="B154" s="149" t="s">
        <v>115</v>
      </c>
      <c r="C154" s="152" t="s">
        <v>92</v>
      </c>
      <c r="D154" s="137" t="s">
        <v>154</v>
      </c>
      <c r="E154" s="137" t="s">
        <v>108</v>
      </c>
      <c r="F154" s="149" t="s">
        <v>86</v>
      </c>
      <c r="G154" s="150">
        <v>435</v>
      </c>
      <c r="H154" s="151">
        <v>0.74022988505747123</v>
      </c>
      <c r="I154" s="149" t="s">
        <v>88</v>
      </c>
      <c r="M154" s="143" t="str">
        <f t="shared" si="4"/>
        <v>Yes</v>
      </c>
      <c r="N154" s="143">
        <f t="shared" si="5"/>
        <v>0</v>
      </c>
      <c r="P154" s="146"/>
    </row>
    <row r="155" spans="1:16" ht="30" x14ac:dyDescent="0.25">
      <c r="A155" s="149">
        <v>2012</v>
      </c>
      <c r="B155" s="149" t="s">
        <v>115</v>
      </c>
      <c r="C155" s="152" t="s">
        <v>92</v>
      </c>
      <c r="D155" s="137" t="s">
        <v>154</v>
      </c>
      <c r="E155" s="137" t="s">
        <v>108</v>
      </c>
      <c r="F155" s="149" t="s">
        <v>86</v>
      </c>
      <c r="G155" s="150">
        <v>474</v>
      </c>
      <c r="H155" s="151">
        <v>0.71097046413502107</v>
      </c>
      <c r="I155" s="149" t="s">
        <v>88</v>
      </c>
      <c r="M155" s="143" t="str">
        <f t="shared" si="4"/>
        <v>Yes</v>
      </c>
      <c r="N155" s="143">
        <f t="shared" si="5"/>
        <v>0</v>
      </c>
      <c r="P155" s="146"/>
    </row>
    <row r="156" spans="1:16" ht="30" x14ac:dyDescent="0.25">
      <c r="A156" s="149">
        <v>2014</v>
      </c>
      <c r="B156" s="149" t="s">
        <v>115</v>
      </c>
      <c r="C156" s="152" t="s">
        <v>92</v>
      </c>
      <c r="D156" s="137" t="s">
        <v>154</v>
      </c>
      <c r="E156" s="137" t="s">
        <v>108</v>
      </c>
      <c r="F156" s="149" t="s">
        <v>84</v>
      </c>
      <c r="G156" s="150">
        <v>158</v>
      </c>
      <c r="H156" s="151">
        <v>0.68354430379746833</v>
      </c>
      <c r="I156" s="149" t="s">
        <v>88</v>
      </c>
      <c r="M156" s="143" t="str">
        <f t="shared" si="4"/>
        <v>Yes</v>
      </c>
      <c r="N156" s="143">
        <f t="shared" si="5"/>
        <v>0</v>
      </c>
      <c r="P156" s="146"/>
    </row>
    <row r="157" spans="1:16" ht="30" x14ac:dyDescent="0.25">
      <c r="A157" s="149">
        <v>2013</v>
      </c>
      <c r="B157" s="149" t="s">
        <v>115</v>
      </c>
      <c r="C157" s="152" t="s">
        <v>92</v>
      </c>
      <c r="D157" s="137" t="s">
        <v>154</v>
      </c>
      <c r="E157" s="137" t="s">
        <v>108</v>
      </c>
      <c r="F157" s="149" t="s">
        <v>84</v>
      </c>
      <c r="G157" s="150">
        <v>193</v>
      </c>
      <c r="H157" s="151">
        <v>0.69430051813471505</v>
      </c>
      <c r="I157" s="149" t="s">
        <v>88</v>
      </c>
      <c r="M157" s="143" t="str">
        <f t="shared" si="4"/>
        <v>Yes</v>
      </c>
      <c r="N157" s="143">
        <f t="shared" si="5"/>
        <v>0</v>
      </c>
      <c r="P157" s="146"/>
    </row>
    <row r="158" spans="1:16" ht="30" x14ac:dyDescent="0.25">
      <c r="A158" s="149">
        <v>2012</v>
      </c>
      <c r="B158" s="149" t="s">
        <v>115</v>
      </c>
      <c r="C158" s="152" t="s">
        <v>92</v>
      </c>
      <c r="D158" s="137" t="s">
        <v>154</v>
      </c>
      <c r="E158" s="137" t="s">
        <v>108</v>
      </c>
      <c r="F158" s="149" t="s">
        <v>84</v>
      </c>
      <c r="G158" s="150">
        <v>223</v>
      </c>
      <c r="H158" s="151">
        <v>0.62780269058295968</v>
      </c>
      <c r="I158" s="149" t="s">
        <v>75</v>
      </c>
      <c r="M158" s="143" t="str">
        <f t="shared" si="4"/>
        <v>Yes</v>
      </c>
      <c r="N158" s="143">
        <f t="shared" si="5"/>
        <v>1</v>
      </c>
      <c r="P158" s="146"/>
    </row>
    <row r="159" spans="1:16" ht="30" x14ac:dyDescent="0.25">
      <c r="A159" s="149">
        <v>2014</v>
      </c>
      <c r="B159" s="149" t="s">
        <v>115</v>
      </c>
      <c r="C159" s="152" t="s">
        <v>92</v>
      </c>
      <c r="D159" s="137" t="s">
        <v>154</v>
      </c>
      <c r="E159" s="137" t="s">
        <v>108</v>
      </c>
      <c r="F159" s="149" t="s">
        <v>41</v>
      </c>
      <c r="G159" s="150">
        <v>24076</v>
      </c>
      <c r="H159" s="151">
        <v>0.73741485296560894</v>
      </c>
      <c r="I159" s="149"/>
      <c r="M159" s="143" t="str">
        <f t="shared" si="4"/>
        <v>Yes</v>
      </c>
      <c r="N159" s="143">
        <f t="shared" si="5"/>
        <v>0</v>
      </c>
      <c r="P159" s="146"/>
    </row>
    <row r="160" spans="1:16" ht="30" x14ac:dyDescent="0.25">
      <c r="A160" s="149">
        <v>2013</v>
      </c>
      <c r="B160" s="149" t="s">
        <v>115</v>
      </c>
      <c r="C160" s="152" t="s">
        <v>92</v>
      </c>
      <c r="D160" s="137" t="s">
        <v>154</v>
      </c>
      <c r="E160" s="137" t="s">
        <v>108</v>
      </c>
      <c r="F160" s="149" t="s">
        <v>41</v>
      </c>
      <c r="G160" s="150">
        <v>25481</v>
      </c>
      <c r="H160" s="151">
        <v>0.7428672344099525</v>
      </c>
      <c r="I160" s="149"/>
      <c r="M160" s="143" t="str">
        <f t="shared" si="4"/>
        <v>Yes</v>
      </c>
      <c r="N160" s="143">
        <f t="shared" si="5"/>
        <v>0</v>
      </c>
      <c r="P160" s="146"/>
    </row>
    <row r="161" spans="1:16" ht="30" x14ac:dyDescent="0.25">
      <c r="A161" s="149">
        <v>2012</v>
      </c>
      <c r="B161" s="149" t="s">
        <v>115</v>
      </c>
      <c r="C161" s="152" t="s">
        <v>92</v>
      </c>
      <c r="D161" s="137" t="s">
        <v>154</v>
      </c>
      <c r="E161" s="137" t="s">
        <v>108</v>
      </c>
      <c r="F161" s="149" t="s">
        <v>41</v>
      </c>
      <c r="G161" s="150">
        <v>26752</v>
      </c>
      <c r="H161" s="151">
        <v>0.73299192583732053</v>
      </c>
      <c r="I161" s="149"/>
      <c r="M161" s="143" t="str">
        <f t="shared" si="4"/>
        <v>Yes</v>
      </c>
      <c r="N161" s="143">
        <f t="shared" si="5"/>
        <v>0</v>
      </c>
      <c r="P161" s="146"/>
    </row>
    <row r="162" spans="1:16" ht="30" x14ac:dyDescent="0.25">
      <c r="A162" s="149">
        <v>2014</v>
      </c>
      <c r="B162" s="149" t="s">
        <v>115</v>
      </c>
      <c r="C162" s="152" t="s">
        <v>92</v>
      </c>
      <c r="D162" s="137" t="s">
        <v>148</v>
      </c>
      <c r="E162" s="137" t="s">
        <v>79</v>
      </c>
      <c r="F162" s="149" t="s">
        <v>103</v>
      </c>
      <c r="G162" s="150">
        <v>468</v>
      </c>
      <c r="H162" s="151">
        <v>0.63888888888888884</v>
      </c>
      <c r="I162" s="149" t="s">
        <v>75</v>
      </c>
      <c r="M162" s="143" t="str">
        <f t="shared" si="4"/>
        <v>Yes</v>
      </c>
      <c r="N162" s="143">
        <f t="shared" si="5"/>
        <v>1</v>
      </c>
      <c r="P162" s="146"/>
    </row>
    <row r="163" spans="1:16" ht="30" x14ac:dyDescent="0.25">
      <c r="A163" s="149">
        <v>2014</v>
      </c>
      <c r="B163" s="149" t="s">
        <v>115</v>
      </c>
      <c r="C163" s="152" t="s">
        <v>92</v>
      </c>
      <c r="D163" s="137" t="s">
        <v>148</v>
      </c>
      <c r="E163" s="137" t="s">
        <v>79</v>
      </c>
      <c r="F163" s="149" t="s">
        <v>101</v>
      </c>
      <c r="G163" s="150">
        <v>23727</v>
      </c>
      <c r="H163" s="151">
        <v>0.73751422430142877</v>
      </c>
      <c r="I163" s="149"/>
      <c r="M163" s="143" t="str">
        <f t="shared" si="4"/>
        <v>No</v>
      </c>
      <c r="N163" s="143">
        <f t="shared" si="5"/>
        <v>0</v>
      </c>
      <c r="P163" s="146"/>
    </row>
    <row r="164" spans="1:16" ht="30" x14ac:dyDescent="0.25">
      <c r="A164" s="149">
        <v>2014</v>
      </c>
      <c r="B164" s="149" t="s">
        <v>115</v>
      </c>
      <c r="C164" s="152" t="s">
        <v>92</v>
      </c>
      <c r="D164" s="137" t="s">
        <v>148</v>
      </c>
      <c r="E164" s="137" t="s">
        <v>105</v>
      </c>
      <c r="F164" s="149" t="s">
        <v>106</v>
      </c>
      <c r="G164" s="150">
        <v>8204</v>
      </c>
      <c r="H164" s="151">
        <v>0.73049731838127741</v>
      </c>
      <c r="I164" s="149" t="s">
        <v>88</v>
      </c>
      <c r="M164" s="143" t="str">
        <f t="shared" si="4"/>
        <v>Yes</v>
      </c>
      <c r="N164" s="143">
        <f t="shared" si="5"/>
        <v>0</v>
      </c>
      <c r="P164" s="146"/>
    </row>
    <row r="165" spans="1:16" ht="30" x14ac:dyDescent="0.25">
      <c r="A165" s="149">
        <v>2014</v>
      </c>
      <c r="B165" s="149" t="s">
        <v>115</v>
      </c>
      <c r="C165" s="152" t="s">
        <v>92</v>
      </c>
      <c r="D165" s="137" t="s">
        <v>148</v>
      </c>
      <c r="E165" s="137" t="s">
        <v>105</v>
      </c>
      <c r="F165" s="149" t="s">
        <v>101</v>
      </c>
      <c r="G165" s="150">
        <v>15991</v>
      </c>
      <c r="H165" s="151">
        <v>0.73822775311112498</v>
      </c>
      <c r="I165" s="149"/>
      <c r="M165" s="143" t="str">
        <f t="shared" si="4"/>
        <v>No</v>
      </c>
      <c r="N165" s="143">
        <f t="shared" si="5"/>
        <v>0</v>
      </c>
      <c r="P165" s="146"/>
    </row>
    <row r="166" spans="1:16" ht="30" x14ac:dyDescent="0.25">
      <c r="A166" s="149">
        <v>2014</v>
      </c>
      <c r="B166" s="149" t="s">
        <v>115</v>
      </c>
      <c r="C166" s="152" t="s">
        <v>92</v>
      </c>
      <c r="D166" s="137" t="s">
        <v>148</v>
      </c>
      <c r="E166" s="137" t="s">
        <v>98</v>
      </c>
      <c r="F166" s="149" t="s">
        <v>99</v>
      </c>
      <c r="G166" s="150">
        <v>15695</v>
      </c>
      <c r="H166" s="151">
        <v>0.7167887862376553</v>
      </c>
      <c r="I166" s="149"/>
      <c r="M166" s="143" t="str">
        <f t="shared" si="4"/>
        <v>Yes</v>
      </c>
      <c r="N166" s="143">
        <f t="shared" si="5"/>
        <v>0</v>
      </c>
      <c r="P166" s="146"/>
    </row>
    <row r="167" spans="1:16" ht="30" x14ac:dyDescent="0.25">
      <c r="A167" s="149">
        <v>2013</v>
      </c>
      <c r="B167" s="149" t="s">
        <v>115</v>
      </c>
      <c r="C167" s="152" t="s">
        <v>92</v>
      </c>
      <c r="D167" s="137" t="s">
        <v>148</v>
      </c>
      <c r="E167" s="137" t="s">
        <v>98</v>
      </c>
      <c r="F167" s="149" t="s">
        <v>99</v>
      </c>
      <c r="G167" s="150">
        <v>16067</v>
      </c>
      <c r="H167" s="151">
        <v>0.72129208937573908</v>
      </c>
      <c r="I167" s="149"/>
      <c r="M167" s="143" t="str">
        <f t="shared" si="4"/>
        <v>Yes</v>
      </c>
      <c r="N167" s="143">
        <f t="shared" si="5"/>
        <v>0</v>
      </c>
      <c r="P167" s="146"/>
    </row>
    <row r="168" spans="1:16" ht="30" x14ac:dyDescent="0.25">
      <c r="A168" s="149">
        <v>2012</v>
      </c>
      <c r="B168" s="149" t="s">
        <v>115</v>
      </c>
      <c r="C168" s="152" t="s">
        <v>92</v>
      </c>
      <c r="D168" s="137" t="s">
        <v>148</v>
      </c>
      <c r="E168" s="137" t="s">
        <v>98</v>
      </c>
      <c r="F168" s="149" t="s">
        <v>99</v>
      </c>
      <c r="G168" s="150">
        <v>16443</v>
      </c>
      <c r="H168" s="151">
        <v>0.70862981207808795</v>
      </c>
      <c r="I168" s="149"/>
      <c r="M168" s="143" t="str">
        <f t="shared" si="4"/>
        <v>Yes</v>
      </c>
      <c r="N168" s="143">
        <f t="shared" si="5"/>
        <v>0</v>
      </c>
      <c r="P168" s="146"/>
    </row>
    <row r="169" spans="1:16" ht="30" x14ac:dyDescent="0.25">
      <c r="A169" s="149">
        <v>2014</v>
      </c>
      <c r="B169" s="149" t="s">
        <v>115</v>
      </c>
      <c r="C169" s="152" t="s">
        <v>92</v>
      </c>
      <c r="D169" s="137" t="s">
        <v>148</v>
      </c>
      <c r="E169" s="137" t="s">
        <v>98</v>
      </c>
      <c r="F169" s="149" t="s">
        <v>100</v>
      </c>
      <c r="G169" s="150">
        <v>8500</v>
      </c>
      <c r="H169" s="151">
        <v>0.77035294117647057</v>
      </c>
      <c r="I169" s="149" t="s">
        <v>75</v>
      </c>
      <c r="M169" s="143" t="str">
        <f t="shared" si="4"/>
        <v>No</v>
      </c>
      <c r="N169" s="143">
        <f t="shared" si="5"/>
        <v>1</v>
      </c>
      <c r="P169" s="146"/>
    </row>
    <row r="170" spans="1:16" ht="30" x14ac:dyDescent="0.25">
      <c r="A170" s="149">
        <v>2013</v>
      </c>
      <c r="B170" s="149" t="s">
        <v>115</v>
      </c>
      <c r="C170" s="152" t="s">
        <v>92</v>
      </c>
      <c r="D170" s="137" t="s">
        <v>148</v>
      </c>
      <c r="E170" s="137" t="s">
        <v>98</v>
      </c>
      <c r="F170" s="149" t="s">
        <v>100</v>
      </c>
      <c r="G170" s="150">
        <v>9889</v>
      </c>
      <c r="H170" s="151">
        <v>0.77267671149762363</v>
      </c>
      <c r="I170" s="149" t="s">
        <v>75</v>
      </c>
      <c r="M170" s="143" t="str">
        <f t="shared" si="4"/>
        <v>No</v>
      </c>
      <c r="N170" s="143">
        <f t="shared" si="5"/>
        <v>1</v>
      </c>
      <c r="P170" s="146"/>
    </row>
    <row r="171" spans="1:16" ht="30" x14ac:dyDescent="0.25">
      <c r="A171" s="149">
        <v>2012</v>
      </c>
      <c r="B171" s="149" t="s">
        <v>115</v>
      </c>
      <c r="C171" s="152" t="s">
        <v>92</v>
      </c>
      <c r="D171" s="137" t="s">
        <v>148</v>
      </c>
      <c r="E171" s="137" t="s">
        <v>98</v>
      </c>
      <c r="F171" s="149" t="s">
        <v>100</v>
      </c>
      <c r="G171" s="150">
        <v>10741</v>
      </c>
      <c r="H171" s="151">
        <v>0.76119541942091051</v>
      </c>
      <c r="I171" s="149" t="s">
        <v>75</v>
      </c>
      <c r="M171" s="143" t="str">
        <f t="shared" si="4"/>
        <v>No</v>
      </c>
      <c r="N171" s="143">
        <f t="shared" si="5"/>
        <v>1</v>
      </c>
      <c r="P171" s="146"/>
    </row>
    <row r="172" spans="1:16" ht="30" x14ac:dyDescent="0.25">
      <c r="A172" s="149">
        <v>2014</v>
      </c>
      <c r="B172" s="149" t="s">
        <v>115</v>
      </c>
      <c r="C172" s="152" t="s">
        <v>92</v>
      </c>
      <c r="D172" s="137" t="s">
        <v>148</v>
      </c>
      <c r="E172" s="137" t="s">
        <v>80</v>
      </c>
      <c r="F172" s="149" t="s">
        <v>104</v>
      </c>
      <c r="G172" s="150">
        <v>1656</v>
      </c>
      <c r="H172" s="151">
        <v>0.62560386473429952</v>
      </c>
      <c r="I172" s="149" t="s">
        <v>75</v>
      </c>
      <c r="M172" s="143" t="str">
        <f t="shared" si="4"/>
        <v>Yes</v>
      </c>
      <c r="N172" s="143">
        <f t="shared" si="5"/>
        <v>1</v>
      </c>
      <c r="P172" s="146"/>
    </row>
    <row r="173" spans="1:16" ht="30" x14ac:dyDescent="0.25">
      <c r="A173" s="149">
        <v>2014</v>
      </c>
      <c r="B173" s="149" t="s">
        <v>115</v>
      </c>
      <c r="C173" s="152" t="s">
        <v>92</v>
      </c>
      <c r="D173" s="137" t="s">
        <v>148</v>
      </c>
      <c r="E173" s="137" t="s">
        <v>80</v>
      </c>
      <c r="F173" s="149" t="s">
        <v>101</v>
      </c>
      <c r="G173" s="150">
        <v>22539</v>
      </c>
      <c r="H173" s="151">
        <v>0.74368871733439812</v>
      </c>
      <c r="I173" s="149"/>
      <c r="M173" s="143" t="str">
        <f t="shared" si="4"/>
        <v>No</v>
      </c>
      <c r="N173" s="143">
        <f t="shared" si="5"/>
        <v>0</v>
      </c>
      <c r="P173" s="146"/>
    </row>
    <row r="174" spans="1:16" ht="30" x14ac:dyDescent="0.25">
      <c r="A174" s="149">
        <v>2014</v>
      </c>
      <c r="B174" s="149" t="s">
        <v>115</v>
      </c>
      <c r="C174" s="152" t="s">
        <v>92</v>
      </c>
      <c r="D174" s="137" t="s">
        <v>148</v>
      </c>
      <c r="E174" s="137" t="s">
        <v>78</v>
      </c>
      <c r="F174" s="149" t="s">
        <v>102</v>
      </c>
      <c r="G174" s="150">
        <v>7493</v>
      </c>
      <c r="H174" s="151">
        <v>0.68450553850260243</v>
      </c>
      <c r="I174" s="149" t="s">
        <v>75</v>
      </c>
      <c r="M174" s="143" t="str">
        <f t="shared" si="4"/>
        <v>Yes</v>
      </c>
      <c r="N174" s="143">
        <f t="shared" si="5"/>
        <v>1</v>
      </c>
      <c r="P174" s="146"/>
    </row>
    <row r="175" spans="1:16" ht="30" x14ac:dyDescent="0.25">
      <c r="A175" s="149">
        <v>2014</v>
      </c>
      <c r="B175" s="149" t="s">
        <v>115</v>
      </c>
      <c r="C175" s="152" t="s">
        <v>92</v>
      </c>
      <c r="D175" s="137" t="s">
        <v>148</v>
      </c>
      <c r="E175" s="137" t="s">
        <v>78</v>
      </c>
      <c r="F175" s="149" t="s">
        <v>101</v>
      </c>
      <c r="G175" s="150">
        <v>16702</v>
      </c>
      <c r="H175" s="151">
        <v>0.75853191234582684</v>
      </c>
      <c r="I175" s="149"/>
      <c r="M175" s="143" t="str">
        <f t="shared" si="4"/>
        <v>No</v>
      </c>
      <c r="N175" s="143">
        <f t="shared" si="5"/>
        <v>0</v>
      </c>
      <c r="P175" s="146"/>
    </row>
    <row r="176" spans="1:16" ht="30" x14ac:dyDescent="0.25">
      <c r="A176" s="149">
        <v>2014</v>
      </c>
      <c r="B176" s="149" t="s">
        <v>115</v>
      </c>
      <c r="C176" s="152" t="s">
        <v>92</v>
      </c>
      <c r="D176" s="137" t="s">
        <v>154</v>
      </c>
      <c r="E176" s="137" t="s">
        <v>109</v>
      </c>
      <c r="F176" s="149" t="s">
        <v>51</v>
      </c>
      <c r="G176" s="150">
        <v>84</v>
      </c>
      <c r="H176" s="151">
        <v>0.7142857142857143</v>
      </c>
      <c r="I176" s="149" t="s">
        <v>88</v>
      </c>
      <c r="M176" s="143" t="str">
        <f t="shared" si="4"/>
        <v>Yes</v>
      </c>
      <c r="N176" s="143">
        <f t="shared" si="5"/>
        <v>0</v>
      </c>
      <c r="P176" s="146"/>
    </row>
    <row r="177" spans="1:16" ht="30" x14ac:dyDescent="0.25">
      <c r="A177" s="149">
        <v>2013</v>
      </c>
      <c r="B177" s="149" t="s">
        <v>115</v>
      </c>
      <c r="C177" s="152" t="s">
        <v>92</v>
      </c>
      <c r="D177" s="137" t="s">
        <v>154</v>
      </c>
      <c r="E177" s="137" t="s">
        <v>109</v>
      </c>
      <c r="F177" s="149" t="s">
        <v>51</v>
      </c>
      <c r="G177" s="150">
        <v>141</v>
      </c>
      <c r="H177" s="151">
        <v>0.61702127659574468</v>
      </c>
      <c r="I177" s="149" t="s">
        <v>75</v>
      </c>
      <c r="M177" s="143" t="str">
        <f t="shared" si="4"/>
        <v>Yes</v>
      </c>
      <c r="N177" s="143">
        <f t="shared" si="5"/>
        <v>1</v>
      </c>
      <c r="P177" s="146"/>
    </row>
    <row r="178" spans="1:16" ht="30" x14ac:dyDescent="0.25">
      <c r="A178" s="149">
        <v>2012</v>
      </c>
      <c r="B178" s="149" t="s">
        <v>115</v>
      </c>
      <c r="C178" s="152" t="s">
        <v>92</v>
      </c>
      <c r="D178" s="137" t="s">
        <v>154</v>
      </c>
      <c r="E178" s="137" t="s">
        <v>109</v>
      </c>
      <c r="F178" s="149" t="s">
        <v>51</v>
      </c>
      <c r="G178" s="150">
        <v>108</v>
      </c>
      <c r="H178" s="151">
        <v>0.7592592592592593</v>
      </c>
      <c r="I178" s="149" t="s">
        <v>88</v>
      </c>
      <c r="M178" s="143" t="str">
        <f t="shared" si="4"/>
        <v>Yes</v>
      </c>
      <c r="N178" s="143">
        <f t="shared" si="5"/>
        <v>0</v>
      </c>
      <c r="P178" s="146"/>
    </row>
    <row r="179" spans="1:16" ht="30" x14ac:dyDescent="0.25">
      <c r="A179" s="149">
        <v>2014</v>
      </c>
      <c r="B179" s="149" t="s">
        <v>115</v>
      </c>
      <c r="C179" s="152" t="s">
        <v>92</v>
      </c>
      <c r="D179" s="137" t="s">
        <v>154</v>
      </c>
      <c r="E179" s="137" t="s">
        <v>109</v>
      </c>
      <c r="F179" s="149" t="s">
        <v>111</v>
      </c>
      <c r="G179" s="150">
        <v>227</v>
      </c>
      <c r="H179" s="151">
        <v>0.76211453744493396</v>
      </c>
      <c r="I179" s="149" t="s">
        <v>88</v>
      </c>
      <c r="M179" s="143" t="str">
        <f t="shared" si="4"/>
        <v>Yes</v>
      </c>
      <c r="N179" s="143">
        <f t="shared" si="5"/>
        <v>0</v>
      </c>
      <c r="P179" s="146"/>
    </row>
    <row r="180" spans="1:16" ht="30" x14ac:dyDescent="0.25">
      <c r="A180" s="149">
        <v>2013</v>
      </c>
      <c r="B180" s="149" t="s">
        <v>115</v>
      </c>
      <c r="C180" s="152" t="s">
        <v>92</v>
      </c>
      <c r="D180" s="137" t="s">
        <v>154</v>
      </c>
      <c r="E180" s="137" t="s">
        <v>109</v>
      </c>
      <c r="F180" s="149" t="s">
        <v>111</v>
      </c>
      <c r="G180" s="150">
        <v>211</v>
      </c>
      <c r="H180" s="151">
        <v>0.7345971563981043</v>
      </c>
      <c r="I180" s="149" t="s">
        <v>88</v>
      </c>
      <c r="M180" s="143" t="str">
        <f t="shared" si="4"/>
        <v>Yes</v>
      </c>
      <c r="N180" s="143">
        <f t="shared" si="5"/>
        <v>0</v>
      </c>
      <c r="P180" s="146"/>
    </row>
    <row r="181" spans="1:16" ht="30" x14ac:dyDescent="0.25">
      <c r="A181" s="149">
        <v>2012</v>
      </c>
      <c r="B181" s="149" t="s">
        <v>115</v>
      </c>
      <c r="C181" s="152" t="s">
        <v>92</v>
      </c>
      <c r="D181" s="137" t="s">
        <v>154</v>
      </c>
      <c r="E181" s="137" t="s">
        <v>109</v>
      </c>
      <c r="F181" s="149" t="s">
        <v>111</v>
      </c>
      <c r="G181" s="150">
        <v>220</v>
      </c>
      <c r="H181" s="151">
        <v>0.72272727272727277</v>
      </c>
      <c r="I181" s="149" t="s">
        <v>88</v>
      </c>
      <c r="M181" s="143" t="str">
        <f t="shared" si="4"/>
        <v>Yes</v>
      </c>
      <c r="N181" s="143">
        <f t="shared" si="5"/>
        <v>0</v>
      </c>
      <c r="P181" s="146"/>
    </row>
    <row r="182" spans="1:16" ht="30" x14ac:dyDescent="0.25">
      <c r="A182" s="149">
        <v>2014</v>
      </c>
      <c r="B182" s="149" t="s">
        <v>115</v>
      </c>
      <c r="C182" s="152" t="s">
        <v>92</v>
      </c>
      <c r="D182" s="137" t="s">
        <v>154</v>
      </c>
      <c r="E182" s="137" t="s">
        <v>109</v>
      </c>
      <c r="F182" s="149" t="s">
        <v>110</v>
      </c>
      <c r="G182" s="150">
        <v>22640</v>
      </c>
      <c r="H182" s="151">
        <v>0.74107773851590109</v>
      </c>
      <c r="I182" s="149"/>
      <c r="M182" s="143" t="str">
        <f t="shared" si="4"/>
        <v>Yes</v>
      </c>
      <c r="N182" s="143">
        <f t="shared" si="5"/>
        <v>0</v>
      </c>
      <c r="P182" s="146"/>
    </row>
    <row r="183" spans="1:16" ht="30" x14ac:dyDescent="0.25">
      <c r="A183" s="149">
        <v>2013</v>
      </c>
      <c r="B183" s="149" t="s">
        <v>115</v>
      </c>
      <c r="C183" s="152" t="s">
        <v>92</v>
      </c>
      <c r="D183" s="137" t="s">
        <v>154</v>
      </c>
      <c r="E183" s="137" t="s">
        <v>109</v>
      </c>
      <c r="F183" s="149" t="s">
        <v>110</v>
      </c>
      <c r="G183" s="150">
        <v>23973</v>
      </c>
      <c r="H183" s="151">
        <v>0.74638134568055725</v>
      </c>
      <c r="I183" s="149"/>
      <c r="M183" s="143" t="str">
        <f t="shared" si="4"/>
        <v>Yes</v>
      </c>
      <c r="N183" s="143">
        <f t="shared" si="5"/>
        <v>0</v>
      </c>
      <c r="P183" s="146"/>
    </row>
    <row r="184" spans="1:16" ht="30" x14ac:dyDescent="0.25">
      <c r="A184" s="149">
        <v>2012</v>
      </c>
      <c r="B184" s="149" t="s">
        <v>115</v>
      </c>
      <c r="C184" s="152" t="s">
        <v>92</v>
      </c>
      <c r="D184" s="137" t="s">
        <v>154</v>
      </c>
      <c r="E184" s="137" t="s">
        <v>109</v>
      </c>
      <c r="F184" s="149" t="s">
        <v>110</v>
      </c>
      <c r="G184" s="150">
        <v>25309</v>
      </c>
      <c r="H184" s="151">
        <v>0.73448180489154058</v>
      </c>
      <c r="I184" s="149"/>
      <c r="M184" s="143" t="str">
        <f t="shared" si="4"/>
        <v>Yes</v>
      </c>
      <c r="N184" s="143">
        <f t="shared" si="5"/>
        <v>0</v>
      </c>
      <c r="P184" s="146"/>
    </row>
    <row r="185" spans="1:16" ht="30" x14ac:dyDescent="0.25">
      <c r="A185" s="149">
        <v>2014</v>
      </c>
      <c r="B185" s="149" t="s">
        <v>115</v>
      </c>
      <c r="C185" s="152" t="s">
        <v>92</v>
      </c>
      <c r="D185" s="137" t="s">
        <v>154</v>
      </c>
      <c r="E185" s="137" t="s">
        <v>109</v>
      </c>
      <c r="F185" s="149" t="s">
        <v>52</v>
      </c>
      <c r="G185" s="150">
        <v>135</v>
      </c>
      <c r="H185" s="151">
        <v>0.65925925925925921</v>
      </c>
      <c r="I185" s="149" t="s">
        <v>75</v>
      </c>
      <c r="M185" s="143" t="str">
        <f t="shared" si="4"/>
        <v>Yes</v>
      </c>
      <c r="N185" s="143">
        <f t="shared" si="5"/>
        <v>1</v>
      </c>
      <c r="P185" s="146"/>
    </row>
    <row r="186" spans="1:16" ht="30" x14ac:dyDescent="0.25">
      <c r="A186" s="149">
        <v>2013</v>
      </c>
      <c r="B186" s="149" t="s">
        <v>115</v>
      </c>
      <c r="C186" s="152" t="s">
        <v>92</v>
      </c>
      <c r="D186" s="137" t="s">
        <v>154</v>
      </c>
      <c r="E186" s="137" t="s">
        <v>109</v>
      </c>
      <c r="F186" s="149" t="s">
        <v>52</v>
      </c>
      <c r="G186" s="150">
        <v>166</v>
      </c>
      <c r="H186" s="151">
        <v>0.64457831325301207</v>
      </c>
      <c r="I186" s="149" t="s">
        <v>75</v>
      </c>
      <c r="M186" s="143" t="str">
        <f t="shared" si="4"/>
        <v>Yes</v>
      </c>
      <c r="N186" s="143">
        <f t="shared" si="5"/>
        <v>1</v>
      </c>
      <c r="P186" s="146"/>
    </row>
    <row r="187" spans="1:16" ht="30" x14ac:dyDescent="0.25">
      <c r="A187" s="149">
        <v>2012</v>
      </c>
      <c r="B187" s="149" t="s">
        <v>115</v>
      </c>
      <c r="C187" s="152" t="s">
        <v>92</v>
      </c>
      <c r="D187" s="137" t="s">
        <v>154</v>
      </c>
      <c r="E187" s="137" t="s">
        <v>109</v>
      </c>
      <c r="F187" s="149" t="s">
        <v>52</v>
      </c>
      <c r="G187" s="150">
        <v>160</v>
      </c>
      <c r="H187" s="151">
        <v>0.67500000000000004</v>
      </c>
      <c r="I187" s="149" t="s">
        <v>88</v>
      </c>
      <c r="M187" s="143" t="str">
        <f t="shared" si="4"/>
        <v>Yes</v>
      </c>
      <c r="N187" s="143">
        <f t="shared" si="5"/>
        <v>0</v>
      </c>
      <c r="P187" s="146"/>
    </row>
    <row r="188" spans="1:16" ht="30" x14ac:dyDescent="0.25">
      <c r="A188" s="149">
        <v>2013</v>
      </c>
      <c r="B188" s="149" t="s">
        <v>117</v>
      </c>
      <c r="C188" s="152" t="s">
        <v>156</v>
      </c>
      <c r="D188" s="137" t="s">
        <v>148</v>
      </c>
      <c r="E188" s="137" t="s">
        <v>79</v>
      </c>
      <c r="F188" s="149" t="s">
        <v>103</v>
      </c>
      <c r="G188" s="150">
        <v>861</v>
      </c>
      <c r="H188" s="151">
        <v>0.43089430894308944</v>
      </c>
      <c r="I188" s="149" t="s">
        <v>75</v>
      </c>
      <c r="M188" s="143" t="str">
        <f t="shared" si="4"/>
        <v>Yes</v>
      </c>
      <c r="N188" s="143">
        <f t="shared" si="5"/>
        <v>1</v>
      </c>
      <c r="P188" s="146"/>
    </row>
    <row r="189" spans="1:16" ht="30" x14ac:dyDescent="0.25">
      <c r="A189" s="149">
        <v>2012</v>
      </c>
      <c r="B189" s="149" t="s">
        <v>117</v>
      </c>
      <c r="C189" s="152" t="s">
        <v>156</v>
      </c>
      <c r="D189" s="137" t="s">
        <v>148</v>
      </c>
      <c r="E189" s="137" t="s">
        <v>79</v>
      </c>
      <c r="F189" s="149" t="s">
        <v>103</v>
      </c>
      <c r="G189" s="150">
        <v>878</v>
      </c>
      <c r="H189" s="151">
        <v>0.3929384965831435</v>
      </c>
      <c r="I189" s="149" t="s">
        <v>75</v>
      </c>
      <c r="M189" s="143" t="str">
        <f t="shared" si="4"/>
        <v>Yes</v>
      </c>
      <c r="N189" s="143">
        <f t="shared" si="5"/>
        <v>1</v>
      </c>
      <c r="P189" s="146"/>
    </row>
    <row r="190" spans="1:16" ht="30" x14ac:dyDescent="0.25">
      <c r="A190" s="149">
        <v>2013</v>
      </c>
      <c r="B190" s="149" t="s">
        <v>117</v>
      </c>
      <c r="C190" s="152" t="s">
        <v>156</v>
      </c>
      <c r="D190" s="137" t="s">
        <v>148</v>
      </c>
      <c r="E190" s="137" t="s">
        <v>79</v>
      </c>
      <c r="F190" s="149" t="s">
        <v>101</v>
      </c>
      <c r="G190" s="150">
        <v>54432</v>
      </c>
      <c r="H190" s="151">
        <v>0.56804820693709579</v>
      </c>
      <c r="I190" s="149"/>
      <c r="M190" s="143" t="str">
        <f t="shared" si="4"/>
        <v>No</v>
      </c>
      <c r="N190" s="143">
        <f t="shared" si="5"/>
        <v>0</v>
      </c>
      <c r="P190" s="146"/>
    </row>
    <row r="191" spans="1:16" ht="30" x14ac:dyDescent="0.25">
      <c r="A191" s="149">
        <v>2012</v>
      </c>
      <c r="B191" s="149" t="s">
        <v>117</v>
      </c>
      <c r="C191" s="152" t="s">
        <v>156</v>
      </c>
      <c r="D191" s="137" t="s">
        <v>148</v>
      </c>
      <c r="E191" s="137" t="s">
        <v>79</v>
      </c>
      <c r="F191" s="149" t="s">
        <v>101</v>
      </c>
      <c r="G191" s="150">
        <v>56252</v>
      </c>
      <c r="H191" s="151">
        <v>0.55646021474792007</v>
      </c>
      <c r="I191" s="149"/>
      <c r="M191" s="143" t="str">
        <f t="shared" si="4"/>
        <v>No</v>
      </c>
      <c r="N191" s="143">
        <f t="shared" si="5"/>
        <v>0</v>
      </c>
      <c r="P191" s="146"/>
    </row>
    <row r="192" spans="1:16" ht="30" x14ac:dyDescent="0.25">
      <c r="A192" s="149">
        <v>2013</v>
      </c>
      <c r="B192" s="149" t="s">
        <v>117</v>
      </c>
      <c r="C192" s="152" t="s">
        <v>156</v>
      </c>
      <c r="D192" s="137" t="s">
        <v>148</v>
      </c>
      <c r="E192" s="137" t="s">
        <v>105</v>
      </c>
      <c r="F192" s="149" t="s">
        <v>106</v>
      </c>
      <c r="G192" s="150">
        <v>17742</v>
      </c>
      <c r="H192" s="151">
        <v>0.54091985120054109</v>
      </c>
      <c r="I192" s="149" t="s">
        <v>75</v>
      </c>
      <c r="M192" s="143" t="str">
        <f t="shared" si="4"/>
        <v>Yes</v>
      </c>
      <c r="N192" s="143">
        <f t="shared" si="5"/>
        <v>1</v>
      </c>
      <c r="P192" s="146"/>
    </row>
    <row r="193" spans="1:16" ht="30" x14ac:dyDescent="0.25">
      <c r="A193" s="149">
        <v>2012</v>
      </c>
      <c r="B193" s="149" t="s">
        <v>117</v>
      </c>
      <c r="C193" s="152" t="s">
        <v>156</v>
      </c>
      <c r="D193" s="137" t="s">
        <v>148</v>
      </c>
      <c r="E193" s="137" t="s">
        <v>105</v>
      </c>
      <c r="F193" s="149" t="s">
        <v>106</v>
      </c>
      <c r="G193" s="150">
        <v>17771</v>
      </c>
      <c r="H193" s="151">
        <v>0.52867030555399241</v>
      </c>
      <c r="I193" s="149" t="s">
        <v>75</v>
      </c>
      <c r="M193" s="143" t="str">
        <f t="shared" si="4"/>
        <v>Yes</v>
      </c>
      <c r="N193" s="143">
        <f t="shared" si="5"/>
        <v>1</v>
      </c>
      <c r="P193" s="146"/>
    </row>
    <row r="194" spans="1:16" ht="30" x14ac:dyDescent="0.25">
      <c r="A194" s="149">
        <v>2013</v>
      </c>
      <c r="B194" s="149" t="s">
        <v>117</v>
      </c>
      <c r="C194" s="152" t="s">
        <v>156</v>
      </c>
      <c r="D194" s="137" t="s">
        <v>148</v>
      </c>
      <c r="E194" s="137" t="s">
        <v>105</v>
      </c>
      <c r="F194" s="149" t="s">
        <v>101</v>
      </c>
      <c r="G194" s="150">
        <v>37551</v>
      </c>
      <c r="H194" s="151">
        <v>0.57772096615269897</v>
      </c>
      <c r="I194" s="149"/>
      <c r="M194" s="143" t="str">
        <f t="shared" si="4"/>
        <v>No</v>
      </c>
      <c r="N194" s="143">
        <f t="shared" si="5"/>
        <v>0</v>
      </c>
      <c r="P194" s="146"/>
    </row>
    <row r="195" spans="1:16" ht="30" x14ac:dyDescent="0.25">
      <c r="A195" s="149">
        <v>2012</v>
      </c>
      <c r="B195" s="149" t="s">
        <v>117</v>
      </c>
      <c r="C195" s="152" t="s">
        <v>156</v>
      </c>
      <c r="D195" s="137" t="s">
        <v>148</v>
      </c>
      <c r="E195" s="137" t="s">
        <v>105</v>
      </c>
      <c r="F195" s="149" t="s">
        <v>101</v>
      </c>
      <c r="G195" s="150">
        <v>39359</v>
      </c>
      <c r="H195" s="151">
        <v>0.56535989227368577</v>
      </c>
      <c r="I195" s="149"/>
      <c r="M195" s="143" t="str">
        <f t="shared" ref="M195:M258" si="6">IF(LEFT(F195,2)="no","No","Yes")</f>
        <v>No</v>
      </c>
      <c r="N195" s="143">
        <f t="shared" ref="N195:N258" si="7">IF(I195="*",1,0)</f>
        <v>0</v>
      </c>
      <c r="P195" s="146"/>
    </row>
    <row r="196" spans="1:16" ht="30" x14ac:dyDescent="0.25">
      <c r="A196" s="149">
        <v>2013</v>
      </c>
      <c r="B196" s="149" t="s">
        <v>117</v>
      </c>
      <c r="C196" s="152" t="s">
        <v>156</v>
      </c>
      <c r="D196" s="137" t="s">
        <v>148</v>
      </c>
      <c r="E196" s="137" t="s">
        <v>78</v>
      </c>
      <c r="F196" s="149" t="s">
        <v>102</v>
      </c>
      <c r="G196" s="150">
        <v>15356</v>
      </c>
      <c r="H196" s="151">
        <v>0.50240948163584265</v>
      </c>
      <c r="I196" s="149" t="s">
        <v>75</v>
      </c>
      <c r="M196" s="143" t="str">
        <f t="shared" si="6"/>
        <v>Yes</v>
      </c>
      <c r="N196" s="143">
        <f t="shared" si="7"/>
        <v>1</v>
      </c>
      <c r="P196" s="146"/>
    </row>
    <row r="197" spans="1:16" ht="30" x14ac:dyDescent="0.25">
      <c r="A197" s="149">
        <v>2012</v>
      </c>
      <c r="B197" s="149" t="s">
        <v>117</v>
      </c>
      <c r="C197" s="152" t="s">
        <v>156</v>
      </c>
      <c r="D197" s="137" t="s">
        <v>148</v>
      </c>
      <c r="E197" s="137" t="s">
        <v>78</v>
      </c>
      <c r="F197" s="149" t="s">
        <v>102</v>
      </c>
      <c r="G197" s="150">
        <v>15657</v>
      </c>
      <c r="H197" s="151">
        <v>0.48994060164782527</v>
      </c>
      <c r="I197" s="149" t="s">
        <v>75</v>
      </c>
      <c r="M197" s="143" t="str">
        <f t="shared" si="6"/>
        <v>Yes</v>
      </c>
      <c r="N197" s="143">
        <f t="shared" si="7"/>
        <v>1</v>
      </c>
      <c r="P197" s="146"/>
    </row>
    <row r="198" spans="1:16" ht="30" x14ac:dyDescent="0.25">
      <c r="A198" s="149">
        <v>2013</v>
      </c>
      <c r="B198" s="149" t="s">
        <v>117</v>
      </c>
      <c r="C198" s="152" t="s">
        <v>156</v>
      </c>
      <c r="D198" s="137" t="s">
        <v>148</v>
      </c>
      <c r="E198" s="137" t="s">
        <v>78</v>
      </c>
      <c r="F198" s="149" t="s">
        <v>101</v>
      </c>
      <c r="G198" s="150">
        <v>39937</v>
      </c>
      <c r="H198" s="151">
        <v>0.59032976938678416</v>
      </c>
      <c r="I198" s="149"/>
      <c r="M198" s="143" t="str">
        <f t="shared" si="6"/>
        <v>No</v>
      </c>
      <c r="N198" s="143">
        <f t="shared" si="7"/>
        <v>0</v>
      </c>
      <c r="P198" s="146"/>
    </row>
    <row r="199" spans="1:16" ht="30" x14ac:dyDescent="0.25">
      <c r="A199" s="149">
        <v>2012</v>
      </c>
      <c r="B199" s="149" t="s">
        <v>117</v>
      </c>
      <c r="C199" s="152" t="s">
        <v>156</v>
      </c>
      <c r="D199" s="137" t="s">
        <v>148</v>
      </c>
      <c r="E199" s="137" t="s">
        <v>78</v>
      </c>
      <c r="F199" s="149" t="s">
        <v>101</v>
      </c>
      <c r="G199" s="150">
        <v>41473</v>
      </c>
      <c r="H199" s="151">
        <v>0.57811106020784608</v>
      </c>
      <c r="I199" s="149"/>
      <c r="M199" s="143" t="str">
        <f t="shared" si="6"/>
        <v>No</v>
      </c>
      <c r="N199" s="143">
        <f t="shared" si="7"/>
        <v>0</v>
      </c>
      <c r="P199" s="146"/>
    </row>
    <row r="200" spans="1:16" ht="30" x14ac:dyDescent="0.25">
      <c r="A200" s="149">
        <v>2013</v>
      </c>
      <c r="B200" s="149" t="s">
        <v>117</v>
      </c>
      <c r="C200" s="152" t="s">
        <v>156</v>
      </c>
      <c r="D200" s="137" t="s">
        <v>148</v>
      </c>
      <c r="E200" s="137" t="s">
        <v>80</v>
      </c>
      <c r="F200" s="149" t="s">
        <v>104</v>
      </c>
      <c r="G200" s="150">
        <v>2952</v>
      </c>
      <c r="H200" s="151">
        <v>0.40176151761517614</v>
      </c>
      <c r="I200" s="149" t="s">
        <v>75</v>
      </c>
      <c r="M200" s="143" t="str">
        <f t="shared" si="6"/>
        <v>Yes</v>
      </c>
      <c r="N200" s="143">
        <f t="shared" si="7"/>
        <v>1</v>
      </c>
      <c r="P200" s="146"/>
    </row>
    <row r="201" spans="1:16" ht="30" x14ac:dyDescent="0.25">
      <c r="A201" s="149">
        <v>2012</v>
      </c>
      <c r="B201" s="149" t="s">
        <v>117</v>
      </c>
      <c r="C201" s="152" t="s">
        <v>156</v>
      </c>
      <c r="D201" s="137" t="s">
        <v>148</v>
      </c>
      <c r="E201" s="137" t="s">
        <v>80</v>
      </c>
      <c r="F201" s="149" t="s">
        <v>104</v>
      </c>
      <c r="G201" s="150">
        <v>2889</v>
      </c>
      <c r="H201" s="151">
        <v>0.39944617514710973</v>
      </c>
      <c r="I201" s="149" t="s">
        <v>75</v>
      </c>
      <c r="M201" s="143" t="str">
        <f t="shared" si="6"/>
        <v>Yes</v>
      </c>
      <c r="N201" s="143">
        <f t="shared" si="7"/>
        <v>1</v>
      </c>
      <c r="P201" s="146"/>
    </row>
    <row r="202" spans="1:16" ht="30" x14ac:dyDescent="0.25">
      <c r="A202" s="149">
        <v>2013</v>
      </c>
      <c r="B202" s="149" t="s">
        <v>117</v>
      </c>
      <c r="C202" s="152" t="s">
        <v>156</v>
      </c>
      <c r="D202" s="137" t="s">
        <v>148</v>
      </c>
      <c r="E202" s="137" t="s">
        <v>80</v>
      </c>
      <c r="F202" s="149" t="s">
        <v>101</v>
      </c>
      <c r="G202" s="150">
        <v>52341</v>
      </c>
      <c r="H202" s="151">
        <v>0.57517051642116124</v>
      </c>
      <c r="I202" s="149"/>
      <c r="M202" s="143" t="str">
        <f t="shared" si="6"/>
        <v>No</v>
      </c>
      <c r="N202" s="143">
        <f t="shared" si="7"/>
        <v>0</v>
      </c>
      <c r="P202" s="146"/>
    </row>
    <row r="203" spans="1:16" ht="30" x14ac:dyDescent="0.25">
      <c r="A203" s="149">
        <v>2012</v>
      </c>
      <c r="B203" s="149" t="s">
        <v>117</v>
      </c>
      <c r="C203" s="152" t="s">
        <v>156</v>
      </c>
      <c r="D203" s="137" t="s">
        <v>148</v>
      </c>
      <c r="E203" s="137" t="s">
        <v>80</v>
      </c>
      <c r="F203" s="149" t="s">
        <v>101</v>
      </c>
      <c r="G203" s="150">
        <v>54241</v>
      </c>
      <c r="H203" s="151">
        <v>0.56217621356538416</v>
      </c>
      <c r="I203" s="149"/>
      <c r="M203" s="143" t="str">
        <f t="shared" si="6"/>
        <v>No</v>
      </c>
      <c r="N203" s="143">
        <f t="shared" si="7"/>
        <v>0</v>
      </c>
      <c r="P203" s="146"/>
    </row>
    <row r="204" spans="1:16" ht="30" x14ac:dyDescent="0.25">
      <c r="A204" s="149">
        <v>2014</v>
      </c>
      <c r="B204" s="149" t="s">
        <v>117</v>
      </c>
      <c r="C204" s="152" t="s">
        <v>156</v>
      </c>
      <c r="D204" s="137" t="s">
        <v>154</v>
      </c>
      <c r="E204" s="137" t="s">
        <v>107</v>
      </c>
      <c r="F204" s="149" t="s">
        <v>30</v>
      </c>
      <c r="G204" s="150">
        <v>1114</v>
      </c>
      <c r="H204" s="151">
        <v>0.48473967684021546</v>
      </c>
      <c r="I204" s="149"/>
      <c r="M204" s="143" t="str">
        <f t="shared" si="6"/>
        <v>Yes</v>
      </c>
      <c r="N204" s="143">
        <f t="shared" si="7"/>
        <v>0</v>
      </c>
      <c r="P204" s="146"/>
    </row>
    <row r="205" spans="1:16" ht="30" x14ac:dyDescent="0.25">
      <c r="A205" s="149">
        <v>2013</v>
      </c>
      <c r="B205" s="149" t="s">
        <v>117</v>
      </c>
      <c r="C205" s="152" t="s">
        <v>156</v>
      </c>
      <c r="D205" s="137" t="s">
        <v>154</v>
      </c>
      <c r="E205" s="137" t="s">
        <v>107</v>
      </c>
      <c r="F205" s="149" t="s">
        <v>30</v>
      </c>
      <c r="G205" s="150">
        <v>1318</v>
      </c>
      <c r="H205" s="151">
        <v>0.47268588770864944</v>
      </c>
      <c r="I205" s="149"/>
      <c r="M205" s="143" t="str">
        <f t="shared" si="6"/>
        <v>Yes</v>
      </c>
      <c r="N205" s="143">
        <f t="shared" si="7"/>
        <v>0</v>
      </c>
      <c r="P205" s="146"/>
    </row>
    <row r="206" spans="1:16" ht="30" x14ac:dyDescent="0.25">
      <c r="A206" s="149">
        <v>2012</v>
      </c>
      <c r="B206" s="149" t="s">
        <v>117</v>
      </c>
      <c r="C206" s="152" t="s">
        <v>156</v>
      </c>
      <c r="D206" s="137" t="s">
        <v>154</v>
      </c>
      <c r="E206" s="137" t="s">
        <v>107</v>
      </c>
      <c r="F206" s="149" t="s">
        <v>30</v>
      </c>
      <c r="G206" s="150">
        <v>1416</v>
      </c>
      <c r="H206" s="151">
        <v>0.46115819209039549</v>
      </c>
      <c r="I206" s="149"/>
      <c r="M206" s="143" t="str">
        <f t="shared" si="6"/>
        <v>Yes</v>
      </c>
      <c r="N206" s="143">
        <f t="shared" si="7"/>
        <v>0</v>
      </c>
      <c r="P206" s="146"/>
    </row>
    <row r="207" spans="1:16" ht="30" x14ac:dyDescent="0.25">
      <c r="A207" s="149">
        <v>2014</v>
      </c>
      <c r="B207" s="149" t="s">
        <v>117</v>
      </c>
      <c r="C207" s="152" t="s">
        <v>156</v>
      </c>
      <c r="D207" s="137" t="s">
        <v>154</v>
      </c>
      <c r="E207" s="137" t="s">
        <v>107</v>
      </c>
      <c r="F207" s="149" t="s">
        <v>31</v>
      </c>
      <c r="G207" s="150">
        <v>2047</v>
      </c>
      <c r="H207" s="151">
        <v>0.50903761602344899</v>
      </c>
      <c r="I207" s="149" t="s">
        <v>88</v>
      </c>
      <c r="M207" s="143" t="str">
        <f t="shared" si="6"/>
        <v>Yes</v>
      </c>
      <c r="N207" s="143">
        <f t="shared" si="7"/>
        <v>0</v>
      </c>
      <c r="P207" s="146"/>
    </row>
    <row r="208" spans="1:16" ht="30" x14ac:dyDescent="0.25">
      <c r="A208" s="149">
        <v>2013</v>
      </c>
      <c r="B208" s="149" t="s">
        <v>117</v>
      </c>
      <c r="C208" s="152" t="s">
        <v>156</v>
      </c>
      <c r="D208" s="137" t="s">
        <v>154</v>
      </c>
      <c r="E208" s="137" t="s">
        <v>107</v>
      </c>
      <c r="F208" s="149" t="s">
        <v>31</v>
      </c>
      <c r="G208" s="150">
        <v>2361</v>
      </c>
      <c r="H208" s="151">
        <v>0.51122405760271072</v>
      </c>
      <c r="I208" s="149" t="s">
        <v>75</v>
      </c>
      <c r="M208" s="143" t="str">
        <f t="shared" si="6"/>
        <v>Yes</v>
      </c>
      <c r="N208" s="143">
        <f t="shared" si="7"/>
        <v>1</v>
      </c>
      <c r="P208" s="146"/>
    </row>
    <row r="209" spans="1:16" ht="30" x14ac:dyDescent="0.25">
      <c r="A209" s="149">
        <v>2012</v>
      </c>
      <c r="B209" s="149" t="s">
        <v>117</v>
      </c>
      <c r="C209" s="152" t="s">
        <v>156</v>
      </c>
      <c r="D209" s="137" t="s">
        <v>154</v>
      </c>
      <c r="E209" s="137" t="s">
        <v>107</v>
      </c>
      <c r="F209" s="149" t="s">
        <v>31</v>
      </c>
      <c r="G209" s="150">
        <v>2588</v>
      </c>
      <c r="H209" s="151">
        <v>0.48261205564142196</v>
      </c>
      <c r="I209" s="149" t="s">
        <v>88</v>
      </c>
      <c r="M209" s="143" t="str">
        <f t="shared" si="6"/>
        <v>Yes</v>
      </c>
      <c r="N209" s="143">
        <f t="shared" si="7"/>
        <v>0</v>
      </c>
      <c r="P209" s="146"/>
    </row>
    <row r="210" spans="1:16" ht="30" x14ac:dyDescent="0.25">
      <c r="A210" s="149">
        <v>2014</v>
      </c>
      <c r="B210" s="149" t="s">
        <v>117</v>
      </c>
      <c r="C210" s="152" t="s">
        <v>156</v>
      </c>
      <c r="D210" s="137" t="s">
        <v>154</v>
      </c>
      <c r="E210" s="137" t="s">
        <v>107</v>
      </c>
      <c r="F210" s="149" t="s">
        <v>32</v>
      </c>
      <c r="G210" s="150">
        <v>3291</v>
      </c>
      <c r="H210" s="151">
        <v>0.52202977818292318</v>
      </c>
      <c r="I210" s="149" t="s">
        <v>75</v>
      </c>
      <c r="M210" s="143" t="str">
        <f t="shared" si="6"/>
        <v>Yes</v>
      </c>
      <c r="N210" s="143">
        <f t="shared" si="7"/>
        <v>1</v>
      </c>
      <c r="P210" s="146"/>
    </row>
    <row r="211" spans="1:16" ht="30" x14ac:dyDescent="0.25">
      <c r="A211" s="149">
        <v>2013</v>
      </c>
      <c r="B211" s="149" t="s">
        <v>117</v>
      </c>
      <c r="C211" s="152" t="s">
        <v>156</v>
      </c>
      <c r="D211" s="137" t="s">
        <v>154</v>
      </c>
      <c r="E211" s="137" t="s">
        <v>107</v>
      </c>
      <c r="F211" s="149" t="s">
        <v>32</v>
      </c>
      <c r="G211" s="150">
        <v>3757</v>
      </c>
      <c r="H211" s="151">
        <v>0.52941176470588236</v>
      </c>
      <c r="I211" s="149" t="s">
        <v>75</v>
      </c>
      <c r="M211" s="143" t="str">
        <f t="shared" si="6"/>
        <v>Yes</v>
      </c>
      <c r="N211" s="143">
        <f t="shared" si="7"/>
        <v>1</v>
      </c>
      <c r="P211" s="146"/>
    </row>
    <row r="212" spans="1:16" ht="30" x14ac:dyDescent="0.25">
      <c r="A212" s="149">
        <v>2012</v>
      </c>
      <c r="B212" s="149" t="s">
        <v>117</v>
      </c>
      <c r="C212" s="152" t="s">
        <v>156</v>
      </c>
      <c r="D212" s="137" t="s">
        <v>154</v>
      </c>
      <c r="E212" s="137" t="s">
        <v>107</v>
      </c>
      <c r="F212" s="149" t="s">
        <v>32</v>
      </c>
      <c r="G212" s="150">
        <v>4170</v>
      </c>
      <c r="H212" s="151">
        <v>0.51462829736211035</v>
      </c>
      <c r="I212" s="149" t="s">
        <v>75</v>
      </c>
      <c r="M212" s="143" t="str">
        <f t="shared" si="6"/>
        <v>Yes</v>
      </c>
      <c r="N212" s="143">
        <f t="shared" si="7"/>
        <v>1</v>
      </c>
      <c r="P212" s="146"/>
    </row>
    <row r="213" spans="1:16" ht="30" x14ac:dyDescent="0.25">
      <c r="A213" s="149">
        <v>2014</v>
      </c>
      <c r="B213" s="149" t="s">
        <v>117</v>
      </c>
      <c r="C213" s="152" t="s">
        <v>156</v>
      </c>
      <c r="D213" s="137" t="s">
        <v>154</v>
      </c>
      <c r="E213" s="137" t="s">
        <v>107</v>
      </c>
      <c r="F213" s="149" t="s">
        <v>33</v>
      </c>
      <c r="G213" s="150">
        <v>6205</v>
      </c>
      <c r="H213" s="151">
        <v>0.57179693795326347</v>
      </c>
      <c r="I213" s="149" t="s">
        <v>75</v>
      </c>
      <c r="M213" s="143" t="str">
        <f t="shared" si="6"/>
        <v>Yes</v>
      </c>
      <c r="N213" s="143">
        <f t="shared" si="7"/>
        <v>1</v>
      </c>
      <c r="P213" s="146"/>
    </row>
    <row r="214" spans="1:16" ht="30" x14ac:dyDescent="0.25">
      <c r="A214" s="149">
        <v>2013</v>
      </c>
      <c r="B214" s="149" t="s">
        <v>117</v>
      </c>
      <c r="C214" s="152" t="s">
        <v>156</v>
      </c>
      <c r="D214" s="137" t="s">
        <v>154</v>
      </c>
      <c r="E214" s="137" t="s">
        <v>107</v>
      </c>
      <c r="F214" s="149" t="s">
        <v>33</v>
      </c>
      <c r="G214" s="150">
        <v>7161</v>
      </c>
      <c r="H214" s="151">
        <v>0.56723921240050268</v>
      </c>
      <c r="I214" s="149" t="s">
        <v>75</v>
      </c>
      <c r="M214" s="143" t="str">
        <f t="shared" si="6"/>
        <v>Yes</v>
      </c>
      <c r="N214" s="143">
        <f t="shared" si="7"/>
        <v>1</v>
      </c>
      <c r="P214" s="146"/>
    </row>
    <row r="215" spans="1:16" ht="30" x14ac:dyDescent="0.25">
      <c r="A215" s="149">
        <v>2012</v>
      </c>
      <c r="B215" s="149" t="s">
        <v>117</v>
      </c>
      <c r="C215" s="152" t="s">
        <v>156</v>
      </c>
      <c r="D215" s="137" t="s">
        <v>154</v>
      </c>
      <c r="E215" s="137" t="s">
        <v>107</v>
      </c>
      <c r="F215" s="149" t="s">
        <v>33</v>
      </c>
      <c r="G215" s="150">
        <v>7282</v>
      </c>
      <c r="H215" s="151">
        <v>0.55410601483109034</v>
      </c>
      <c r="I215" s="149" t="s">
        <v>75</v>
      </c>
      <c r="M215" s="143" t="str">
        <f t="shared" si="6"/>
        <v>Yes</v>
      </c>
      <c r="N215" s="143">
        <f t="shared" si="7"/>
        <v>1</v>
      </c>
      <c r="P215" s="146"/>
    </row>
    <row r="216" spans="1:16" ht="30" x14ac:dyDescent="0.25">
      <c r="A216" s="149">
        <v>2014</v>
      </c>
      <c r="B216" s="149" t="s">
        <v>117</v>
      </c>
      <c r="C216" s="152" t="s">
        <v>156</v>
      </c>
      <c r="D216" s="137" t="s">
        <v>154</v>
      </c>
      <c r="E216" s="137" t="s">
        <v>107</v>
      </c>
      <c r="F216" s="149" t="s">
        <v>34</v>
      </c>
      <c r="G216" s="150">
        <v>9452</v>
      </c>
      <c r="H216" s="151">
        <v>0.59627592044011846</v>
      </c>
      <c r="I216" s="149" t="s">
        <v>75</v>
      </c>
      <c r="M216" s="143" t="str">
        <f t="shared" si="6"/>
        <v>Yes</v>
      </c>
      <c r="N216" s="143">
        <f t="shared" si="7"/>
        <v>1</v>
      </c>
      <c r="P216" s="146"/>
    </row>
    <row r="217" spans="1:16" ht="30" x14ac:dyDescent="0.25">
      <c r="A217" s="149">
        <v>2013</v>
      </c>
      <c r="B217" s="149" t="s">
        <v>117</v>
      </c>
      <c r="C217" s="152" t="s">
        <v>156</v>
      </c>
      <c r="D217" s="137" t="s">
        <v>154</v>
      </c>
      <c r="E217" s="137" t="s">
        <v>107</v>
      </c>
      <c r="F217" s="149" t="s">
        <v>34</v>
      </c>
      <c r="G217" s="150">
        <v>10394</v>
      </c>
      <c r="H217" s="151">
        <v>0.60111602847796808</v>
      </c>
      <c r="I217" s="149" t="s">
        <v>75</v>
      </c>
      <c r="M217" s="143" t="str">
        <f t="shared" si="6"/>
        <v>Yes</v>
      </c>
      <c r="N217" s="143">
        <f t="shared" si="7"/>
        <v>1</v>
      </c>
      <c r="P217" s="146"/>
    </row>
    <row r="218" spans="1:16" ht="30" x14ac:dyDescent="0.25">
      <c r="A218" s="149">
        <v>2012</v>
      </c>
      <c r="B218" s="149" t="s">
        <v>117</v>
      </c>
      <c r="C218" s="152" t="s">
        <v>156</v>
      </c>
      <c r="D218" s="137" t="s">
        <v>154</v>
      </c>
      <c r="E218" s="137" t="s">
        <v>107</v>
      </c>
      <c r="F218" s="149" t="s">
        <v>34</v>
      </c>
      <c r="G218" s="150">
        <v>11066</v>
      </c>
      <c r="H218" s="151">
        <v>0.58657148020965122</v>
      </c>
      <c r="I218" s="149" t="s">
        <v>75</v>
      </c>
      <c r="M218" s="143" t="str">
        <f t="shared" si="6"/>
        <v>Yes</v>
      </c>
      <c r="N218" s="143">
        <f t="shared" si="7"/>
        <v>1</v>
      </c>
      <c r="P218" s="146"/>
    </row>
    <row r="219" spans="1:16" ht="30" x14ac:dyDescent="0.25">
      <c r="A219" s="149">
        <v>2014</v>
      </c>
      <c r="B219" s="149" t="s">
        <v>117</v>
      </c>
      <c r="C219" s="152" t="s">
        <v>156</v>
      </c>
      <c r="D219" s="137" t="s">
        <v>154</v>
      </c>
      <c r="E219" s="137" t="s">
        <v>107</v>
      </c>
      <c r="F219" s="149" t="s">
        <v>35</v>
      </c>
      <c r="G219" s="150">
        <v>14823</v>
      </c>
      <c r="H219" s="151">
        <v>0.62315320785266137</v>
      </c>
      <c r="I219" s="149" t="s">
        <v>75</v>
      </c>
      <c r="M219" s="143" t="str">
        <f t="shared" si="6"/>
        <v>Yes</v>
      </c>
      <c r="N219" s="143">
        <f t="shared" si="7"/>
        <v>1</v>
      </c>
      <c r="P219" s="146"/>
    </row>
    <row r="220" spans="1:16" ht="30" x14ac:dyDescent="0.25">
      <c r="A220" s="149">
        <v>2013</v>
      </c>
      <c r="B220" s="149" t="s">
        <v>117</v>
      </c>
      <c r="C220" s="152" t="s">
        <v>156</v>
      </c>
      <c r="D220" s="137" t="s">
        <v>154</v>
      </c>
      <c r="E220" s="137" t="s">
        <v>107</v>
      </c>
      <c r="F220" s="149" t="s">
        <v>35</v>
      </c>
      <c r="G220" s="150">
        <v>15179</v>
      </c>
      <c r="H220" s="151">
        <v>0.61822254430463142</v>
      </c>
      <c r="I220" s="149" t="s">
        <v>75</v>
      </c>
      <c r="M220" s="143" t="str">
        <f t="shared" si="6"/>
        <v>Yes</v>
      </c>
      <c r="N220" s="143">
        <f t="shared" si="7"/>
        <v>1</v>
      </c>
      <c r="P220" s="146"/>
    </row>
    <row r="221" spans="1:16" ht="30" x14ac:dyDescent="0.25">
      <c r="A221" s="149">
        <v>2012</v>
      </c>
      <c r="B221" s="149" t="s">
        <v>117</v>
      </c>
      <c r="C221" s="152" t="s">
        <v>156</v>
      </c>
      <c r="D221" s="137" t="s">
        <v>154</v>
      </c>
      <c r="E221" s="137" t="s">
        <v>107</v>
      </c>
      <c r="F221" s="149" t="s">
        <v>35</v>
      </c>
      <c r="G221" s="150">
        <v>15550</v>
      </c>
      <c r="H221" s="151">
        <v>0.61395498392282954</v>
      </c>
      <c r="I221" s="149" t="s">
        <v>75</v>
      </c>
      <c r="M221" s="143" t="str">
        <f t="shared" si="6"/>
        <v>Yes</v>
      </c>
      <c r="N221" s="143">
        <f t="shared" si="7"/>
        <v>1</v>
      </c>
      <c r="P221" s="146"/>
    </row>
    <row r="222" spans="1:16" ht="30" x14ac:dyDescent="0.25">
      <c r="A222" s="149">
        <v>2014</v>
      </c>
      <c r="B222" s="149" t="s">
        <v>117</v>
      </c>
      <c r="C222" s="152" t="s">
        <v>156</v>
      </c>
      <c r="D222" s="137" t="s">
        <v>154</v>
      </c>
      <c r="E222" s="137" t="s">
        <v>107</v>
      </c>
      <c r="F222" s="149" t="s">
        <v>36</v>
      </c>
      <c r="G222" s="150">
        <v>13954</v>
      </c>
      <c r="H222" s="151">
        <v>0.56098609717643688</v>
      </c>
      <c r="I222" s="149" t="s">
        <v>75</v>
      </c>
      <c r="M222" s="143" t="str">
        <f t="shared" si="6"/>
        <v>Yes</v>
      </c>
      <c r="N222" s="143">
        <f t="shared" si="7"/>
        <v>1</v>
      </c>
      <c r="P222" s="146"/>
    </row>
    <row r="223" spans="1:16" ht="30" x14ac:dyDescent="0.25">
      <c r="A223" s="149">
        <v>2013</v>
      </c>
      <c r="B223" s="149" t="s">
        <v>117</v>
      </c>
      <c r="C223" s="152" t="s">
        <v>156</v>
      </c>
      <c r="D223" s="137" t="s">
        <v>154</v>
      </c>
      <c r="E223" s="137" t="s">
        <v>107</v>
      </c>
      <c r="F223" s="149" t="s">
        <v>36</v>
      </c>
      <c r="G223" s="150">
        <v>14146</v>
      </c>
      <c r="H223" s="151">
        <v>0.55994627456524815</v>
      </c>
      <c r="I223" s="149" t="s">
        <v>75</v>
      </c>
      <c r="M223" s="143" t="str">
        <f t="shared" si="6"/>
        <v>Yes</v>
      </c>
      <c r="N223" s="143">
        <f t="shared" si="7"/>
        <v>1</v>
      </c>
      <c r="P223" s="146"/>
    </row>
    <row r="224" spans="1:16" ht="30" x14ac:dyDescent="0.25">
      <c r="A224" s="149">
        <v>2012</v>
      </c>
      <c r="B224" s="149" t="s">
        <v>117</v>
      </c>
      <c r="C224" s="152" t="s">
        <v>156</v>
      </c>
      <c r="D224" s="137" t="s">
        <v>154</v>
      </c>
      <c r="E224" s="137" t="s">
        <v>107</v>
      </c>
      <c r="F224" s="149" t="s">
        <v>36</v>
      </c>
      <c r="G224" s="150">
        <v>14264</v>
      </c>
      <c r="H224" s="151">
        <v>0.54220415030846891</v>
      </c>
      <c r="I224" s="149" t="s">
        <v>75</v>
      </c>
      <c r="M224" s="143" t="str">
        <f t="shared" si="6"/>
        <v>Yes</v>
      </c>
      <c r="N224" s="143">
        <f t="shared" si="7"/>
        <v>1</v>
      </c>
      <c r="P224" s="146"/>
    </row>
    <row r="225" spans="1:16" ht="30" x14ac:dyDescent="0.25">
      <c r="A225" s="149">
        <v>2014</v>
      </c>
      <c r="B225" s="149" t="s">
        <v>117</v>
      </c>
      <c r="C225" s="152" t="s">
        <v>156</v>
      </c>
      <c r="D225" s="137" t="s">
        <v>154</v>
      </c>
      <c r="E225" s="137" t="s">
        <v>107</v>
      </c>
      <c r="F225" s="149" t="s">
        <v>37</v>
      </c>
      <c r="G225" s="150">
        <v>6313</v>
      </c>
      <c r="H225" s="151">
        <v>0.47235862505940124</v>
      </c>
      <c r="I225" s="149" t="s">
        <v>88</v>
      </c>
      <c r="M225" s="143" t="str">
        <f t="shared" si="6"/>
        <v>Yes</v>
      </c>
      <c r="N225" s="143">
        <f t="shared" si="7"/>
        <v>0</v>
      </c>
      <c r="P225" s="146"/>
    </row>
    <row r="226" spans="1:16" ht="30" x14ac:dyDescent="0.25">
      <c r="A226" s="149">
        <v>2013</v>
      </c>
      <c r="B226" s="149" t="s">
        <v>117</v>
      </c>
      <c r="C226" s="152" t="s">
        <v>156</v>
      </c>
      <c r="D226" s="137" t="s">
        <v>154</v>
      </c>
      <c r="E226" s="137" t="s">
        <v>107</v>
      </c>
      <c r="F226" s="149" t="s">
        <v>37</v>
      </c>
      <c r="G226" s="150">
        <v>6244</v>
      </c>
      <c r="H226" s="151">
        <v>0.45339525944907111</v>
      </c>
      <c r="I226" s="149" t="s">
        <v>88</v>
      </c>
      <c r="M226" s="143" t="str">
        <f t="shared" si="6"/>
        <v>Yes</v>
      </c>
      <c r="N226" s="143">
        <f t="shared" si="7"/>
        <v>0</v>
      </c>
      <c r="P226" s="146"/>
    </row>
    <row r="227" spans="1:16" ht="30" x14ac:dyDescent="0.25">
      <c r="A227" s="149">
        <v>2012</v>
      </c>
      <c r="B227" s="149" t="s">
        <v>117</v>
      </c>
      <c r="C227" s="152" t="s">
        <v>156</v>
      </c>
      <c r="D227" s="137" t="s">
        <v>154</v>
      </c>
      <c r="E227" s="137" t="s">
        <v>107</v>
      </c>
      <c r="F227" s="149" t="s">
        <v>37</v>
      </c>
      <c r="G227" s="150">
        <v>6216</v>
      </c>
      <c r="H227" s="151">
        <v>0.45286357786357784</v>
      </c>
      <c r="I227" s="149" t="s">
        <v>88</v>
      </c>
      <c r="M227" s="143" t="str">
        <f t="shared" si="6"/>
        <v>Yes</v>
      </c>
      <c r="N227" s="143">
        <f t="shared" si="7"/>
        <v>0</v>
      </c>
      <c r="P227" s="146"/>
    </row>
    <row r="228" spans="1:16" ht="30" x14ac:dyDescent="0.25">
      <c r="A228" s="149">
        <v>2014</v>
      </c>
      <c r="B228" s="149" t="s">
        <v>117</v>
      </c>
      <c r="C228" s="152" t="s">
        <v>156</v>
      </c>
      <c r="D228" s="137" t="s">
        <v>148</v>
      </c>
      <c r="E228" s="137" t="s">
        <v>77</v>
      </c>
      <c r="F228" s="149" t="s">
        <v>77</v>
      </c>
      <c r="G228" s="150">
        <v>2526</v>
      </c>
      <c r="H228" s="151">
        <v>0.4651623119556611</v>
      </c>
      <c r="I228" s="149" t="s">
        <v>75</v>
      </c>
      <c r="M228" s="143" t="str">
        <f t="shared" si="6"/>
        <v>Yes</v>
      </c>
      <c r="N228" s="143">
        <f t="shared" si="7"/>
        <v>1</v>
      </c>
      <c r="P228" s="146"/>
    </row>
    <row r="229" spans="1:16" ht="30" x14ac:dyDescent="0.25">
      <c r="A229" s="149">
        <v>2013</v>
      </c>
      <c r="B229" s="149" t="s">
        <v>117</v>
      </c>
      <c r="C229" s="152" t="s">
        <v>156</v>
      </c>
      <c r="D229" s="137" t="s">
        <v>148</v>
      </c>
      <c r="E229" s="137" t="s">
        <v>77</v>
      </c>
      <c r="F229" s="149" t="s">
        <v>77</v>
      </c>
      <c r="G229" s="150">
        <v>2526</v>
      </c>
      <c r="H229" s="151">
        <v>0.47307996832937449</v>
      </c>
      <c r="I229" s="149" t="s">
        <v>75</v>
      </c>
      <c r="M229" s="143" t="str">
        <f t="shared" si="6"/>
        <v>Yes</v>
      </c>
      <c r="N229" s="143">
        <f t="shared" si="7"/>
        <v>1</v>
      </c>
      <c r="P229" s="146"/>
    </row>
    <row r="230" spans="1:16" ht="30" x14ac:dyDescent="0.25">
      <c r="A230" s="149">
        <v>2012</v>
      </c>
      <c r="B230" s="149" t="s">
        <v>117</v>
      </c>
      <c r="C230" s="152" t="s">
        <v>156</v>
      </c>
      <c r="D230" s="137" t="s">
        <v>148</v>
      </c>
      <c r="E230" s="137" t="s">
        <v>77</v>
      </c>
      <c r="F230" s="149" t="s">
        <v>77</v>
      </c>
      <c r="G230" s="150">
        <v>2777</v>
      </c>
      <c r="H230" s="151">
        <v>0.45696795102628734</v>
      </c>
      <c r="I230" s="149" t="s">
        <v>75</v>
      </c>
      <c r="M230" s="143" t="str">
        <f t="shared" si="6"/>
        <v>Yes</v>
      </c>
      <c r="N230" s="143">
        <f t="shared" si="7"/>
        <v>1</v>
      </c>
      <c r="P230" s="146"/>
    </row>
    <row r="231" spans="1:16" ht="30" x14ac:dyDescent="0.25">
      <c r="A231" s="149">
        <v>2014</v>
      </c>
      <c r="B231" s="149" t="s">
        <v>117</v>
      </c>
      <c r="C231" s="152" t="s">
        <v>156</v>
      </c>
      <c r="D231" s="137" t="s">
        <v>148</v>
      </c>
      <c r="E231" s="137" t="s">
        <v>77</v>
      </c>
      <c r="F231" s="149" t="s">
        <v>101</v>
      </c>
      <c r="G231" s="150">
        <v>49027</v>
      </c>
      <c r="H231" s="151">
        <v>0.5742142084973586</v>
      </c>
      <c r="I231" s="149"/>
      <c r="M231" s="143" t="str">
        <f t="shared" si="6"/>
        <v>No</v>
      </c>
      <c r="N231" s="143">
        <f t="shared" si="7"/>
        <v>0</v>
      </c>
      <c r="P231" s="146"/>
    </row>
    <row r="232" spans="1:16" ht="30" x14ac:dyDescent="0.25">
      <c r="A232" s="149">
        <v>2013</v>
      </c>
      <c r="B232" s="149" t="s">
        <v>117</v>
      </c>
      <c r="C232" s="152" t="s">
        <v>156</v>
      </c>
      <c r="D232" s="137" t="s">
        <v>148</v>
      </c>
      <c r="E232" s="137" t="s">
        <v>77</v>
      </c>
      <c r="F232" s="149" t="s">
        <v>101</v>
      </c>
      <c r="G232" s="150">
        <v>52767</v>
      </c>
      <c r="H232" s="151">
        <v>0.57035647279549717</v>
      </c>
      <c r="I232" s="149"/>
      <c r="M232" s="143" t="str">
        <f t="shared" si="6"/>
        <v>No</v>
      </c>
      <c r="N232" s="143">
        <f t="shared" si="7"/>
        <v>0</v>
      </c>
      <c r="P232" s="146"/>
    </row>
    <row r="233" spans="1:16" ht="30" x14ac:dyDescent="0.25">
      <c r="A233" s="149">
        <v>2012</v>
      </c>
      <c r="B233" s="149" t="s">
        <v>117</v>
      </c>
      <c r="C233" s="152" t="s">
        <v>156</v>
      </c>
      <c r="D233" s="137" t="s">
        <v>148</v>
      </c>
      <c r="E233" s="137" t="s">
        <v>77</v>
      </c>
      <c r="F233" s="149" t="s">
        <v>101</v>
      </c>
      <c r="G233" s="150">
        <v>54353</v>
      </c>
      <c r="H233" s="151">
        <v>0.55890199253031114</v>
      </c>
      <c r="I233" s="149"/>
      <c r="M233" s="143" t="str">
        <f t="shared" si="6"/>
        <v>No</v>
      </c>
      <c r="N233" s="143">
        <f t="shared" si="7"/>
        <v>0</v>
      </c>
      <c r="P233" s="146"/>
    </row>
    <row r="234" spans="1:16" ht="30" x14ac:dyDescent="0.25">
      <c r="A234" s="149">
        <v>2014</v>
      </c>
      <c r="B234" s="149" t="s">
        <v>117</v>
      </c>
      <c r="C234" s="152" t="s">
        <v>156</v>
      </c>
      <c r="D234" s="137" t="s">
        <v>148</v>
      </c>
      <c r="E234" s="137" t="s">
        <v>76</v>
      </c>
      <c r="F234" s="149" t="s">
        <v>16</v>
      </c>
      <c r="G234" s="150">
        <v>7661</v>
      </c>
      <c r="H234" s="151">
        <v>0.51847017360657877</v>
      </c>
      <c r="I234" s="149" t="s">
        <v>75</v>
      </c>
      <c r="M234" s="143" t="str">
        <f t="shared" si="6"/>
        <v>Yes</v>
      </c>
      <c r="N234" s="143">
        <f t="shared" si="7"/>
        <v>1</v>
      </c>
      <c r="P234" s="146"/>
    </row>
    <row r="235" spans="1:16" ht="30" x14ac:dyDescent="0.25">
      <c r="A235" s="149">
        <v>2013</v>
      </c>
      <c r="B235" s="149" t="s">
        <v>117</v>
      </c>
      <c r="C235" s="152" t="s">
        <v>156</v>
      </c>
      <c r="D235" s="137" t="s">
        <v>148</v>
      </c>
      <c r="E235" s="137" t="s">
        <v>76</v>
      </c>
      <c r="F235" s="149" t="s">
        <v>16</v>
      </c>
      <c r="G235" s="150">
        <v>7549</v>
      </c>
      <c r="H235" s="151">
        <v>0.50907404954298585</v>
      </c>
      <c r="I235" s="149" t="s">
        <v>75</v>
      </c>
      <c r="M235" s="143" t="str">
        <f t="shared" si="6"/>
        <v>Yes</v>
      </c>
      <c r="N235" s="143">
        <f t="shared" si="7"/>
        <v>1</v>
      </c>
      <c r="P235" s="146"/>
    </row>
    <row r="236" spans="1:16" ht="30" x14ac:dyDescent="0.25">
      <c r="A236" s="149">
        <v>2012</v>
      </c>
      <c r="B236" s="149" t="s">
        <v>117</v>
      </c>
      <c r="C236" s="152" t="s">
        <v>156</v>
      </c>
      <c r="D236" s="137" t="s">
        <v>148</v>
      </c>
      <c r="E236" s="137" t="s">
        <v>76</v>
      </c>
      <c r="F236" s="149" t="s">
        <v>16</v>
      </c>
      <c r="G236" s="150">
        <v>7779</v>
      </c>
      <c r="H236" s="151">
        <v>0.50430646612675156</v>
      </c>
      <c r="I236" s="149" t="s">
        <v>75</v>
      </c>
      <c r="M236" s="143" t="str">
        <f t="shared" si="6"/>
        <v>Yes</v>
      </c>
      <c r="N236" s="143">
        <f t="shared" si="7"/>
        <v>1</v>
      </c>
      <c r="P236" s="146"/>
    </row>
    <row r="237" spans="1:16" ht="30" x14ac:dyDescent="0.25">
      <c r="A237" s="149">
        <v>2014</v>
      </c>
      <c r="B237" s="149" t="s">
        <v>117</v>
      </c>
      <c r="C237" s="152" t="s">
        <v>156</v>
      </c>
      <c r="D237" s="137" t="s">
        <v>148</v>
      </c>
      <c r="E237" s="137" t="s">
        <v>76</v>
      </c>
      <c r="F237" s="149" t="s">
        <v>101</v>
      </c>
      <c r="G237" s="150">
        <v>43892</v>
      </c>
      <c r="H237" s="151">
        <v>0.57766791214799962</v>
      </c>
      <c r="I237" s="149"/>
      <c r="M237" s="143" t="str">
        <f t="shared" si="6"/>
        <v>No</v>
      </c>
      <c r="N237" s="143">
        <f t="shared" si="7"/>
        <v>0</v>
      </c>
      <c r="P237" s="146"/>
    </row>
    <row r="238" spans="1:16" ht="30" x14ac:dyDescent="0.25">
      <c r="A238" s="149">
        <v>2013</v>
      </c>
      <c r="B238" s="149" t="s">
        <v>117</v>
      </c>
      <c r="C238" s="152" t="s">
        <v>156</v>
      </c>
      <c r="D238" s="137" t="s">
        <v>148</v>
      </c>
      <c r="E238" s="137" t="s">
        <v>76</v>
      </c>
      <c r="F238" s="149" t="s">
        <v>101</v>
      </c>
      <c r="G238" s="150">
        <v>47744</v>
      </c>
      <c r="H238" s="151">
        <v>0.57489946380697055</v>
      </c>
      <c r="I238" s="149"/>
      <c r="M238" s="143" t="str">
        <f t="shared" si="6"/>
        <v>No</v>
      </c>
      <c r="N238" s="143">
        <f t="shared" si="7"/>
        <v>0</v>
      </c>
      <c r="P238" s="146"/>
    </row>
    <row r="239" spans="1:16" ht="30" x14ac:dyDescent="0.25">
      <c r="A239" s="149">
        <v>2012</v>
      </c>
      <c r="B239" s="149" t="s">
        <v>117</v>
      </c>
      <c r="C239" s="152" t="s">
        <v>156</v>
      </c>
      <c r="D239" s="137" t="s">
        <v>148</v>
      </c>
      <c r="E239" s="137" t="s">
        <v>76</v>
      </c>
      <c r="F239" s="149" t="s">
        <v>101</v>
      </c>
      <c r="G239" s="150">
        <v>49351</v>
      </c>
      <c r="H239" s="151">
        <v>0.5617717979372252</v>
      </c>
      <c r="I239" s="149"/>
      <c r="M239" s="143" t="str">
        <f t="shared" si="6"/>
        <v>No</v>
      </c>
      <c r="N239" s="143">
        <f t="shared" si="7"/>
        <v>0</v>
      </c>
      <c r="P239" s="146"/>
    </row>
    <row r="240" spans="1:16" ht="30" x14ac:dyDescent="0.25">
      <c r="A240" s="149">
        <v>2014</v>
      </c>
      <c r="B240" s="149" t="s">
        <v>117</v>
      </c>
      <c r="C240" s="152" t="s">
        <v>156</v>
      </c>
      <c r="D240" s="137" t="s">
        <v>154</v>
      </c>
      <c r="E240" s="137" t="s">
        <v>108</v>
      </c>
      <c r="F240" s="149" t="s">
        <v>87</v>
      </c>
      <c r="G240" s="150">
        <v>107</v>
      </c>
      <c r="H240" s="151">
        <v>0.51401869158878499</v>
      </c>
      <c r="I240" s="149" t="s">
        <v>88</v>
      </c>
      <c r="M240" s="143" t="str">
        <f t="shared" si="6"/>
        <v>Yes</v>
      </c>
      <c r="N240" s="143">
        <f t="shared" si="7"/>
        <v>0</v>
      </c>
      <c r="P240" s="146"/>
    </row>
    <row r="241" spans="1:16" ht="30" x14ac:dyDescent="0.25">
      <c r="A241" s="149">
        <v>2013</v>
      </c>
      <c r="B241" s="149" t="s">
        <v>117</v>
      </c>
      <c r="C241" s="152" t="s">
        <v>156</v>
      </c>
      <c r="D241" s="137" t="s">
        <v>154</v>
      </c>
      <c r="E241" s="137" t="s">
        <v>108</v>
      </c>
      <c r="F241" s="149" t="s">
        <v>87</v>
      </c>
      <c r="G241" s="150">
        <v>102</v>
      </c>
      <c r="H241" s="151">
        <v>0.5</v>
      </c>
      <c r="I241" s="149" t="s">
        <v>88</v>
      </c>
      <c r="M241" s="143" t="str">
        <f t="shared" si="6"/>
        <v>Yes</v>
      </c>
      <c r="N241" s="143">
        <f t="shared" si="7"/>
        <v>0</v>
      </c>
      <c r="P241" s="146"/>
    </row>
    <row r="242" spans="1:16" ht="30" x14ac:dyDescent="0.25">
      <c r="A242" s="149">
        <v>2012</v>
      </c>
      <c r="B242" s="149" t="s">
        <v>117</v>
      </c>
      <c r="C242" s="152" t="s">
        <v>156</v>
      </c>
      <c r="D242" s="137" t="s">
        <v>154</v>
      </c>
      <c r="E242" s="137" t="s">
        <v>108</v>
      </c>
      <c r="F242" s="149" t="s">
        <v>87</v>
      </c>
      <c r="G242" s="150">
        <v>147</v>
      </c>
      <c r="H242" s="151">
        <v>0.44897959183673469</v>
      </c>
      <c r="I242" s="149" t="s">
        <v>75</v>
      </c>
      <c r="M242" s="143" t="str">
        <f t="shared" si="6"/>
        <v>Yes</v>
      </c>
      <c r="N242" s="143">
        <f t="shared" si="7"/>
        <v>1</v>
      </c>
      <c r="P242" s="146"/>
    </row>
    <row r="243" spans="1:16" ht="30" x14ac:dyDescent="0.25">
      <c r="A243" s="149">
        <v>2014</v>
      </c>
      <c r="B243" s="149" t="s">
        <v>117</v>
      </c>
      <c r="C243" s="152" t="s">
        <v>156</v>
      </c>
      <c r="D243" s="137" t="s">
        <v>154</v>
      </c>
      <c r="E243" s="137" t="s">
        <v>108</v>
      </c>
      <c r="F243" s="149" t="s">
        <v>85</v>
      </c>
      <c r="G243" s="150">
        <v>1535</v>
      </c>
      <c r="H243" s="151">
        <v>0.47752442996742672</v>
      </c>
      <c r="I243" s="149" t="s">
        <v>75</v>
      </c>
      <c r="M243" s="143" t="str">
        <f t="shared" si="6"/>
        <v>Yes</v>
      </c>
      <c r="N243" s="143">
        <f t="shared" si="7"/>
        <v>1</v>
      </c>
      <c r="P243" s="146"/>
    </row>
    <row r="244" spans="1:16" ht="30" x14ac:dyDescent="0.25">
      <c r="A244" s="149">
        <v>2013</v>
      </c>
      <c r="B244" s="149" t="s">
        <v>117</v>
      </c>
      <c r="C244" s="152" t="s">
        <v>156</v>
      </c>
      <c r="D244" s="137" t="s">
        <v>154</v>
      </c>
      <c r="E244" s="137" t="s">
        <v>108</v>
      </c>
      <c r="F244" s="149" t="s">
        <v>85</v>
      </c>
      <c r="G244" s="150">
        <v>1650</v>
      </c>
      <c r="H244" s="151">
        <v>0.44969696969696971</v>
      </c>
      <c r="I244" s="149" t="s">
        <v>75</v>
      </c>
      <c r="M244" s="143" t="str">
        <f t="shared" si="6"/>
        <v>Yes</v>
      </c>
      <c r="N244" s="143">
        <f t="shared" si="7"/>
        <v>1</v>
      </c>
      <c r="P244" s="146"/>
    </row>
    <row r="245" spans="1:16" ht="30" x14ac:dyDescent="0.25">
      <c r="A245" s="149">
        <v>2012</v>
      </c>
      <c r="B245" s="149" t="s">
        <v>117</v>
      </c>
      <c r="C245" s="152" t="s">
        <v>156</v>
      </c>
      <c r="D245" s="137" t="s">
        <v>154</v>
      </c>
      <c r="E245" s="137" t="s">
        <v>108</v>
      </c>
      <c r="F245" s="149" t="s">
        <v>85</v>
      </c>
      <c r="G245" s="150">
        <v>1770</v>
      </c>
      <c r="H245" s="151">
        <v>0.43954802259887005</v>
      </c>
      <c r="I245" s="149" t="s">
        <v>75</v>
      </c>
      <c r="M245" s="143" t="str">
        <f t="shared" si="6"/>
        <v>Yes</v>
      </c>
      <c r="N245" s="143">
        <f t="shared" si="7"/>
        <v>1</v>
      </c>
      <c r="P245" s="146"/>
    </row>
    <row r="246" spans="1:16" ht="30" x14ac:dyDescent="0.25">
      <c r="A246" s="149">
        <v>2014</v>
      </c>
      <c r="B246" s="149" t="s">
        <v>117</v>
      </c>
      <c r="C246" s="152" t="s">
        <v>156</v>
      </c>
      <c r="D246" s="137" t="s">
        <v>154</v>
      </c>
      <c r="E246" s="137" t="s">
        <v>108</v>
      </c>
      <c r="F246" s="149" t="s">
        <v>86</v>
      </c>
      <c r="G246" s="150">
        <v>769</v>
      </c>
      <c r="H246" s="151">
        <v>0.49024707412223667</v>
      </c>
      <c r="I246" s="149" t="s">
        <v>75</v>
      </c>
      <c r="M246" s="143" t="str">
        <f t="shared" si="6"/>
        <v>Yes</v>
      </c>
      <c r="N246" s="143">
        <f t="shared" si="7"/>
        <v>1</v>
      </c>
      <c r="P246" s="146"/>
    </row>
    <row r="247" spans="1:16" ht="30" x14ac:dyDescent="0.25">
      <c r="A247" s="149">
        <v>2013</v>
      </c>
      <c r="B247" s="149" t="s">
        <v>117</v>
      </c>
      <c r="C247" s="152" t="s">
        <v>156</v>
      </c>
      <c r="D247" s="137" t="s">
        <v>154</v>
      </c>
      <c r="E247" s="137" t="s">
        <v>108</v>
      </c>
      <c r="F247" s="149" t="s">
        <v>86</v>
      </c>
      <c r="G247" s="150">
        <v>862</v>
      </c>
      <c r="H247" s="151">
        <v>0.45591647331786544</v>
      </c>
      <c r="I247" s="149" t="s">
        <v>75</v>
      </c>
      <c r="M247" s="143" t="str">
        <f t="shared" si="6"/>
        <v>Yes</v>
      </c>
      <c r="N247" s="143">
        <f t="shared" si="7"/>
        <v>1</v>
      </c>
      <c r="P247" s="146"/>
    </row>
    <row r="248" spans="1:16" ht="30" x14ac:dyDescent="0.25">
      <c r="A248" s="149">
        <v>2012</v>
      </c>
      <c r="B248" s="149" t="s">
        <v>117</v>
      </c>
      <c r="C248" s="152" t="s">
        <v>156</v>
      </c>
      <c r="D248" s="137" t="s">
        <v>154</v>
      </c>
      <c r="E248" s="137" t="s">
        <v>108</v>
      </c>
      <c r="F248" s="149" t="s">
        <v>86</v>
      </c>
      <c r="G248" s="150">
        <v>939</v>
      </c>
      <c r="H248" s="151">
        <v>0.47071352502662406</v>
      </c>
      <c r="I248" s="149" t="s">
        <v>75</v>
      </c>
      <c r="M248" s="143" t="str">
        <f t="shared" si="6"/>
        <v>Yes</v>
      </c>
      <c r="N248" s="143">
        <f t="shared" si="7"/>
        <v>1</v>
      </c>
      <c r="P248" s="146"/>
    </row>
    <row r="249" spans="1:16" ht="30" x14ac:dyDescent="0.25">
      <c r="A249" s="149">
        <v>2014</v>
      </c>
      <c r="B249" s="149" t="s">
        <v>117</v>
      </c>
      <c r="C249" s="152" t="s">
        <v>156</v>
      </c>
      <c r="D249" s="137" t="s">
        <v>154</v>
      </c>
      <c r="E249" s="137" t="s">
        <v>108</v>
      </c>
      <c r="F249" s="149" t="s">
        <v>84</v>
      </c>
      <c r="G249" s="150">
        <v>350</v>
      </c>
      <c r="H249" s="151">
        <v>0.53714285714285714</v>
      </c>
      <c r="I249" s="149" t="s">
        <v>88</v>
      </c>
      <c r="M249" s="143" t="str">
        <f t="shared" si="6"/>
        <v>Yes</v>
      </c>
      <c r="N249" s="143">
        <f t="shared" si="7"/>
        <v>0</v>
      </c>
      <c r="P249" s="146"/>
    </row>
    <row r="250" spans="1:16" ht="30" x14ac:dyDescent="0.25">
      <c r="A250" s="149">
        <v>2013</v>
      </c>
      <c r="B250" s="149" t="s">
        <v>117</v>
      </c>
      <c r="C250" s="152" t="s">
        <v>156</v>
      </c>
      <c r="D250" s="137" t="s">
        <v>154</v>
      </c>
      <c r="E250" s="137" t="s">
        <v>108</v>
      </c>
      <c r="F250" s="149" t="s">
        <v>84</v>
      </c>
      <c r="G250" s="150">
        <v>374</v>
      </c>
      <c r="H250" s="151">
        <v>0.50802139037433158</v>
      </c>
      <c r="I250" s="149" t="s">
        <v>75</v>
      </c>
      <c r="M250" s="143" t="str">
        <f t="shared" si="6"/>
        <v>Yes</v>
      </c>
      <c r="N250" s="143">
        <f t="shared" si="7"/>
        <v>1</v>
      </c>
      <c r="P250" s="146"/>
    </row>
    <row r="251" spans="1:16" ht="30" x14ac:dyDescent="0.25">
      <c r="A251" s="149">
        <v>2012</v>
      </c>
      <c r="B251" s="149" t="s">
        <v>117</v>
      </c>
      <c r="C251" s="152" t="s">
        <v>156</v>
      </c>
      <c r="D251" s="137" t="s">
        <v>154</v>
      </c>
      <c r="E251" s="137" t="s">
        <v>108</v>
      </c>
      <c r="F251" s="149" t="s">
        <v>84</v>
      </c>
      <c r="G251" s="150">
        <v>409</v>
      </c>
      <c r="H251" s="151">
        <v>0.47432762836185821</v>
      </c>
      <c r="I251" s="149" t="s">
        <v>75</v>
      </c>
      <c r="M251" s="143" t="str">
        <f t="shared" si="6"/>
        <v>Yes</v>
      </c>
      <c r="N251" s="143">
        <f t="shared" si="7"/>
        <v>1</v>
      </c>
      <c r="P251" s="146"/>
    </row>
    <row r="252" spans="1:16" ht="30" x14ac:dyDescent="0.25">
      <c r="A252" s="149">
        <v>2014</v>
      </c>
      <c r="B252" s="149" t="s">
        <v>117</v>
      </c>
      <c r="C252" s="152" t="s">
        <v>156</v>
      </c>
      <c r="D252" s="137" t="s">
        <v>154</v>
      </c>
      <c r="E252" s="137" t="s">
        <v>108</v>
      </c>
      <c r="F252" s="149" t="s">
        <v>41</v>
      </c>
      <c r="G252" s="150">
        <v>51489</v>
      </c>
      <c r="H252" s="151">
        <v>0.57441395249470761</v>
      </c>
      <c r="I252" s="149"/>
      <c r="M252" s="143" t="str">
        <f t="shared" si="6"/>
        <v>Yes</v>
      </c>
      <c r="N252" s="143">
        <f t="shared" si="7"/>
        <v>0</v>
      </c>
      <c r="P252" s="146"/>
    </row>
    <row r="253" spans="1:16" ht="30" x14ac:dyDescent="0.25">
      <c r="A253" s="149">
        <v>2013</v>
      </c>
      <c r="B253" s="149" t="s">
        <v>117</v>
      </c>
      <c r="C253" s="152" t="s">
        <v>156</v>
      </c>
      <c r="D253" s="137" t="s">
        <v>154</v>
      </c>
      <c r="E253" s="137" t="s">
        <v>108</v>
      </c>
      <c r="F253" s="149" t="s">
        <v>41</v>
      </c>
      <c r="G253" s="150">
        <v>54574</v>
      </c>
      <c r="H253" s="151">
        <v>0.57340491809286476</v>
      </c>
      <c r="I253" s="149"/>
      <c r="M253" s="143" t="str">
        <f t="shared" si="6"/>
        <v>Yes</v>
      </c>
      <c r="N253" s="143">
        <f t="shared" si="7"/>
        <v>0</v>
      </c>
      <c r="P253" s="146"/>
    </row>
    <row r="254" spans="1:16" ht="30" x14ac:dyDescent="0.25">
      <c r="A254" s="149">
        <v>2012</v>
      </c>
      <c r="B254" s="149" t="s">
        <v>117</v>
      </c>
      <c r="C254" s="152" t="s">
        <v>156</v>
      </c>
      <c r="D254" s="137" t="s">
        <v>154</v>
      </c>
      <c r="E254" s="137" t="s">
        <v>108</v>
      </c>
      <c r="F254" s="149" t="s">
        <v>41</v>
      </c>
      <c r="G254" s="150">
        <v>56673</v>
      </c>
      <c r="H254" s="151">
        <v>0.56144901452190632</v>
      </c>
      <c r="I254" s="149"/>
      <c r="M254" s="143" t="str">
        <f t="shared" si="6"/>
        <v>Yes</v>
      </c>
      <c r="N254" s="143">
        <f t="shared" si="7"/>
        <v>0</v>
      </c>
      <c r="P254" s="146"/>
    </row>
    <row r="255" spans="1:16" ht="30" x14ac:dyDescent="0.25">
      <c r="A255" s="149">
        <v>2014</v>
      </c>
      <c r="B255" s="149" t="s">
        <v>117</v>
      </c>
      <c r="C255" s="152" t="s">
        <v>156</v>
      </c>
      <c r="D255" s="137" t="s">
        <v>148</v>
      </c>
      <c r="E255" s="137" t="s">
        <v>79</v>
      </c>
      <c r="F255" s="149" t="s">
        <v>103</v>
      </c>
      <c r="G255" s="150">
        <v>929</v>
      </c>
      <c r="H255" s="151">
        <v>0.46824542518837459</v>
      </c>
      <c r="I255" s="149" t="s">
        <v>75</v>
      </c>
      <c r="M255" s="143" t="str">
        <f t="shared" si="6"/>
        <v>Yes</v>
      </c>
      <c r="N255" s="143">
        <f t="shared" si="7"/>
        <v>1</v>
      </c>
      <c r="P255" s="146"/>
    </row>
    <row r="256" spans="1:16" ht="30" x14ac:dyDescent="0.25">
      <c r="A256" s="149">
        <v>2014</v>
      </c>
      <c r="B256" s="149" t="s">
        <v>117</v>
      </c>
      <c r="C256" s="152" t="s">
        <v>156</v>
      </c>
      <c r="D256" s="137" t="s">
        <v>148</v>
      </c>
      <c r="E256" s="137" t="s">
        <v>79</v>
      </c>
      <c r="F256" s="149" t="s">
        <v>101</v>
      </c>
      <c r="G256" s="150">
        <v>50624</v>
      </c>
      <c r="H256" s="151">
        <v>0.57071744627054366</v>
      </c>
      <c r="I256" s="149"/>
      <c r="M256" s="143" t="str">
        <f t="shared" si="6"/>
        <v>No</v>
      </c>
      <c r="N256" s="143">
        <f t="shared" si="7"/>
        <v>0</v>
      </c>
      <c r="P256" s="146"/>
    </row>
    <row r="257" spans="1:16" ht="30" x14ac:dyDescent="0.25">
      <c r="A257" s="149">
        <v>2014</v>
      </c>
      <c r="B257" s="149" t="s">
        <v>117</v>
      </c>
      <c r="C257" s="152" t="s">
        <v>156</v>
      </c>
      <c r="D257" s="137" t="s">
        <v>148</v>
      </c>
      <c r="E257" s="137" t="s">
        <v>105</v>
      </c>
      <c r="F257" s="149" t="s">
        <v>106</v>
      </c>
      <c r="G257" s="150">
        <v>16963</v>
      </c>
      <c r="H257" s="151">
        <v>0.55497258739609734</v>
      </c>
      <c r="I257" s="149" t="s">
        <v>75</v>
      </c>
      <c r="M257" s="143" t="str">
        <f t="shared" si="6"/>
        <v>Yes</v>
      </c>
      <c r="N257" s="143">
        <f t="shared" si="7"/>
        <v>1</v>
      </c>
      <c r="P257" s="146"/>
    </row>
    <row r="258" spans="1:16" ht="30" x14ac:dyDescent="0.25">
      <c r="A258" s="149">
        <v>2014</v>
      </c>
      <c r="B258" s="149" t="s">
        <v>117</v>
      </c>
      <c r="C258" s="152" t="s">
        <v>156</v>
      </c>
      <c r="D258" s="137" t="s">
        <v>148</v>
      </c>
      <c r="E258" s="137" t="s">
        <v>105</v>
      </c>
      <c r="F258" s="149" t="s">
        <v>101</v>
      </c>
      <c r="G258" s="150">
        <v>34590</v>
      </c>
      <c r="H258" s="151">
        <v>0.57568661462850534</v>
      </c>
      <c r="I258" s="149"/>
      <c r="M258" s="143" t="str">
        <f t="shared" si="6"/>
        <v>No</v>
      </c>
      <c r="N258" s="143">
        <f t="shared" si="7"/>
        <v>0</v>
      </c>
      <c r="P258" s="146"/>
    </row>
    <row r="259" spans="1:16" ht="30" x14ac:dyDescent="0.25">
      <c r="A259" s="149">
        <v>2014</v>
      </c>
      <c r="B259" s="149" t="s">
        <v>117</v>
      </c>
      <c r="C259" s="152" t="s">
        <v>156</v>
      </c>
      <c r="D259" s="137" t="s">
        <v>148</v>
      </c>
      <c r="E259" s="137" t="s">
        <v>98</v>
      </c>
      <c r="F259" s="149" t="s">
        <v>99</v>
      </c>
      <c r="G259" s="150">
        <v>32148</v>
      </c>
      <c r="H259" s="151">
        <v>0.53735846708971013</v>
      </c>
      <c r="I259" s="149"/>
      <c r="M259" s="143" t="str">
        <f t="shared" ref="M259:M322" si="8">IF(LEFT(F259,2)="no","No","Yes")</f>
        <v>Yes</v>
      </c>
      <c r="N259" s="143">
        <f t="shared" ref="N259:N322" si="9">IF(I259="*",1,0)</f>
        <v>0</v>
      </c>
      <c r="P259" s="146"/>
    </row>
    <row r="260" spans="1:16" ht="30" x14ac:dyDescent="0.25">
      <c r="A260" s="149">
        <v>2013</v>
      </c>
      <c r="B260" s="149" t="s">
        <v>117</v>
      </c>
      <c r="C260" s="152" t="s">
        <v>156</v>
      </c>
      <c r="D260" s="137" t="s">
        <v>148</v>
      </c>
      <c r="E260" s="137" t="s">
        <v>98</v>
      </c>
      <c r="F260" s="149" t="s">
        <v>99</v>
      </c>
      <c r="G260" s="150">
        <v>33232</v>
      </c>
      <c r="H260" s="151">
        <v>0.52976047183437647</v>
      </c>
      <c r="I260" s="149"/>
      <c r="M260" s="143" t="str">
        <f t="shared" si="8"/>
        <v>Yes</v>
      </c>
      <c r="N260" s="143">
        <f t="shared" si="9"/>
        <v>0</v>
      </c>
      <c r="P260" s="146"/>
    </row>
    <row r="261" spans="1:16" ht="30" x14ac:dyDescent="0.25">
      <c r="A261" s="149">
        <v>2012</v>
      </c>
      <c r="B261" s="149" t="s">
        <v>117</v>
      </c>
      <c r="C261" s="152" t="s">
        <v>156</v>
      </c>
      <c r="D261" s="137" t="s">
        <v>148</v>
      </c>
      <c r="E261" s="137" t="s">
        <v>98</v>
      </c>
      <c r="F261" s="149" t="s">
        <v>99</v>
      </c>
      <c r="G261" s="150">
        <v>33771</v>
      </c>
      <c r="H261" s="151">
        <v>0.51955820082319149</v>
      </c>
      <c r="I261" s="149"/>
      <c r="M261" s="143" t="str">
        <f t="shared" si="8"/>
        <v>Yes</v>
      </c>
      <c r="N261" s="143">
        <f t="shared" si="9"/>
        <v>0</v>
      </c>
      <c r="P261" s="146"/>
    </row>
    <row r="262" spans="1:16" ht="30" x14ac:dyDescent="0.25">
      <c r="A262" s="149">
        <v>2014</v>
      </c>
      <c r="B262" s="149" t="s">
        <v>117</v>
      </c>
      <c r="C262" s="152" t="s">
        <v>156</v>
      </c>
      <c r="D262" s="137" t="s">
        <v>148</v>
      </c>
      <c r="E262" s="137" t="s">
        <v>98</v>
      </c>
      <c r="F262" s="149" t="s">
        <v>100</v>
      </c>
      <c r="G262" s="150">
        <v>19405</v>
      </c>
      <c r="H262" s="151">
        <v>0.62107704199948466</v>
      </c>
      <c r="I262" s="149" t="s">
        <v>75</v>
      </c>
      <c r="M262" s="143" t="str">
        <f t="shared" si="8"/>
        <v>No</v>
      </c>
      <c r="N262" s="143">
        <f t="shared" si="9"/>
        <v>1</v>
      </c>
      <c r="P262" s="146"/>
    </row>
    <row r="263" spans="1:16" ht="30" x14ac:dyDescent="0.25">
      <c r="A263" s="149">
        <v>2013</v>
      </c>
      <c r="B263" s="149" t="s">
        <v>117</v>
      </c>
      <c r="C263" s="152" t="s">
        <v>156</v>
      </c>
      <c r="D263" s="137" t="s">
        <v>148</v>
      </c>
      <c r="E263" s="137" t="s">
        <v>98</v>
      </c>
      <c r="F263" s="149" t="s">
        <v>100</v>
      </c>
      <c r="G263" s="150">
        <v>22061</v>
      </c>
      <c r="H263" s="151">
        <v>0.62037079008204521</v>
      </c>
      <c r="I263" s="149" t="s">
        <v>75</v>
      </c>
      <c r="M263" s="143" t="str">
        <f t="shared" si="8"/>
        <v>No</v>
      </c>
      <c r="N263" s="143">
        <f t="shared" si="9"/>
        <v>1</v>
      </c>
      <c r="P263" s="146"/>
    </row>
    <row r="264" spans="1:16" ht="30" x14ac:dyDescent="0.25">
      <c r="A264" s="149">
        <v>2012</v>
      </c>
      <c r="B264" s="149" t="s">
        <v>117</v>
      </c>
      <c r="C264" s="152" t="s">
        <v>156</v>
      </c>
      <c r="D264" s="137" t="s">
        <v>148</v>
      </c>
      <c r="E264" s="137" t="s">
        <v>98</v>
      </c>
      <c r="F264" s="149" t="s">
        <v>100</v>
      </c>
      <c r="G264" s="150">
        <v>23359</v>
      </c>
      <c r="H264" s="151">
        <v>0.6036645404340939</v>
      </c>
      <c r="I264" s="149" t="s">
        <v>75</v>
      </c>
      <c r="M264" s="143" t="str">
        <f t="shared" si="8"/>
        <v>No</v>
      </c>
      <c r="N264" s="143">
        <f t="shared" si="9"/>
        <v>1</v>
      </c>
      <c r="P264" s="146"/>
    </row>
    <row r="265" spans="1:16" ht="30" x14ac:dyDescent="0.25">
      <c r="A265" s="149">
        <v>2014</v>
      </c>
      <c r="B265" s="149" t="s">
        <v>117</v>
      </c>
      <c r="C265" s="152" t="s">
        <v>156</v>
      </c>
      <c r="D265" s="137" t="s">
        <v>148</v>
      </c>
      <c r="E265" s="137" t="s">
        <v>80</v>
      </c>
      <c r="F265" s="149" t="s">
        <v>104</v>
      </c>
      <c r="G265" s="150">
        <v>2950</v>
      </c>
      <c r="H265" s="151">
        <v>0.40779661016949154</v>
      </c>
      <c r="I265" s="149" t="s">
        <v>75</v>
      </c>
      <c r="M265" s="143" t="str">
        <f t="shared" si="8"/>
        <v>Yes</v>
      </c>
      <c r="N265" s="143">
        <f t="shared" si="9"/>
        <v>1</v>
      </c>
      <c r="P265" s="146"/>
    </row>
    <row r="266" spans="1:16" ht="30" x14ac:dyDescent="0.25">
      <c r="A266" s="149">
        <v>2014</v>
      </c>
      <c r="B266" s="149" t="s">
        <v>117</v>
      </c>
      <c r="C266" s="152" t="s">
        <v>156</v>
      </c>
      <c r="D266" s="137" t="s">
        <v>148</v>
      </c>
      <c r="E266" s="137" t="s">
        <v>80</v>
      </c>
      <c r="F266" s="149" t="s">
        <v>101</v>
      </c>
      <c r="G266" s="150">
        <v>48603</v>
      </c>
      <c r="H266" s="151">
        <v>0.57864740859617714</v>
      </c>
      <c r="I266" s="149"/>
      <c r="M266" s="143" t="str">
        <f t="shared" si="8"/>
        <v>No</v>
      </c>
      <c r="N266" s="143">
        <f t="shared" si="9"/>
        <v>0</v>
      </c>
      <c r="P266" s="146"/>
    </row>
    <row r="267" spans="1:16" ht="30" x14ac:dyDescent="0.25">
      <c r="A267" s="149">
        <v>2014</v>
      </c>
      <c r="B267" s="149" t="s">
        <v>117</v>
      </c>
      <c r="C267" s="152" t="s">
        <v>156</v>
      </c>
      <c r="D267" s="137" t="s">
        <v>148</v>
      </c>
      <c r="E267" s="137" t="s">
        <v>78</v>
      </c>
      <c r="F267" s="149" t="s">
        <v>102</v>
      </c>
      <c r="G267" s="150">
        <v>14923</v>
      </c>
      <c r="H267" s="151">
        <v>0.50110567580245258</v>
      </c>
      <c r="I267" s="149" t="s">
        <v>75</v>
      </c>
      <c r="M267" s="143" t="str">
        <f t="shared" si="8"/>
        <v>Yes</v>
      </c>
      <c r="N267" s="143">
        <f t="shared" si="9"/>
        <v>1</v>
      </c>
      <c r="P267" s="146"/>
    </row>
    <row r="268" spans="1:16" ht="30" x14ac:dyDescent="0.25">
      <c r="A268" s="149">
        <v>2014</v>
      </c>
      <c r="B268" s="149" t="s">
        <v>117</v>
      </c>
      <c r="C268" s="152" t="s">
        <v>156</v>
      </c>
      <c r="D268" s="137" t="s">
        <v>148</v>
      </c>
      <c r="E268" s="137" t="s">
        <v>78</v>
      </c>
      <c r="F268" s="149" t="s">
        <v>101</v>
      </c>
      <c r="G268" s="150">
        <v>36630</v>
      </c>
      <c r="H268" s="151">
        <v>0.59647829647829653</v>
      </c>
      <c r="I268" s="149"/>
      <c r="M268" s="143" t="str">
        <f t="shared" si="8"/>
        <v>No</v>
      </c>
      <c r="N268" s="143">
        <f t="shared" si="9"/>
        <v>0</v>
      </c>
      <c r="P268" s="146"/>
    </row>
    <row r="269" spans="1:16" ht="30" x14ac:dyDescent="0.25">
      <c r="A269" s="149">
        <v>2014</v>
      </c>
      <c r="B269" s="149" t="s">
        <v>117</v>
      </c>
      <c r="C269" s="152" t="s">
        <v>156</v>
      </c>
      <c r="D269" s="137" t="s">
        <v>154</v>
      </c>
      <c r="E269" s="137" t="s">
        <v>109</v>
      </c>
      <c r="F269" s="149" t="s">
        <v>51</v>
      </c>
      <c r="G269" s="150">
        <v>188</v>
      </c>
      <c r="H269" s="151">
        <v>0.45744680851063829</v>
      </c>
      <c r="I269" s="149" t="s">
        <v>75</v>
      </c>
      <c r="M269" s="143" t="str">
        <f t="shared" si="8"/>
        <v>Yes</v>
      </c>
      <c r="N269" s="143">
        <f t="shared" si="9"/>
        <v>1</v>
      </c>
      <c r="P269" s="146"/>
    </row>
    <row r="270" spans="1:16" ht="30" x14ac:dyDescent="0.25">
      <c r="A270" s="149">
        <v>2013</v>
      </c>
      <c r="B270" s="149" t="s">
        <v>117</v>
      </c>
      <c r="C270" s="152" t="s">
        <v>156</v>
      </c>
      <c r="D270" s="137" t="s">
        <v>154</v>
      </c>
      <c r="E270" s="137" t="s">
        <v>109</v>
      </c>
      <c r="F270" s="149" t="s">
        <v>51</v>
      </c>
      <c r="G270" s="150">
        <v>236</v>
      </c>
      <c r="H270" s="151">
        <v>0.4576271186440678</v>
      </c>
      <c r="I270" s="149" t="s">
        <v>75</v>
      </c>
      <c r="M270" s="143" t="str">
        <f t="shared" si="8"/>
        <v>Yes</v>
      </c>
      <c r="N270" s="143">
        <f t="shared" si="9"/>
        <v>1</v>
      </c>
      <c r="P270" s="146"/>
    </row>
    <row r="271" spans="1:16" ht="30" x14ac:dyDescent="0.25">
      <c r="A271" s="149">
        <v>2012</v>
      </c>
      <c r="B271" s="149" t="s">
        <v>117</v>
      </c>
      <c r="C271" s="152" t="s">
        <v>156</v>
      </c>
      <c r="D271" s="137" t="s">
        <v>154</v>
      </c>
      <c r="E271" s="137" t="s">
        <v>109</v>
      </c>
      <c r="F271" s="149" t="s">
        <v>51</v>
      </c>
      <c r="G271" s="150">
        <v>205</v>
      </c>
      <c r="H271" s="151">
        <v>0.47804878048780486</v>
      </c>
      <c r="I271" s="149" t="s">
        <v>75</v>
      </c>
      <c r="M271" s="143" t="str">
        <f t="shared" si="8"/>
        <v>Yes</v>
      </c>
      <c r="N271" s="143">
        <f t="shared" si="9"/>
        <v>1</v>
      </c>
      <c r="P271" s="146"/>
    </row>
    <row r="272" spans="1:16" ht="30" x14ac:dyDescent="0.25">
      <c r="A272" s="149">
        <v>2014</v>
      </c>
      <c r="B272" s="149" t="s">
        <v>117</v>
      </c>
      <c r="C272" s="152" t="s">
        <v>156</v>
      </c>
      <c r="D272" s="137" t="s">
        <v>154</v>
      </c>
      <c r="E272" s="137" t="s">
        <v>109</v>
      </c>
      <c r="F272" s="149" t="s">
        <v>111</v>
      </c>
      <c r="G272" s="150">
        <v>455</v>
      </c>
      <c r="H272" s="151">
        <v>0.58241758241758246</v>
      </c>
      <c r="I272" s="149" t="s">
        <v>88</v>
      </c>
      <c r="M272" s="143" t="str">
        <f t="shared" si="8"/>
        <v>Yes</v>
      </c>
      <c r="N272" s="143">
        <f t="shared" si="9"/>
        <v>0</v>
      </c>
      <c r="P272" s="146"/>
    </row>
    <row r="273" spans="1:16" ht="30" x14ac:dyDescent="0.25">
      <c r="A273" s="149">
        <v>2013</v>
      </c>
      <c r="B273" s="149" t="s">
        <v>117</v>
      </c>
      <c r="C273" s="152" t="s">
        <v>156</v>
      </c>
      <c r="D273" s="137" t="s">
        <v>154</v>
      </c>
      <c r="E273" s="137" t="s">
        <v>109</v>
      </c>
      <c r="F273" s="149" t="s">
        <v>111</v>
      </c>
      <c r="G273" s="150">
        <v>463</v>
      </c>
      <c r="H273" s="151">
        <v>0.53779697624190059</v>
      </c>
      <c r="I273" s="149" t="s">
        <v>88</v>
      </c>
      <c r="M273" s="143" t="str">
        <f t="shared" si="8"/>
        <v>Yes</v>
      </c>
      <c r="N273" s="143">
        <f t="shared" si="9"/>
        <v>0</v>
      </c>
      <c r="P273" s="146"/>
    </row>
    <row r="274" spans="1:16" ht="30" x14ac:dyDescent="0.25">
      <c r="A274" s="149">
        <v>2012</v>
      </c>
      <c r="B274" s="149" t="s">
        <v>117</v>
      </c>
      <c r="C274" s="152" t="s">
        <v>156</v>
      </c>
      <c r="D274" s="137" t="s">
        <v>154</v>
      </c>
      <c r="E274" s="137" t="s">
        <v>109</v>
      </c>
      <c r="F274" s="149" t="s">
        <v>111</v>
      </c>
      <c r="G274" s="150">
        <v>435</v>
      </c>
      <c r="H274" s="151">
        <v>0.51954022988505744</v>
      </c>
      <c r="I274" s="149" t="s">
        <v>88</v>
      </c>
      <c r="M274" s="143" t="str">
        <f t="shared" si="8"/>
        <v>Yes</v>
      </c>
      <c r="N274" s="143">
        <f t="shared" si="9"/>
        <v>0</v>
      </c>
      <c r="P274" s="146"/>
    </row>
    <row r="275" spans="1:16" ht="30" x14ac:dyDescent="0.25">
      <c r="A275" s="149">
        <v>2014</v>
      </c>
      <c r="B275" s="149" t="s">
        <v>117</v>
      </c>
      <c r="C275" s="152" t="s">
        <v>156</v>
      </c>
      <c r="D275" s="137" t="s">
        <v>154</v>
      </c>
      <c r="E275" s="137" t="s">
        <v>109</v>
      </c>
      <c r="F275" s="149" t="s">
        <v>110</v>
      </c>
      <c r="G275" s="150">
        <v>48709</v>
      </c>
      <c r="H275" s="151">
        <v>0.57490402184401235</v>
      </c>
      <c r="I275" s="149"/>
      <c r="M275" s="143" t="str">
        <f t="shared" si="8"/>
        <v>Yes</v>
      </c>
      <c r="N275" s="143">
        <f t="shared" si="9"/>
        <v>0</v>
      </c>
      <c r="P275" s="146"/>
    </row>
    <row r="276" spans="1:16" ht="30" x14ac:dyDescent="0.25">
      <c r="A276" s="149">
        <v>2013</v>
      </c>
      <c r="B276" s="149" t="s">
        <v>117</v>
      </c>
      <c r="C276" s="152" t="s">
        <v>156</v>
      </c>
      <c r="D276" s="137" t="s">
        <v>154</v>
      </c>
      <c r="E276" s="137" t="s">
        <v>109</v>
      </c>
      <c r="F276" s="149" t="s">
        <v>110</v>
      </c>
      <c r="G276" s="150">
        <v>51648</v>
      </c>
      <c r="H276" s="151">
        <v>0.57485285006195785</v>
      </c>
      <c r="I276" s="149"/>
      <c r="M276" s="143" t="str">
        <f t="shared" si="8"/>
        <v>Yes</v>
      </c>
      <c r="N276" s="143">
        <f t="shared" si="9"/>
        <v>0</v>
      </c>
      <c r="P276" s="146"/>
    </row>
    <row r="277" spans="1:16" ht="30" x14ac:dyDescent="0.25">
      <c r="A277" s="149">
        <v>2012</v>
      </c>
      <c r="B277" s="149" t="s">
        <v>117</v>
      </c>
      <c r="C277" s="152" t="s">
        <v>156</v>
      </c>
      <c r="D277" s="137" t="s">
        <v>154</v>
      </c>
      <c r="E277" s="137" t="s">
        <v>109</v>
      </c>
      <c r="F277" s="149" t="s">
        <v>110</v>
      </c>
      <c r="G277" s="150">
        <v>53451</v>
      </c>
      <c r="H277" s="151">
        <v>0.56137396868159628</v>
      </c>
      <c r="I277" s="149"/>
      <c r="M277" s="143" t="str">
        <f t="shared" si="8"/>
        <v>Yes</v>
      </c>
      <c r="N277" s="143">
        <f t="shared" si="9"/>
        <v>0</v>
      </c>
      <c r="P277" s="146"/>
    </row>
    <row r="278" spans="1:16" ht="30" x14ac:dyDescent="0.25">
      <c r="A278" s="149">
        <v>2014</v>
      </c>
      <c r="B278" s="149" t="s">
        <v>117</v>
      </c>
      <c r="C278" s="152" t="s">
        <v>156</v>
      </c>
      <c r="D278" s="137" t="s">
        <v>154</v>
      </c>
      <c r="E278" s="137" t="s">
        <v>109</v>
      </c>
      <c r="F278" s="149" t="s">
        <v>52</v>
      </c>
      <c r="G278" s="150">
        <v>280</v>
      </c>
      <c r="H278" s="151">
        <v>0.52857142857142858</v>
      </c>
      <c r="I278" s="149" t="s">
        <v>88</v>
      </c>
      <c r="M278" s="143" t="str">
        <f t="shared" si="8"/>
        <v>Yes</v>
      </c>
      <c r="N278" s="143">
        <f t="shared" si="9"/>
        <v>0</v>
      </c>
      <c r="P278" s="146"/>
    </row>
    <row r="279" spans="1:16" ht="30" x14ac:dyDescent="0.25">
      <c r="A279" s="149">
        <v>2013</v>
      </c>
      <c r="B279" s="149" t="s">
        <v>117</v>
      </c>
      <c r="C279" s="152" t="s">
        <v>156</v>
      </c>
      <c r="D279" s="137" t="s">
        <v>154</v>
      </c>
      <c r="E279" s="137" t="s">
        <v>109</v>
      </c>
      <c r="F279" s="149" t="s">
        <v>52</v>
      </c>
      <c r="G279" s="150">
        <v>318</v>
      </c>
      <c r="H279" s="151">
        <v>0.49056603773584906</v>
      </c>
      <c r="I279" s="149" t="s">
        <v>75</v>
      </c>
      <c r="M279" s="143" t="str">
        <f t="shared" si="8"/>
        <v>Yes</v>
      </c>
      <c r="N279" s="143">
        <f t="shared" si="9"/>
        <v>1</v>
      </c>
      <c r="P279" s="146"/>
    </row>
    <row r="280" spans="1:16" ht="30" x14ac:dyDescent="0.25">
      <c r="A280" s="149">
        <v>2012</v>
      </c>
      <c r="B280" s="149" t="s">
        <v>117</v>
      </c>
      <c r="C280" s="152" t="s">
        <v>156</v>
      </c>
      <c r="D280" s="137" t="s">
        <v>154</v>
      </c>
      <c r="E280" s="137" t="s">
        <v>109</v>
      </c>
      <c r="F280" s="149" t="s">
        <v>52</v>
      </c>
      <c r="G280" s="150">
        <v>323</v>
      </c>
      <c r="H280" s="151">
        <v>0.51083591331269351</v>
      </c>
      <c r="I280" s="149" t="s">
        <v>88</v>
      </c>
      <c r="M280" s="143" t="str">
        <f t="shared" si="8"/>
        <v>Yes</v>
      </c>
      <c r="N280" s="143">
        <f t="shared" si="9"/>
        <v>0</v>
      </c>
      <c r="P280" s="146"/>
    </row>
    <row r="281" spans="1:16" x14ac:dyDescent="0.25">
      <c r="A281" s="149">
        <v>2013</v>
      </c>
      <c r="B281" s="149" t="s">
        <v>118</v>
      </c>
      <c r="C281" s="137" t="s">
        <v>157</v>
      </c>
      <c r="D281" s="137" t="s">
        <v>148</v>
      </c>
      <c r="E281" s="137" t="s">
        <v>79</v>
      </c>
      <c r="F281" s="149" t="s">
        <v>103</v>
      </c>
      <c r="G281" s="150">
        <v>863</v>
      </c>
      <c r="H281" s="151">
        <v>0.68018539976825032</v>
      </c>
      <c r="I281" s="149" t="s">
        <v>75</v>
      </c>
      <c r="M281" s="143" t="str">
        <f t="shared" si="8"/>
        <v>Yes</v>
      </c>
      <c r="N281" s="143">
        <f t="shared" si="9"/>
        <v>1</v>
      </c>
      <c r="P281" s="146"/>
    </row>
    <row r="282" spans="1:16" x14ac:dyDescent="0.25">
      <c r="A282" s="149">
        <v>2012</v>
      </c>
      <c r="B282" s="149" t="s">
        <v>118</v>
      </c>
      <c r="C282" s="137" t="s">
        <v>157</v>
      </c>
      <c r="D282" s="137" t="s">
        <v>148</v>
      </c>
      <c r="E282" s="137" t="s">
        <v>79</v>
      </c>
      <c r="F282" s="149" t="s">
        <v>103</v>
      </c>
      <c r="G282" s="150">
        <v>878</v>
      </c>
      <c r="H282" s="151">
        <v>0.67539863325740324</v>
      </c>
      <c r="I282" s="149" t="s">
        <v>75</v>
      </c>
      <c r="M282" s="143" t="str">
        <f t="shared" si="8"/>
        <v>Yes</v>
      </c>
      <c r="N282" s="143">
        <f t="shared" si="9"/>
        <v>1</v>
      </c>
      <c r="P282" s="146"/>
    </row>
    <row r="283" spans="1:16" x14ac:dyDescent="0.25">
      <c r="A283" s="149">
        <v>2013</v>
      </c>
      <c r="B283" s="149" t="s">
        <v>118</v>
      </c>
      <c r="C283" s="137" t="s">
        <v>157</v>
      </c>
      <c r="D283" s="137" t="s">
        <v>148</v>
      </c>
      <c r="E283" s="137" t="s">
        <v>79</v>
      </c>
      <c r="F283" s="149" t="s">
        <v>101</v>
      </c>
      <c r="G283" s="150">
        <v>54571</v>
      </c>
      <c r="H283" s="151">
        <v>0.80068168074618384</v>
      </c>
      <c r="I283" s="149"/>
      <c r="M283" s="143" t="str">
        <f t="shared" si="8"/>
        <v>No</v>
      </c>
      <c r="N283" s="143">
        <f t="shared" si="9"/>
        <v>0</v>
      </c>
      <c r="P283" s="146"/>
    </row>
    <row r="284" spans="1:16" x14ac:dyDescent="0.25">
      <c r="A284" s="149">
        <v>2012</v>
      </c>
      <c r="B284" s="149" t="s">
        <v>118</v>
      </c>
      <c r="C284" s="137" t="s">
        <v>157</v>
      </c>
      <c r="D284" s="137" t="s">
        <v>148</v>
      </c>
      <c r="E284" s="137" t="s">
        <v>79</v>
      </c>
      <c r="F284" s="149" t="s">
        <v>101</v>
      </c>
      <c r="G284" s="150">
        <v>56374</v>
      </c>
      <c r="H284" s="151">
        <v>0.79357505232908787</v>
      </c>
      <c r="I284" s="149"/>
      <c r="M284" s="143" t="str">
        <f t="shared" si="8"/>
        <v>No</v>
      </c>
      <c r="N284" s="143">
        <f t="shared" si="9"/>
        <v>0</v>
      </c>
      <c r="P284" s="146"/>
    </row>
    <row r="285" spans="1:16" x14ac:dyDescent="0.25">
      <c r="A285" s="149">
        <v>2013</v>
      </c>
      <c r="B285" s="149" t="s">
        <v>118</v>
      </c>
      <c r="C285" s="137" t="s">
        <v>157</v>
      </c>
      <c r="D285" s="137" t="s">
        <v>148</v>
      </c>
      <c r="E285" s="137" t="s">
        <v>105</v>
      </c>
      <c r="F285" s="149" t="s">
        <v>106</v>
      </c>
      <c r="G285" s="150">
        <v>17782</v>
      </c>
      <c r="H285" s="151">
        <v>0.78973118884264992</v>
      </c>
      <c r="I285" s="149" t="s">
        <v>75</v>
      </c>
      <c r="M285" s="143" t="str">
        <f t="shared" si="8"/>
        <v>Yes</v>
      </c>
      <c r="N285" s="143">
        <f t="shared" si="9"/>
        <v>1</v>
      </c>
      <c r="P285" s="146"/>
    </row>
    <row r="286" spans="1:16" x14ac:dyDescent="0.25">
      <c r="A286" s="149">
        <v>2012</v>
      </c>
      <c r="B286" s="149" t="s">
        <v>118</v>
      </c>
      <c r="C286" s="137" t="s">
        <v>157</v>
      </c>
      <c r="D286" s="137" t="s">
        <v>148</v>
      </c>
      <c r="E286" s="137" t="s">
        <v>105</v>
      </c>
      <c r="F286" s="149" t="s">
        <v>106</v>
      </c>
      <c r="G286" s="150">
        <v>17813</v>
      </c>
      <c r="H286" s="151">
        <v>0.78336046707460838</v>
      </c>
      <c r="I286" s="149" t="s">
        <v>75</v>
      </c>
      <c r="M286" s="143" t="str">
        <f t="shared" si="8"/>
        <v>Yes</v>
      </c>
      <c r="N286" s="143">
        <f t="shared" si="9"/>
        <v>1</v>
      </c>
      <c r="P286" s="146"/>
    </row>
    <row r="287" spans="1:16" x14ac:dyDescent="0.25">
      <c r="A287" s="149">
        <v>2013</v>
      </c>
      <c r="B287" s="149" t="s">
        <v>118</v>
      </c>
      <c r="C287" s="137" t="s">
        <v>157</v>
      </c>
      <c r="D287" s="137" t="s">
        <v>148</v>
      </c>
      <c r="E287" s="137" t="s">
        <v>105</v>
      </c>
      <c r="F287" s="149" t="s">
        <v>101</v>
      </c>
      <c r="G287" s="150">
        <v>37652</v>
      </c>
      <c r="H287" s="151">
        <v>0.80309146924466168</v>
      </c>
      <c r="I287" s="149"/>
      <c r="M287" s="143" t="str">
        <f t="shared" si="8"/>
        <v>No</v>
      </c>
      <c r="N287" s="143">
        <f t="shared" si="9"/>
        <v>0</v>
      </c>
      <c r="P287" s="146"/>
    </row>
    <row r="288" spans="1:16" x14ac:dyDescent="0.25">
      <c r="A288" s="149">
        <v>2012</v>
      </c>
      <c r="B288" s="149" t="s">
        <v>118</v>
      </c>
      <c r="C288" s="137" t="s">
        <v>157</v>
      </c>
      <c r="D288" s="137" t="s">
        <v>148</v>
      </c>
      <c r="E288" s="137" t="s">
        <v>105</v>
      </c>
      <c r="F288" s="149" t="s">
        <v>101</v>
      </c>
      <c r="G288" s="150">
        <v>39439</v>
      </c>
      <c r="H288" s="151">
        <v>0.79555769669616372</v>
      </c>
      <c r="I288" s="149"/>
      <c r="M288" s="143" t="str">
        <f t="shared" si="8"/>
        <v>No</v>
      </c>
      <c r="N288" s="143">
        <f t="shared" si="9"/>
        <v>0</v>
      </c>
      <c r="P288" s="146"/>
    </row>
    <row r="289" spans="1:16" x14ac:dyDescent="0.25">
      <c r="A289" s="149">
        <v>2013</v>
      </c>
      <c r="B289" s="149" t="s">
        <v>118</v>
      </c>
      <c r="C289" s="137" t="s">
        <v>157</v>
      </c>
      <c r="D289" s="137" t="s">
        <v>148</v>
      </c>
      <c r="E289" s="137" t="s">
        <v>78</v>
      </c>
      <c r="F289" s="149" t="s">
        <v>102</v>
      </c>
      <c r="G289" s="150">
        <v>15381</v>
      </c>
      <c r="H289" s="151">
        <v>0.74143423704570577</v>
      </c>
      <c r="I289" s="149" t="s">
        <v>75</v>
      </c>
      <c r="M289" s="143" t="str">
        <f t="shared" si="8"/>
        <v>Yes</v>
      </c>
      <c r="N289" s="143">
        <f t="shared" si="9"/>
        <v>1</v>
      </c>
      <c r="P289" s="146"/>
    </row>
    <row r="290" spans="1:16" x14ac:dyDescent="0.25">
      <c r="A290" s="149">
        <v>2012</v>
      </c>
      <c r="B290" s="149" t="s">
        <v>118</v>
      </c>
      <c r="C290" s="137" t="s">
        <v>157</v>
      </c>
      <c r="D290" s="137" t="s">
        <v>148</v>
      </c>
      <c r="E290" s="137" t="s">
        <v>78</v>
      </c>
      <c r="F290" s="149" t="s">
        <v>102</v>
      </c>
      <c r="G290" s="150">
        <v>15672</v>
      </c>
      <c r="H290" s="151">
        <v>0.73519652884124553</v>
      </c>
      <c r="I290" s="149" t="s">
        <v>75</v>
      </c>
      <c r="M290" s="143" t="str">
        <f t="shared" si="8"/>
        <v>Yes</v>
      </c>
      <c r="N290" s="143">
        <f t="shared" si="9"/>
        <v>1</v>
      </c>
      <c r="P290" s="146"/>
    </row>
    <row r="291" spans="1:16" x14ac:dyDescent="0.25">
      <c r="A291" s="149">
        <v>2013</v>
      </c>
      <c r="B291" s="149" t="s">
        <v>118</v>
      </c>
      <c r="C291" s="137" t="s">
        <v>157</v>
      </c>
      <c r="D291" s="137" t="s">
        <v>148</v>
      </c>
      <c r="E291" s="137" t="s">
        <v>78</v>
      </c>
      <c r="F291" s="149" t="s">
        <v>101</v>
      </c>
      <c r="G291" s="150">
        <v>40053</v>
      </c>
      <c r="H291" s="151">
        <v>0.82083739045764359</v>
      </c>
      <c r="I291" s="149"/>
      <c r="M291" s="143" t="str">
        <f t="shared" si="8"/>
        <v>No</v>
      </c>
      <c r="N291" s="143">
        <f t="shared" si="9"/>
        <v>0</v>
      </c>
      <c r="P291" s="146"/>
    </row>
    <row r="292" spans="1:16" x14ac:dyDescent="0.25">
      <c r="A292" s="149">
        <v>2012</v>
      </c>
      <c r="B292" s="149" t="s">
        <v>118</v>
      </c>
      <c r="C292" s="137" t="s">
        <v>157</v>
      </c>
      <c r="D292" s="137" t="s">
        <v>148</v>
      </c>
      <c r="E292" s="137" t="s">
        <v>78</v>
      </c>
      <c r="F292" s="149" t="s">
        <v>101</v>
      </c>
      <c r="G292" s="150">
        <v>41580</v>
      </c>
      <c r="H292" s="151">
        <v>0.81308321308321307</v>
      </c>
      <c r="I292" s="149"/>
      <c r="M292" s="143" t="str">
        <f t="shared" si="8"/>
        <v>No</v>
      </c>
      <c r="N292" s="143">
        <f t="shared" si="9"/>
        <v>0</v>
      </c>
      <c r="P292" s="146"/>
    </row>
    <row r="293" spans="1:16" x14ac:dyDescent="0.25">
      <c r="A293" s="149">
        <v>2013</v>
      </c>
      <c r="B293" s="149" t="s">
        <v>118</v>
      </c>
      <c r="C293" s="137" t="s">
        <v>157</v>
      </c>
      <c r="D293" s="137" t="s">
        <v>148</v>
      </c>
      <c r="E293" s="137" t="s">
        <v>80</v>
      </c>
      <c r="F293" s="149" t="s">
        <v>104</v>
      </c>
      <c r="G293" s="150">
        <v>2959</v>
      </c>
      <c r="H293" s="151">
        <v>0.65292328489354512</v>
      </c>
      <c r="I293" s="149" t="s">
        <v>75</v>
      </c>
      <c r="M293" s="143" t="str">
        <f t="shared" si="8"/>
        <v>Yes</v>
      </c>
      <c r="N293" s="143">
        <f t="shared" si="9"/>
        <v>1</v>
      </c>
      <c r="P293" s="146"/>
    </row>
    <row r="294" spans="1:16" x14ac:dyDescent="0.25">
      <c r="A294" s="149">
        <v>2012</v>
      </c>
      <c r="B294" s="149" t="s">
        <v>118</v>
      </c>
      <c r="C294" s="137" t="s">
        <v>157</v>
      </c>
      <c r="D294" s="137" t="s">
        <v>148</v>
      </c>
      <c r="E294" s="137" t="s">
        <v>80</v>
      </c>
      <c r="F294" s="149" t="s">
        <v>104</v>
      </c>
      <c r="G294" s="150">
        <v>2876</v>
      </c>
      <c r="H294" s="151">
        <v>0.65333796940194711</v>
      </c>
      <c r="I294" s="149" t="s">
        <v>75</v>
      </c>
      <c r="M294" s="143" t="str">
        <f t="shared" si="8"/>
        <v>Yes</v>
      </c>
      <c r="N294" s="143">
        <f t="shared" si="9"/>
        <v>1</v>
      </c>
      <c r="P294" s="146"/>
    </row>
    <row r="295" spans="1:16" x14ac:dyDescent="0.25">
      <c r="A295" s="149">
        <v>2013</v>
      </c>
      <c r="B295" s="149" t="s">
        <v>118</v>
      </c>
      <c r="C295" s="137" t="s">
        <v>157</v>
      </c>
      <c r="D295" s="137" t="s">
        <v>148</v>
      </c>
      <c r="E295" s="137" t="s">
        <v>80</v>
      </c>
      <c r="F295" s="149" t="s">
        <v>101</v>
      </c>
      <c r="G295" s="150">
        <v>52475</v>
      </c>
      <c r="H295" s="151">
        <v>0.80703191996188661</v>
      </c>
      <c r="I295" s="149"/>
      <c r="M295" s="143" t="str">
        <f t="shared" si="8"/>
        <v>No</v>
      </c>
      <c r="N295" s="143">
        <f t="shared" si="9"/>
        <v>0</v>
      </c>
      <c r="P295" s="146"/>
    </row>
    <row r="296" spans="1:16" x14ac:dyDescent="0.25">
      <c r="A296" s="149">
        <v>2012</v>
      </c>
      <c r="B296" s="149" t="s">
        <v>118</v>
      </c>
      <c r="C296" s="137" t="s">
        <v>157</v>
      </c>
      <c r="D296" s="137" t="s">
        <v>148</v>
      </c>
      <c r="E296" s="137" t="s">
        <v>80</v>
      </c>
      <c r="F296" s="149" t="s">
        <v>101</v>
      </c>
      <c r="G296" s="150">
        <v>54376</v>
      </c>
      <c r="H296" s="151">
        <v>0.79908415477416506</v>
      </c>
      <c r="I296" s="149"/>
      <c r="M296" s="143" t="str">
        <f t="shared" si="8"/>
        <v>No</v>
      </c>
      <c r="N296" s="143">
        <f t="shared" si="9"/>
        <v>0</v>
      </c>
      <c r="P296" s="146"/>
    </row>
    <row r="297" spans="1:16" x14ac:dyDescent="0.25">
      <c r="A297" s="149">
        <v>2014</v>
      </c>
      <c r="B297" s="149" t="s">
        <v>118</v>
      </c>
      <c r="C297" s="137" t="s">
        <v>157</v>
      </c>
      <c r="D297" s="137" t="s">
        <v>154</v>
      </c>
      <c r="E297" s="137" t="s">
        <v>107</v>
      </c>
      <c r="F297" s="149" t="s">
        <v>30</v>
      </c>
      <c r="G297" s="150">
        <v>1113</v>
      </c>
      <c r="H297" s="151">
        <v>0.70440251572327039</v>
      </c>
      <c r="I297" s="149"/>
      <c r="M297" s="143" t="str">
        <f t="shared" si="8"/>
        <v>Yes</v>
      </c>
      <c r="N297" s="143">
        <f t="shared" si="9"/>
        <v>0</v>
      </c>
      <c r="P297" s="146"/>
    </row>
    <row r="298" spans="1:16" x14ac:dyDescent="0.25">
      <c r="A298" s="149">
        <v>2013</v>
      </c>
      <c r="B298" s="149" t="s">
        <v>118</v>
      </c>
      <c r="C298" s="137" t="s">
        <v>157</v>
      </c>
      <c r="D298" s="137" t="s">
        <v>154</v>
      </c>
      <c r="E298" s="137" t="s">
        <v>107</v>
      </c>
      <c r="F298" s="149" t="s">
        <v>30</v>
      </c>
      <c r="G298" s="150">
        <v>1318</v>
      </c>
      <c r="H298" s="151">
        <v>0.67526555386949927</v>
      </c>
      <c r="I298" s="149"/>
      <c r="M298" s="143" t="str">
        <f t="shared" si="8"/>
        <v>Yes</v>
      </c>
      <c r="N298" s="143">
        <f t="shared" si="9"/>
        <v>0</v>
      </c>
      <c r="P298" s="146"/>
    </row>
    <row r="299" spans="1:16" x14ac:dyDescent="0.25">
      <c r="A299" s="149">
        <v>2012</v>
      </c>
      <c r="B299" s="149" t="s">
        <v>118</v>
      </c>
      <c r="C299" s="137" t="s">
        <v>157</v>
      </c>
      <c r="D299" s="137" t="s">
        <v>154</v>
      </c>
      <c r="E299" s="137" t="s">
        <v>107</v>
      </c>
      <c r="F299" s="149" t="s">
        <v>30</v>
      </c>
      <c r="G299" s="150">
        <v>1418</v>
      </c>
      <c r="H299" s="151">
        <v>0.67983074753173489</v>
      </c>
      <c r="I299" s="149"/>
      <c r="M299" s="143" t="str">
        <f t="shared" si="8"/>
        <v>Yes</v>
      </c>
      <c r="N299" s="143">
        <f t="shared" si="9"/>
        <v>0</v>
      </c>
      <c r="P299" s="146"/>
    </row>
    <row r="300" spans="1:16" x14ac:dyDescent="0.25">
      <c r="A300" s="149">
        <v>2014</v>
      </c>
      <c r="B300" s="149" t="s">
        <v>118</v>
      </c>
      <c r="C300" s="137" t="s">
        <v>157</v>
      </c>
      <c r="D300" s="137" t="s">
        <v>154</v>
      </c>
      <c r="E300" s="137" t="s">
        <v>107</v>
      </c>
      <c r="F300" s="149" t="s">
        <v>31</v>
      </c>
      <c r="G300" s="150">
        <v>2042</v>
      </c>
      <c r="H300" s="151">
        <v>0.69441723800195887</v>
      </c>
      <c r="I300" s="149" t="s">
        <v>88</v>
      </c>
      <c r="M300" s="143" t="str">
        <f t="shared" si="8"/>
        <v>Yes</v>
      </c>
      <c r="N300" s="143">
        <f t="shared" si="9"/>
        <v>0</v>
      </c>
      <c r="P300" s="146"/>
    </row>
    <row r="301" spans="1:16" x14ac:dyDescent="0.25">
      <c r="A301" s="149">
        <v>2013</v>
      </c>
      <c r="B301" s="149" t="s">
        <v>118</v>
      </c>
      <c r="C301" s="137" t="s">
        <v>157</v>
      </c>
      <c r="D301" s="137" t="s">
        <v>154</v>
      </c>
      <c r="E301" s="137" t="s">
        <v>107</v>
      </c>
      <c r="F301" s="149" t="s">
        <v>31</v>
      </c>
      <c r="G301" s="150">
        <v>2364</v>
      </c>
      <c r="H301" s="151">
        <v>0.70642978003384094</v>
      </c>
      <c r="I301" s="149" t="s">
        <v>75</v>
      </c>
      <c r="M301" s="143" t="str">
        <f t="shared" si="8"/>
        <v>Yes</v>
      </c>
      <c r="N301" s="143">
        <f t="shared" si="9"/>
        <v>1</v>
      </c>
      <c r="P301" s="146"/>
    </row>
    <row r="302" spans="1:16" x14ac:dyDescent="0.25">
      <c r="A302" s="149">
        <v>2012</v>
      </c>
      <c r="B302" s="149" t="s">
        <v>118</v>
      </c>
      <c r="C302" s="137" t="s">
        <v>157</v>
      </c>
      <c r="D302" s="137" t="s">
        <v>154</v>
      </c>
      <c r="E302" s="137" t="s">
        <v>107</v>
      </c>
      <c r="F302" s="149" t="s">
        <v>31</v>
      </c>
      <c r="G302" s="150">
        <v>2594</v>
      </c>
      <c r="H302" s="151">
        <v>0.70855821125674634</v>
      </c>
      <c r="I302" s="149" t="s">
        <v>88</v>
      </c>
      <c r="M302" s="143" t="str">
        <f t="shared" si="8"/>
        <v>Yes</v>
      </c>
      <c r="N302" s="143">
        <f t="shared" si="9"/>
        <v>0</v>
      </c>
      <c r="P302" s="146"/>
    </row>
    <row r="303" spans="1:16" x14ac:dyDescent="0.25">
      <c r="A303" s="149">
        <v>2014</v>
      </c>
      <c r="B303" s="149" t="s">
        <v>118</v>
      </c>
      <c r="C303" s="137" t="s">
        <v>157</v>
      </c>
      <c r="D303" s="137" t="s">
        <v>154</v>
      </c>
      <c r="E303" s="137" t="s">
        <v>107</v>
      </c>
      <c r="F303" s="149" t="s">
        <v>32</v>
      </c>
      <c r="G303" s="150">
        <v>3297</v>
      </c>
      <c r="H303" s="151">
        <v>0.73582044282681225</v>
      </c>
      <c r="I303" s="149" t="s">
        <v>75</v>
      </c>
      <c r="M303" s="143" t="str">
        <f t="shared" si="8"/>
        <v>Yes</v>
      </c>
      <c r="N303" s="143">
        <f t="shared" si="9"/>
        <v>1</v>
      </c>
      <c r="P303" s="146"/>
    </row>
    <row r="304" spans="1:16" x14ac:dyDescent="0.25">
      <c r="A304" s="149">
        <v>2013</v>
      </c>
      <c r="B304" s="149" t="s">
        <v>118</v>
      </c>
      <c r="C304" s="137" t="s">
        <v>157</v>
      </c>
      <c r="D304" s="137" t="s">
        <v>154</v>
      </c>
      <c r="E304" s="137" t="s">
        <v>107</v>
      </c>
      <c r="F304" s="149" t="s">
        <v>32</v>
      </c>
      <c r="G304" s="150">
        <v>3757</v>
      </c>
      <c r="H304" s="151">
        <v>0.75272824061751398</v>
      </c>
      <c r="I304" s="149" t="s">
        <v>75</v>
      </c>
      <c r="M304" s="143" t="str">
        <f t="shared" si="8"/>
        <v>Yes</v>
      </c>
      <c r="N304" s="143">
        <f t="shared" si="9"/>
        <v>1</v>
      </c>
      <c r="P304" s="146"/>
    </row>
    <row r="305" spans="1:16" x14ac:dyDescent="0.25">
      <c r="A305" s="149">
        <v>2012</v>
      </c>
      <c r="B305" s="149" t="s">
        <v>118</v>
      </c>
      <c r="C305" s="137" t="s">
        <v>157</v>
      </c>
      <c r="D305" s="137" t="s">
        <v>154</v>
      </c>
      <c r="E305" s="137" t="s">
        <v>107</v>
      </c>
      <c r="F305" s="149" t="s">
        <v>32</v>
      </c>
      <c r="G305" s="150">
        <v>4171</v>
      </c>
      <c r="H305" s="151">
        <v>0.73915128266602736</v>
      </c>
      <c r="I305" s="149" t="s">
        <v>75</v>
      </c>
      <c r="M305" s="143" t="str">
        <f t="shared" si="8"/>
        <v>Yes</v>
      </c>
      <c r="N305" s="143">
        <f t="shared" si="9"/>
        <v>1</v>
      </c>
      <c r="P305" s="146"/>
    </row>
    <row r="306" spans="1:16" x14ac:dyDescent="0.25">
      <c r="A306" s="149">
        <v>2014</v>
      </c>
      <c r="B306" s="149" t="s">
        <v>118</v>
      </c>
      <c r="C306" s="137" t="s">
        <v>157</v>
      </c>
      <c r="D306" s="137" t="s">
        <v>154</v>
      </c>
      <c r="E306" s="137" t="s">
        <v>107</v>
      </c>
      <c r="F306" s="149" t="s">
        <v>33</v>
      </c>
      <c r="G306" s="150">
        <v>6203</v>
      </c>
      <c r="H306" s="151">
        <v>0.77236820893116231</v>
      </c>
      <c r="I306" s="149" t="s">
        <v>75</v>
      </c>
      <c r="M306" s="143" t="str">
        <f t="shared" si="8"/>
        <v>Yes</v>
      </c>
      <c r="N306" s="143">
        <f t="shared" si="9"/>
        <v>1</v>
      </c>
      <c r="P306" s="146"/>
    </row>
    <row r="307" spans="1:16" x14ac:dyDescent="0.25">
      <c r="A307" s="149">
        <v>2013</v>
      </c>
      <c r="B307" s="149" t="s">
        <v>118</v>
      </c>
      <c r="C307" s="137" t="s">
        <v>157</v>
      </c>
      <c r="D307" s="137" t="s">
        <v>154</v>
      </c>
      <c r="E307" s="137" t="s">
        <v>107</v>
      </c>
      <c r="F307" s="149" t="s">
        <v>33</v>
      </c>
      <c r="G307" s="150">
        <v>7172</v>
      </c>
      <c r="H307" s="151">
        <v>0.77816508644729498</v>
      </c>
      <c r="I307" s="149" t="s">
        <v>75</v>
      </c>
      <c r="M307" s="143" t="str">
        <f t="shared" si="8"/>
        <v>Yes</v>
      </c>
      <c r="N307" s="143">
        <f t="shared" si="9"/>
        <v>1</v>
      </c>
      <c r="P307" s="146"/>
    </row>
    <row r="308" spans="1:16" x14ac:dyDescent="0.25">
      <c r="A308" s="149">
        <v>2012</v>
      </c>
      <c r="B308" s="149" t="s">
        <v>118</v>
      </c>
      <c r="C308" s="137" t="s">
        <v>157</v>
      </c>
      <c r="D308" s="137" t="s">
        <v>154</v>
      </c>
      <c r="E308" s="137" t="s">
        <v>107</v>
      </c>
      <c r="F308" s="149" t="s">
        <v>33</v>
      </c>
      <c r="G308" s="150">
        <v>7294</v>
      </c>
      <c r="H308" s="151">
        <v>0.76857691253084726</v>
      </c>
      <c r="I308" s="149" t="s">
        <v>75</v>
      </c>
      <c r="M308" s="143" t="str">
        <f t="shared" si="8"/>
        <v>Yes</v>
      </c>
      <c r="N308" s="143">
        <f t="shared" si="9"/>
        <v>1</v>
      </c>
      <c r="P308" s="146"/>
    </row>
    <row r="309" spans="1:16" x14ac:dyDescent="0.25">
      <c r="A309" s="149">
        <v>2014</v>
      </c>
      <c r="B309" s="149" t="s">
        <v>118</v>
      </c>
      <c r="C309" s="137" t="s">
        <v>157</v>
      </c>
      <c r="D309" s="137" t="s">
        <v>154</v>
      </c>
      <c r="E309" s="137" t="s">
        <v>107</v>
      </c>
      <c r="F309" s="149" t="s">
        <v>34</v>
      </c>
      <c r="G309" s="150">
        <v>9444</v>
      </c>
      <c r="H309" s="151">
        <v>0.81257941550190593</v>
      </c>
      <c r="I309" s="149" t="s">
        <v>75</v>
      </c>
      <c r="M309" s="143" t="str">
        <f t="shared" si="8"/>
        <v>Yes</v>
      </c>
      <c r="N309" s="143">
        <f t="shared" si="9"/>
        <v>1</v>
      </c>
      <c r="P309" s="146"/>
    </row>
    <row r="310" spans="1:16" x14ac:dyDescent="0.25">
      <c r="A310" s="149">
        <v>2013</v>
      </c>
      <c r="B310" s="149" t="s">
        <v>118</v>
      </c>
      <c r="C310" s="137" t="s">
        <v>157</v>
      </c>
      <c r="D310" s="137" t="s">
        <v>154</v>
      </c>
      <c r="E310" s="137" t="s">
        <v>107</v>
      </c>
      <c r="F310" s="149" t="s">
        <v>34</v>
      </c>
      <c r="G310" s="150">
        <v>10415</v>
      </c>
      <c r="H310" s="151">
        <v>0.82016322611617853</v>
      </c>
      <c r="I310" s="149" t="s">
        <v>75</v>
      </c>
      <c r="M310" s="143" t="str">
        <f t="shared" si="8"/>
        <v>Yes</v>
      </c>
      <c r="N310" s="143">
        <f t="shared" si="9"/>
        <v>1</v>
      </c>
      <c r="P310" s="146"/>
    </row>
    <row r="311" spans="1:16" x14ac:dyDescent="0.25">
      <c r="A311" s="149">
        <v>2012</v>
      </c>
      <c r="B311" s="149" t="s">
        <v>118</v>
      </c>
      <c r="C311" s="137" t="s">
        <v>157</v>
      </c>
      <c r="D311" s="137" t="s">
        <v>154</v>
      </c>
      <c r="E311" s="137" t="s">
        <v>107</v>
      </c>
      <c r="F311" s="149" t="s">
        <v>34</v>
      </c>
      <c r="G311" s="150">
        <v>11078</v>
      </c>
      <c r="H311" s="151">
        <v>0.81124751760245528</v>
      </c>
      <c r="I311" s="149" t="s">
        <v>75</v>
      </c>
      <c r="M311" s="143" t="str">
        <f t="shared" si="8"/>
        <v>Yes</v>
      </c>
      <c r="N311" s="143">
        <f t="shared" si="9"/>
        <v>1</v>
      </c>
      <c r="P311" s="146"/>
    </row>
    <row r="312" spans="1:16" x14ac:dyDescent="0.25">
      <c r="A312" s="149">
        <v>2014</v>
      </c>
      <c r="B312" s="149" t="s">
        <v>118</v>
      </c>
      <c r="C312" s="137" t="s">
        <v>157</v>
      </c>
      <c r="D312" s="137" t="s">
        <v>154</v>
      </c>
      <c r="E312" s="137" t="s">
        <v>107</v>
      </c>
      <c r="F312" s="149" t="s">
        <v>35</v>
      </c>
      <c r="G312" s="150">
        <v>14860</v>
      </c>
      <c r="H312" s="151">
        <v>0.83250336473755049</v>
      </c>
      <c r="I312" s="149" t="s">
        <v>75</v>
      </c>
      <c r="M312" s="143" t="str">
        <f t="shared" si="8"/>
        <v>Yes</v>
      </c>
      <c r="N312" s="143">
        <f t="shared" si="9"/>
        <v>1</v>
      </c>
      <c r="P312" s="146"/>
    </row>
    <row r="313" spans="1:16" x14ac:dyDescent="0.25">
      <c r="A313" s="149">
        <v>2013</v>
      </c>
      <c r="B313" s="149" t="s">
        <v>118</v>
      </c>
      <c r="C313" s="137" t="s">
        <v>157</v>
      </c>
      <c r="D313" s="137" t="s">
        <v>154</v>
      </c>
      <c r="E313" s="137" t="s">
        <v>107</v>
      </c>
      <c r="F313" s="149" t="s">
        <v>35</v>
      </c>
      <c r="G313" s="150">
        <v>15218</v>
      </c>
      <c r="H313" s="151">
        <v>0.84005782625837822</v>
      </c>
      <c r="I313" s="149" t="s">
        <v>75</v>
      </c>
      <c r="M313" s="143" t="str">
        <f t="shared" si="8"/>
        <v>Yes</v>
      </c>
      <c r="N313" s="143">
        <f t="shared" si="9"/>
        <v>1</v>
      </c>
      <c r="P313" s="146"/>
    </row>
    <row r="314" spans="1:16" x14ac:dyDescent="0.25">
      <c r="A314" s="149">
        <v>2012</v>
      </c>
      <c r="B314" s="149" t="s">
        <v>118</v>
      </c>
      <c r="C314" s="137" t="s">
        <v>157</v>
      </c>
      <c r="D314" s="137" t="s">
        <v>154</v>
      </c>
      <c r="E314" s="137" t="s">
        <v>107</v>
      </c>
      <c r="F314" s="149" t="s">
        <v>35</v>
      </c>
      <c r="G314" s="150">
        <v>15608</v>
      </c>
      <c r="H314" s="151">
        <v>0.8380317785750897</v>
      </c>
      <c r="I314" s="149" t="s">
        <v>75</v>
      </c>
      <c r="M314" s="143" t="str">
        <f t="shared" si="8"/>
        <v>Yes</v>
      </c>
      <c r="N314" s="143">
        <f t="shared" si="9"/>
        <v>1</v>
      </c>
      <c r="P314" s="146"/>
    </row>
    <row r="315" spans="1:16" x14ac:dyDescent="0.25">
      <c r="A315" s="149">
        <v>2014</v>
      </c>
      <c r="B315" s="149" t="s">
        <v>118</v>
      </c>
      <c r="C315" s="137" t="s">
        <v>157</v>
      </c>
      <c r="D315" s="137" t="s">
        <v>154</v>
      </c>
      <c r="E315" s="137" t="s">
        <v>107</v>
      </c>
      <c r="F315" s="149" t="s">
        <v>36</v>
      </c>
      <c r="G315" s="150">
        <v>14050</v>
      </c>
      <c r="H315" s="151">
        <v>0.80362989323843415</v>
      </c>
      <c r="I315" s="149" t="s">
        <v>75</v>
      </c>
      <c r="M315" s="143" t="str">
        <f t="shared" si="8"/>
        <v>Yes</v>
      </c>
      <c r="N315" s="143">
        <f t="shared" si="9"/>
        <v>1</v>
      </c>
      <c r="P315" s="146"/>
    </row>
    <row r="316" spans="1:16" x14ac:dyDescent="0.25">
      <c r="A316" s="149">
        <v>2013</v>
      </c>
      <c r="B316" s="149" t="s">
        <v>118</v>
      </c>
      <c r="C316" s="137" t="s">
        <v>157</v>
      </c>
      <c r="D316" s="137" t="s">
        <v>154</v>
      </c>
      <c r="E316" s="137" t="s">
        <v>107</v>
      </c>
      <c r="F316" s="149" t="s">
        <v>36</v>
      </c>
      <c r="G316" s="150">
        <v>14245</v>
      </c>
      <c r="H316" s="151">
        <v>0.81221481221481218</v>
      </c>
      <c r="I316" s="149" t="s">
        <v>75</v>
      </c>
      <c r="M316" s="143" t="str">
        <f t="shared" si="8"/>
        <v>Yes</v>
      </c>
      <c r="N316" s="143">
        <f t="shared" si="9"/>
        <v>1</v>
      </c>
      <c r="P316" s="146"/>
    </row>
    <row r="317" spans="1:16" x14ac:dyDescent="0.25">
      <c r="A317" s="149">
        <v>2012</v>
      </c>
      <c r="B317" s="149" t="s">
        <v>118</v>
      </c>
      <c r="C317" s="137" t="s">
        <v>157</v>
      </c>
      <c r="D317" s="137" t="s">
        <v>154</v>
      </c>
      <c r="E317" s="137" t="s">
        <v>107</v>
      </c>
      <c r="F317" s="149" t="s">
        <v>36</v>
      </c>
      <c r="G317" s="150">
        <v>14320</v>
      </c>
      <c r="H317" s="151">
        <v>0.80377094972067042</v>
      </c>
      <c r="I317" s="149" t="s">
        <v>75</v>
      </c>
      <c r="M317" s="143" t="str">
        <f t="shared" si="8"/>
        <v>Yes</v>
      </c>
      <c r="N317" s="143">
        <f t="shared" si="9"/>
        <v>1</v>
      </c>
      <c r="P317" s="146"/>
    </row>
    <row r="318" spans="1:16" x14ac:dyDescent="0.25">
      <c r="A318" s="149">
        <v>2014</v>
      </c>
      <c r="B318" s="149" t="s">
        <v>118</v>
      </c>
      <c r="C318" s="137" t="s">
        <v>157</v>
      </c>
      <c r="D318" s="137" t="s">
        <v>154</v>
      </c>
      <c r="E318" s="137" t="s">
        <v>107</v>
      </c>
      <c r="F318" s="149" t="s">
        <v>37</v>
      </c>
      <c r="G318" s="150">
        <v>6335</v>
      </c>
      <c r="H318" s="151">
        <v>0.76179952644041038</v>
      </c>
      <c r="I318" s="149" t="s">
        <v>75</v>
      </c>
      <c r="M318" s="143" t="str">
        <f t="shared" si="8"/>
        <v>Yes</v>
      </c>
      <c r="N318" s="143">
        <f t="shared" si="9"/>
        <v>1</v>
      </c>
      <c r="P318" s="146"/>
    </row>
    <row r="319" spans="1:16" x14ac:dyDescent="0.25">
      <c r="A319" s="149">
        <v>2013</v>
      </c>
      <c r="B319" s="149" t="s">
        <v>118</v>
      </c>
      <c r="C319" s="137" t="s">
        <v>157</v>
      </c>
      <c r="D319" s="137" t="s">
        <v>154</v>
      </c>
      <c r="E319" s="137" t="s">
        <v>107</v>
      </c>
      <c r="F319" s="149" t="s">
        <v>37</v>
      </c>
      <c r="G319" s="150">
        <v>6276</v>
      </c>
      <c r="H319" s="151">
        <v>0.74649458253664758</v>
      </c>
      <c r="I319" s="149" t="s">
        <v>75</v>
      </c>
      <c r="M319" s="143" t="str">
        <f t="shared" si="8"/>
        <v>Yes</v>
      </c>
      <c r="N319" s="143">
        <f t="shared" si="9"/>
        <v>1</v>
      </c>
      <c r="P319" s="146"/>
    </row>
    <row r="320" spans="1:16" x14ac:dyDescent="0.25">
      <c r="A320" s="149">
        <v>2012</v>
      </c>
      <c r="B320" s="149" t="s">
        <v>118</v>
      </c>
      <c r="C320" s="137" t="s">
        <v>157</v>
      </c>
      <c r="D320" s="137" t="s">
        <v>154</v>
      </c>
      <c r="E320" s="137" t="s">
        <v>107</v>
      </c>
      <c r="F320" s="149" t="s">
        <v>37</v>
      </c>
      <c r="G320" s="150">
        <v>6254</v>
      </c>
      <c r="H320" s="151">
        <v>0.74720179085385352</v>
      </c>
      <c r="I320" s="149" t="s">
        <v>75</v>
      </c>
      <c r="M320" s="143" t="str">
        <f t="shared" si="8"/>
        <v>Yes</v>
      </c>
      <c r="N320" s="143">
        <f t="shared" si="9"/>
        <v>1</v>
      </c>
      <c r="P320" s="146"/>
    </row>
    <row r="321" spans="1:16" x14ac:dyDescent="0.25">
      <c r="A321" s="149">
        <v>2014</v>
      </c>
      <c r="B321" s="149" t="s">
        <v>118</v>
      </c>
      <c r="C321" s="137" t="s">
        <v>157</v>
      </c>
      <c r="D321" s="137" t="s">
        <v>148</v>
      </c>
      <c r="E321" s="137" t="s">
        <v>77</v>
      </c>
      <c r="F321" s="149" t="s">
        <v>77</v>
      </c>
      <c r="G321" s="150">
        <v>2529</v>
      </c>
      <c r="H321" s="151">
        <v>0.71134835903519178</v>
      </c>
      <c r="I321" s="149" t="s">
        <v>75</v>
      </c>
      <c r="M321" s="143" t="str">
        <f t="shared" si="8"/>
        <v>Yes</v>
      </c>
      <c r="N321" s="143">
        <f t="shared" si="9"/>
        <v>1</v>
      </c>
      <c r="P321" s="146"/>
    </row>
    <row r="322" spans="1:16" x14ac:dyDescent="0.25">
      <c r="A322" s="149">
        <v>2013</v>
      </c>
      <c r="B322" s="149" t="s">
        <v>118</v>
      </c>
      <c r="C322" s="137" t="s">
        <v>157</v>
      </c>
      <c r="D322" s="137" t="s">
        <v>148</v>
      </c>
      <c r="E322" s="137" t="s">
        <v>77</v>
      </c>
      <c r="F322" s="149" t="s">
        <v>77</v>
      </c>
      <c r="G322" s="150">
        <v>2519</v>
      </c>
      <c r="H322" s="151">
        <v>0.7181421198888448</v>
      </c>
      <c r="I322" s="149" t="s">
        <v>75</v>
      </c>
      <c r="M322" s="143" t="str">
        <f t="shared" si="8"/>
        <v>Yes</v>
      </c>
      <c r="N322" s="143">
        <f t="shared" si="9"/>
        <v>1</v>
      </c>
      <c r="P322" s="146"/>
    </row>
    <row r="323" spans="1:16" x14ac:dyDescent="0.25">
      <c r="A323" s="149">
        <v>2012</v>
      </c>
      <c r="B323" s="149" t="s">
        <v>118</v>
      </c>
      <c r="C323" s="137" t="s">
        <v>157</v>
      </c>
      <c r="D323" s="137" t="s">
        <v>148</v>
      </c>
      <c r="E323" s="137" t="s">
        <v>77</v>
      </c>
      <c r="F323" s="149" t="s">
        <v>77</v>
      </c>
      <c r="G323" s="150">
        <v>2773</v>
      </c>
      <c r="H323" s="151">
        <v>0.71979805265055896</v>
      </c>
      <c r="I323" s="149" t="s">
        <v>75</v>
      </c>
      <c r="M323" s="143" t="str">
        <f t="shared" ref="M323:M386" si="10">IF(LEFT(F323,2)="no","No","Yes")</f>
        <v>Yes</v>
      </c>
      <c r="N323" s="143">
        <f t="shared" ref="N323:N386" si="11">IF(I323="*",1,0)</f>
        <v>1</v>
      </c>
      <c r="P323" s="146"/>
    </row>
    <row r="324" spans="1:16" x14ac:dyDescent="0.25">
      <c r="A324" s="149">
        <v>2014</v>
      </c>
      <c r="B324" s="149" t="s">
        <v>118</v>
      </c>
      <c r="C324" s="137" t="s">
        <v>157</v>
      </c>
      <c r="D324" s="137" t="s">
        <v>148</v>
      </c>
      <c r="E324" s="137" t="s">
        <v>77</v>
      </c>
      <c r="F324" s="149" t="s">
        <v>101</v>
      </c>
      <c r="G324" s="150">
        <v>49123</v>
      </c>
      <c r="H324" s="151">
        <v>0.79950328766565559</v>
      </c>
      <c r="I324" s="149"/>
      <c r="M324" s="143" t="str">
        <f t="shared" si="10"/>
        <v>No</v>
      </c>
      <c r="N324" s="143">
        <f t="shared" si="11"/>
        <v>0</v>
      </c>
      <c r="P324" s="146"/>
    </row>
    <row r="325" spans="1:16" x14ac:dyDescent="0.25">
      <c r="A325" s="149">
        <v>2013</v>
      </c>
      <c r="B325" s="149" t="s">
        <v>118</v>
      </c>
      <c r="C325" s="137" t="s">
        <v>157</v>
      </c>
      <c r="D325" s="137" t="s">
        <v>148</v>
      </c>
      <c r="E325" s="137" t="s">
        <v>77</v>
      </c>
      <c r="F325" s="149" t="s">
        <v>101</v>
      </c>
      <c r="G325" s="150">
        <v>52915</v>
      </c>
      <c r="H325" s="151">
        <v>0.80264575262212978</v>
      </c>
      <c r="I325" s="149"/>
      <c r="M325" s="143" t="str">
        <f t="shared" si="10"/>
        <v>No</v>
      </c>
      <c r="N325" s="143">
        <f t="shared" si="11"/>
        <v>0</v>
      </c>
      <c r="P325" s="146"/>
    </row>
    <row r="326" spans="1:16" x14ac:dyDescent="0.25">
      <c r="A326" s="149">
        <v>2012</v>
      </c>
      <c r="B326" s="149" t="s">
        <v>118</v>
      </c>
      <c r="C326" s="137" t="s">
        <v>157</v>
      </c>
      <c r="D326" s="137" t="s">
        <v>148</v>
      </c>
      <c r="E326" s="137" t="s">
        <v>77</v>
      </c>
      <c r="F326" s="149" t="s">
        <v>101</v>
      </c>
      <c r="G326" s="150">
        <v>54479</v>
      </c>
      <c r="H326" s="151">
        <v>0.79542576038473545</v>
      </c>
      <c r="I326" s="149"/>
      <c r="M326" s="143" t="str">
        <f t="shared" si="10"/>
        <v>No</v>
      </c>
      <c r="N326" s="143">
        <f t="shared" si="11"/>
        <v>0</v>
      </c>
      <c r="P326" s="146"/>
    </row>
    <row r="327" spans="1:16" x14ac:dyDescent="0.25">
      <c r="A327" s="149">
        <v>2014</v>
      </c>
      <c r="B327" s="149" t="s">
        <v>118</v>
      </c>
      <c r="C327" s="137" t="s">
        <v>157</v>
      </c>
      <c r="D327" s="137" t="s">
        <v>148</v>
      </c>
      <c r="E327" s="137" t="s">
        <v>76</v>
      </c>
      <c r="F327" s="149" t="s">
        <v>16</v>
      </c>
      <c r="G327" s="150">
        <v>7684</v>
      </c>
      <c r="H327" s="151">
        <v>0.75871941697032796</v>
      </c>
      <c r="I327" s="149" t="s">
        <v>75</v>
      </c>
      <c r="M327" s="143" t="str">
        <f t="shared" si="10"/>
        <v>Yes</v>
      </c>
      <c r="N327" s="143">
        <f t="shared" si="11"/>
        <v>1</v>
      </c>
      <c r="P327" s="146"/>
    </row>
    <row r="328" spans="1:16" x14ac:dyDescent="0.25">
      <c r="A328" s="149">
        <v>2013</v>
      </c>
      <c r="B328" s="149" t="s">
        <v>118</v>
      </c>
      <c r="C328" s="137" t="s">
        <v>157</v>
      </c>
      <c r="D328" s="137" t="s">
        <v>148</v>
      </c>
      <c r="E328" s="137" t="s">
        <v>76</v>
      </c>
      <c r="F328" s="149" t="s">
        <v>16</v>
      </c>
      <c r="G328" s="150">
        <v>7555</v>
      </c>
      <c r="H328" s="151">
        <v>0.7650562541363336</v>
      </c>
      <c r="I328" s="149" t="s">
        <v>75</v>
      </c>
      <c r="M328" s="143" t="str">
        <f t="shared" si="10"/>
        <v>Yes</v>
      </c>
      <c r="N328" s="143">
        <f t="shared" si="11"/>
        <v>1</v>
      </c>
      <c r="P328" s="146"/>
    </row>
    <row r="329" spans="1:16" x14ac:dyDescent="0.25">
      <c r="A329" s="149">
        <v>2012</v>
      </c>
      <c r="B329" s="149" t="s">
        <v>118</v>
      </c>
      <c r="C329" s="137" t="s">
        <v>157</v>
      </c>
      <c r="D329" s="137" t="s">
        <v>148</v>
      </c>
      <c r="E329" s="137" t="s">
        <v>76</v>
      </c>
      <c r="F329" s="149" t="s">
        <v>16</v>
      </c>
      <c r="G329" s="150">
        <v>7812</v>
      </c>
      <c r="H329" s="151">
        <v>0.76254480286738346</v>
      </c>
      <c r="I329" s="149" t="s">
        <v>75</v>
      </c>
      <c r="M329" s="143" t="str">
        <f t="shared" si="10"/>
        <v>Yes</v>
      </c>
      <c r="N329" s="143">
        <f t="shared" si="11"/>
        <v>1</v>
      </c>
      <c r="P329" s="146"/>
    </row>
    <row r="330" spans="1:16" x14ac:dyDescent="0.25">
      <c r="A330" s="149">
        <v>2014</v>
      </c>
      <c r="B330" s="149" t="s">
        <v>118</v>
      </c>
      <c r="C330" s="137" t="s">
        <v>157</v>
      </c>
      <c r="D330" s="137" t="s">
        <v>148</v>
      </c>
      <c r="E330" s="137" t="s">
        <v>76</v>
      </c>
      <c r="F330" s="149" t="s">
        <v>101</v>
      </c>
      <c r="G330" s="150">
        <v>43968</v>
      </c>
      <c r="H330" s="151">
        <v>0.80156022561863172</v>
      </c>
      <c r="I330" s="149"/>
      <c r="M330" s="143" t="str">
        <f t="shared" si="10"/>
        <v>No</v>
      </c>
      <c r="N330" s="143">
        <f t="shared" si="11"/>
        <v>0</v>
      </c>
      <c r="P330" s="146"/>
    </row>
    <row r="331" spans="1:16" x14ac:dyDescent="0.25">
      <c r="A331" s="149">
        <v>2013</v>
      </c>
      <c r="B331" s="149" t="s">
        <v>118</v>
      </c>
      <c r="C331" s="137" t="s">
        <v>157</v>
      </c>
      <c r="D331" s="137" t="s">
        <v>148</v>
      </c>
      <c r="E331" s="137" t="s">
        <v>76</v>
      </c>
      <c r="F331" s="149" t="s">
        <v>101</v>
      </c>
      <c r="G331" s="150">
        <v>47879</v>
      </c>
      <c r="H331" s="151">
        <v>0.80413124751978948</v>
      </c>
      <c r="I331" s="149"/>
      <c r="M331" s="143" t="str">
        <f t="shared" si="10"/>
        <v>No</v>
      </c>
      <c r="N331" s="143">
        <f t="shared" si="11"/>
        <v>0</v>
      </c>
      <c r="P331" s="146"/>
    </row>
    <row r="332" spans="1:16" x14ac:dyDescent="0.25">
      <c r="A332" s="149">
        <v>2012</v>
      </c>
      <c r="B332" s="149" t="s">
        <v>118</v>
      </c>
      <c r="C332" s="137" t="s">
        <v>157</v>
      </c>
      <c r="D332" s="137" t="s">
        <v>148</v>
      </c>
      <c r="E332" s="137" t="s">
        <v>76</v>
      </c>
      <c r="F332" s="149" t="s">
        <v>101</v>
      </c>
      <c r="G332" s="150">
        <v>49440</v>
      </c>
      <c r="H332" s="151">
        <v>0.79637944983818765</v>
      </c>
      <c r="I332" s="149"/>
      <c r="M332" s="143" t="str">
        <f t="shared" si="10"/>
        <v>No</v>
      </c>
      <c r="N332" s="143">
        <f t="shared" si="11"/>
        <v>0</v>
      </c>
      <c r="P332" s="146"/>
    </row>
    <row r="333" spans="1:16" x14ac:dyDescent="0.25">
      <c r="A333" s="149">
        <v>2014</v>
      </c>
      <c r="B333" s="149" t="s">
        <v>118</v>
      </c>
      <c r="C333" s="137" t="s">
        <v>157</v>
      </c>
      <c r="D333" s="137" t="s">
        <v>154</v>
      </c>
      <c r="E333" s="137" t="s">
        <v>108</v>
      </c>
      <c r="F333" s="149" t="s">
        <v>87</v>
      </c>
      <c r="G333" s="150">
        <v>108</v>
      </c>
      <c r="H333" s="151">
        <v>0.72222222222222221</v>
      </c>
      <c r="I333" s="149" t="s">
        <v>88</v>
      </c>
      <c r="M333" s="143" t="str">
        <f t="shared" si="10"/>
        <v>Yes</v>
      </c>
      <c r="N333" s="143">
        <f t="shared" si="11"/>
        <v>0</v>
      </c>
      <c r="P333" s="146"/>
    </row>
    <row r="334" spans="1:16" x14ac:dyDescent="0.25">
      <c r="A334" s="149">
        <v>2013</v>
      </c>
      <c r="B334" s="149" t="s">
        <v>118</v>
      </c>
      <c r="C334" s="137" t="s">
        <v>157</v>
      </c>
      <c r="D334" s="137" t="s">
        <v>154</v>
      </c>
      <c r="E334" s="137" t="s">
        <v>108</v>
      </c>
      <c r="F334" s="149" t="s">
        <v>87</v>
      </c>
      <c r="G334" s="150">
        <v>103</v>
      </c>
      <c r="H334" s="151">
        <v>0.79611650485436891</v>
      </c>
      <c r="I334" s="149" t="s">
        <v>88</v>
      </c>
      <c r="M334" s="143" t="str">
        <f t="shared" si="10"/>
        <v>Yes</v>
      </c>
      <c r="N334" s="143">
        <f t="shared" si="11"/>
        <v>0</v>
      </c>
      <c r="P334" s="146"/>
    </row>
    <row r="335" spans="1:16" x14ac:dyDescent="0.25">
      <c r="A335" s="149">
        <v>2012</v>
      </c>
      <c r="B335" s="149" t="s">
        <v>118</v>
      </c>
      <c r="C335" s="137" t="s">
        <v>157</v>
      </c>
      <c r="D335" s="137" t="s">
        <v>154</v>
      </c>
      <c r="E335" s="137" t="s">
        <v>108</v>
      </c>
      <c r="F335" s="149" t="s">
        <v>87</v>
      </c>
      <c r="G335" s="150">
        <v>149</v>
      </c>
      <c r="H335" s="151">
        <v>0.79194630872483218</v>
      </c>
      <c r="I335" s="149" t="s">
        <v>88</v>
      </c>
      <c r="M335" s="143" t="str">
        <f t="shared" si="10"/>
        <v>Yes</v>
      </c>
      <c r="N335" s="143">
        <f t="shared" si="11"/>
        <v>0</v>
      </c>
      <c r="P335" s="146"/>
    </row>
    <row r="336" spans="1:16" x14ac:dyDescent="0.25">
      <c r="A336" s="149">
        <v>2014</v>
      </c>
      <c r="B336" s="149" t="s">
        <v>118</v>
      </c>
      <c r="C336" s="137" t="s">
        <v>157</v>
      </c>
      <c r="D336" s="137" t="s">
        <v>154</v>
      </c>
      <c r="E336" s="137" t="s">
        <v>108</v>
      </c>
      <c r="F336" s="149" t="s">
        <v>85</v>
      </c>
      <c r="G336" s="150">
        <v>1542</v>
      </c>
      <c r="H336" s="151">
        <v>0.79312581063553822</v>
      </c>
      <c r="I336" s="149" t="s">
        <v>88</v>
      </c>
      <c r="M336" s="143" t="str">
        <f t="shared" si="10"/>
        <v>Yes</v>
      </c>
      <c r="N336" s="143">
        <f t="shared" si="11"/>
        <v>0</v>
      </c>
      <c r="P336" s="146"/>
    </row>
    <row r="337" spans="1:16" x14ac:dyDescent="0.25">
      <c r="A337" s="149">
        <v>2013</v>
      </c>
      <c r="B337" s="149" t="s">
        <v>118</v>
      </c>
      <c r="C337" s="137" t="s">
        <v>157</v>
      </c>
      <c r="D337" s="137" t="s">
        <v>154</v>
      </c>
      <c r="E337" s="137" t="s">
        <v>108</v>
      </c>
      <c r="F337" s="149" t="s">
        <v>85</v>
      </c>
      <c r="G337" s="150">
        <v>1660</v>
      </c>
      <c r="H337" s="151">
        <v>0.7939759036144578</v>
      </c>
      <c r="I337" s="149" t="s">
        <v>88</v>
      </c>
      <c r="M337" s="143" t="str">
        <f t="shared" si="10"/>
        <v>Yes</v>
      </c>
      <c r="N337" s="143">
        <f t="shared" si="11"/>
        <v>0</v>
      </c>
      <c r="P337" s="146"/>
    </row>
    <row r="338" spans="1:16" x14ac:dyDescent="0.25">
      <c r="A338" s="149">
        <v>2012</v>
      </c>
      <c r="B338" s="149" t="s">
        <v>118</v>
      </c>
      <c r="C338" s="137" t="s">
        <v>157</v>
      </c>
      <c r="D338" s="137" t="s">
        <v>154</v>
      </c>
      <c r="E338" s="137" t="s">
        <v>108</v>
      </c>
      <c r="F338" s="149" t="s">
        <v>85</v>
      </c>
      <c r="G338" s="150">
        <v>1793</v>
      </c>
      <c r="H338" s="151">
        <v>0.77189068600111543</v>
      </c>
      <c r="I338" s="149" t="s">
        <v>75</v>
      </c>
      <c r="M338" s="143" t="str">
        <f t="shared" si="10"/>
        <v>Yes</v>
      </c>
      <c r="N338" s="143">
        <f t="shared" si="11"/>
        <v>1</v>
      </c>
      <c r="P338" s="146"/>
    </row>
    <row r="339" spans="1:16" x14ac:dyDescent="0.25">
      <c r="A339" s="149">
        <v>2014</v>
      </c>
      <c r="B339" s="149" t="s">
        <v>118</v>
      </c>
      <c r="C339" s="137" t="s">
        <v>157</v>
      </c>
      <c r="D339" s="137" t="s">
        <v>154</v>
      </c>
      <c r="E339" s="137" t="s">
        <v>108</v>
      </c>
      <c r="F339" s="149" t="s">
        <v>86</v>
      </c>
      <c r="G339" s="150">
        <v>772</v>
      </c>
      <c r="H339" s="151">
        <v>0.77849740932642486</v>
      </c>
      <c r="I339" s="149" t="s">
        <v>88</v>
      </c>
      <c r="M339" s="143" t="str">
        <f t="shared" si="10"/>
        <v>Yes</v>
      </c>
      <c r="N339" s="143">
        <f t="shared" si="11"/>
        <v>0</v>
      </c>
      <c r="P339" s="146"/>
    </row>
    <row r="340" spans="1:16" x14ac:dyDescent="0.25">
      <c r="A340" s="149">
        <v>2013</v>
      </c>
      <c r="B340" s="149" t="s">
        <v>118</v>
      </c>
      <c r="C340" s="137" t="s">
        <v>157</v>
      </c>
      <c r="D340" s="137" t="s">
        <v>154</v>
      </c>
      <c r="E340" s="137" t="s">
        <v>108</v>
      </c>
      <c r="F340" s="149" t="s">
        <v>86</v>
      </c>
      <c r="G340" s="150">
        <v>865</v>
      </c>
      <c r="H340" s="151">
        <v>0.76994219653179186</v>
      </c>
      <c r="I340" s="149" t="s">
        <v>75</v>
      </c>
      <c r="M340" s="143" t="str">
        <f t="shared" si="10"/>
        <v>Yes</v>
      </c>
      <c r="N340" s="143">
        <f t="shared" si="11"/>
        <v>1</v>
      </c>
      <c r="P340" s="146"/>
    </row>
    <row r="341" spans="1:16" x14ac:dyDescent="0.25">
      <c r="A341" s="149">
        <v>2012</v>
      </c>
      <c r="B341" s="149" t="s">
        <v>118</v>
      </c>
      <c r="C341" s="137" t="s">
        <v>157</v>
      </c>
      <c r="D341" s="137" t="s">
        <v>154</v>
      </c>
      <c r="E341" s="137" t="s">
        <v>108</v>
      </c>
      <c r="F341" s="149" t="s">
        <v>86</v>
      </c>
      <c r="G341" s="150">
        <v>938</v>
      </c>
      <c r="H341" s="151">
        <v>0.78464818763326227</v>
      </c>
      <c r="I341" s="149" t="s">
        <v>88</v>
      </c>
      <c r="M341" s="143" t="str">
        <f t="shared" si="10"/>
        <v>Yes</v>
      </c>
      <c r="N341" s="143">
        <f t="shared" si="11"/>
        <v>0</v>
      </c>
      <c r="P341" s="146"/>
    </row>
    <row r="342" spans="1:16" x14ac:dyDescent="0.25">
      <c r="A342" s="149">
        <v>2014</v>
      </c>
      <c r="B342" s="149" t="s">
        <v>118</v>
      </c>
      <c r="C342" s="137" t="s">
        <v>157</v>
      </c>
      <c r="D342" s="137" t="s">
        <v>154</v>
      </c>
      <c r="E342" s="137" t="s">
        <v>108</v>
      </c>
      <c r="F342" s="149" t="s">
        <v>84</v>
      </c>
      <c r="G342" s="150">
        <v>350</v>
      </c>
      <c r="H342" s="151">
        <v>0.77714285714285714</v>
      </c>
      <c r="I342" s="149" t="s">
        <v>88</v>
      </c>
      <c r="M342" s="143" t="str">
        <f t="shared" si="10"/>
        <v>Yes</v>
      </c>
      <c r="N342" s="143">
        <f t="shared" si="11"/>
        <v>0</v>
      </c>
      <c r="P342" s="146"/>
    </row>
    <row r="343" spans="1:16" x14ac:dyDescent="0.25">
      <c r="A343" s="149">
        <v>2013</v>
      </c>
      <c r="B343" s="149" t="s">
        <v>118</v>
      </c>
      <c r="C343" s="137" t="s">
        <v>157</v>
      </c>
      <c r="D343" s="137" t="s">
        <v>154</v>
      </c>
      <c r="E343" s="137" t="s">
        <v>108</v>
      </c>
      <c r="F343" s="149" t="s">
        <v>84</v>
      </c>
      <c r="G343" s="150">
        <v>376</v>
      </c>
      <c r="H343" s="151">
        <v>0.71542553191489366</v>
      </c>
      <c r="I343" s="149" t="s">
        <v>75</v>
      </c>
      <c r="M343" s="143" t="str">
        <f t="shared" si="10"/>
        <v>Yes</v>
      </c>
      <c r="N343" s="143">
        <f t="shared" si="11"/>
        <v>1</v>
      </c>
      <c r="P343" s="146"/>
    </row>
    <row r="344" spans="1:16" x14ac:dyDescent="0.25">
      <c r="A344" s="149">
        <v>2012</v>
      </c>
      <c r="B344" s="149" t="s">
        <v>118</v>
      </c>
      <c r="C344" s="137" t="s">
        <v>157</v>
      </c>
      <c r="D344" s="137" t="s">
        <v>154</v>
      </c>
      <c r="E344" s="137" t="s">
        <v>108</v>
      </c>
      <c r="F344" s="149" t="s">
        <v>84</v>
      </c>
      <c r="G344" s="150">
        <v>412</v>
      </c>
      <c r="H344" s="151">
        <v>0.72572815533980584</v>
      </c>
      <c r="I344" s="149" t="s">
        <v>75</v>
      </c>
      <c r="M344" s="143" t="str">
        <f t="shared" si="10"/>
        <v>Yes</v>
      </c>
      <c r="N344" s="143">
        <f t="shared" si="11"/>
        <v>1</v>
      </c>
      <c r="P344" s="146"/>
    </row>
    <row r="345" spans="1:16" x14ac:dyDescent="0.25">
      <c r="A345" s="149">
        <v>2014</v>
      </c>
      <c r="B345" s="149" t="s">
        <v>118</v>
      </c>
      <c r="C345" s="137" t="s">
        <v>157</v>
      </c>
      <c r="D345" s="137" t="s">
        <v>154</v>
      </c>
      <c r="E345" s="137" t="s">
        <v>108</v>
      </c>
      <c r="F345" s="149" t="s">
        <v>41</v>
      </c>
      <c r="G345" s="150">
        <v>51606</v>
      </c>
      <c r="H345" s="151">
        <v>0.79562453978219583</v>
      </c>
      <c r="I345" s="149"/>
      <c r="M345" s="143" t="str">
        <f t="shared" si="10"/>
        <v>Yes</v>
      </c>
      <c r="N345" s="143">
        <f t="shared" si="11"/>
        <v>0</v>
      </c>
      <c r="P345" s="146"/>
    </row>
    <row r="346" spans="1:16" x14ac:dyDescent="0.25">
      <c r="A346" s="149">
        <v>2013</v>
      </c>
      <c r="B346" s="149" t="s">
        <v>118</v>
      </c>
      <c r="C346" s="137" t="s">
        <v>157</v>
      </c>
      <c r="D346" s="137" t="s">
        <v>154</v>
      </c>
      <c r="E346" s="137" t="s">
        <v>108</v>
      </c>
      <c r="F346" s="149" t="s">
        <v>41</v>
      </c>
      <c r="G346" s="150">
        <v>54734</v>
      </c>
      <c r="H346" s="151">
        <v>0.80125698834362558</v>
      </c>
      <c r="I346" s="149"/>
      <c r="M346" s="143" t="str">
        <f t="shared" si="10"/>
        <v>Yes</v>
      </c>
      <c r="N346" s="143">
        <f t="shared" si="11"/>
        <v>0</v>
      </c>
      <c r="P346" s="146"/>
    </row>
    <row r="347" spans="1:16" x14ac:dyDescent="0.25">
      <c r="A347" s="149">
        <v>2012</v>
      </c>
      <c r="B347" s="149" t="s">
        <v>118</v>
      </c>
      <c r="C347" s="137" t="s">
        <v>157</v>
      </c>
      <c r="D347" s="137" t="s">
        <v>154</v>
      </c>
      <c r="E347" s="137" t="s">
        <v>108</v>
      </c>
      <c r="F347" s="149" t="s">
        <v>41</v>
      </c>
      <c r="G347" s="150">
        <v>56816</v>
      </c>
      <c r="H347" s="151">
        <v>0.79532174035482961</v>
      </c>
      <c r="I347" s="149"/>
      <c r="M347" s="143" t="str">
        <f t="shared" si="10"/>
        <v>Yes</v>
      </c>
      <c r="N347" s="143">
        <f t="shared" si="11"/>
        <v>0</v>
      </c>
      <c r="P347" s="146"/>
    </row>
    <row r="348" spans="1:16" x14ac:dyDescent="0.25">
      <c r="A348" s="149">
        <v>2014</v>
      </c>
      <c r="B348" s="149" t="s">
        <v>118</v>
      </c>
      <c r="C348" s="137" t="s">
        <v>157</v>
      </c>
      <c r="D348" s="137" t="s">
        <v>148</v>
      </c>
      <c r="E348" s="137" t="s">
        <v>79</v>
      </c>
      <c r="F348" s="149" t="s">
        <v>103</v>
      </c>
      <c r="G348" s="150">
        <v>921</v>
      </c>
      <c r="H348" s="151">
        <v>0.71009771986970682</v>
      </c>
      <c r="I348" s="149" t="s">
        <v>75</v>
      </c>
      <c r="M348" s="143" t="str">
        <f t="shared" si="10"/>
        <v>Yes</v>
      </c>
      <c r="N348" s="143">
        <f t="shared" si="11"/>
        <v>1</v>
      </c>
      <c r="P348" s="146"/>
    </row>
    <row r="349" spans="1:16" x14ac:dyDescent="0.25">
      <c r="A349" s="149">
        <v>2014</v>
      </c>
      <c r="B349" s="149" t="s">
        <v>118</v>
      </c>
      <c r="C349" s="137" t="s">
        <v>157</v>
      </c>
      <c r="D349" s="137" t="s">
        <v>148</v>
      </c>
      <c r="E349" s="137" t="s">
        <v>79</v>
      </c>
      <c r="F349" s="149" t="s">
        <v>101</v>
      </c>
      <c r="G349" s="150">
        <v>50731</v>
      </c>
      <c r="H349" s="151">
        <v>0.79673178135656697</v>
      </c>
      <c r="I349" s="149"/>
      <c r="M349" s="143" t="str">
        <f t="shared" si="10"/>
        <v>No</v>
      </c>
      <c r="N349" s="143">
        <f t="shared" si="11"/>
        <v>0</v>
      </c>
      <c r="P349" s="146"/>
    </row>
    <row r="350" spans="1:16" x14ac:dyDescent="0.25">
      <c r="A350" s="149">
        <v>2014</v>
      </c>
      <c r="B350" s="149" t="s">
        <v>118</v>
      </c>
      <c r="C350" s="137" t="s">
        <v>157</v>
      </c>
      <c r="D350" s="137" t="s">
        <v>148</v>
      </c>
      <c r="E350" s="137" t="s">
        <v>105</v>
      </c>
      <c r="F350" s="149" t="s">
        <v>106</v>
      </c>
      <c r="G350" s="150">
        <v>16981</v>
      </c>
      <c r="H350" s="151">
        <v>0.78646722807844061</v>
      </c>
      <c r="I350" s="149" t="s">
        <v>75</v>
      </c>
      <c r="M350" s="143" t="str">
        <f t="shared" si="10"/>
        <v>Yes</v>
      </c>
      <c r="N350" s="143">
        <f t="shared" si="11"/>
        <v>1</v>
      </c>
      <c r="P350" s="146"/>
    </row>
    <row r="351" spans="1:16" x14ac:dyDescent="0.25">
      <c r="A351" s="149">
        <v>2014</v>
      </c>
      <c r="B351" s="149" t="s">
        <v>118</v>
      </c>
      <c r="C351" s="137" t="s">
        <v>157</v>
      </c>
      <c r="D351" s="137" t="s">
        <v>148</v>
      </c>
      <c r="E351" s="137" t="s">
        <v>105</v>
      </c>
      <c r="F351" s="149" t="s">
        <v>101</v>
      </c>
      <c r="G351" s="150">
        <v>34671</v>
      </c>
      <c r="H351" s="151">
        <v>0.79945776008768132</v>
      </c>
      <c r="I351" s="149"/>
      <c r="M351" s="143" t="str">
        <f t="shared" si="10"/>
        <v>No</v>
      </c>
      <c r="N351" s="143">
        <f t="shared" si="11"/>
        <v>0</v>
      </c>
      <c r="P351" s="146"/>
    </row>
    <row r="352" spans="1:16" x14ac:dyDescent="0.25">
      <c r="A352" s="149">
        <v>2014</v>
      </c>
      <c r="B352" s="149" t="s">
        <v>118</v>
      </c>
      <c r="C352" s="137" t="s">
        <v>157</v>
      </c>
      <c r="D352" s="137" t="s">
        <v>148</v>
      </c>
      <c r="E352" s="137" t="s">
        <v>98</v>
      </c>
      <c r="F352" s="149" t="s">
        <v>99</v>
      </c>
      <c r="G352" s="150">
        <v>32189</v>
      </c>
      <c r="H352" s="151">
        <v>0.77433284662462332</v>
      </c>
      <c r="I352" s="149"/>
      <c r="M352" s="143" t="str">
        <f t="shared" si="10"/>
        <v>Yes</v>
      </c>
      <c r="N352" s="143">
        <f t="shared" si="11"/>
        <v>0</v>
      </c>
      <c r="P352" s="146"/>
    </row>
    <row r="353" spans="1:16" x14ac:dyDescent="0.25">
      <c r="A353" s="149">
        <v>2013</v>
      </c>
      <c r="B353" s="149" t="s">
        <v>118</v>
      </c>
      <c r="C353" s="137" t="s">
        <v>157</v>
      </c>
      <c r="D353" s="137" t="s">
        <v>148</v>
      </c>
      <c r="E353" s="137" t="s">
        <v>98</v>
      </c>
      <c r="F353" s="149" t="s">
        <v>99</v>
      </c>
      <c r="G353" s="150">
        <v>33280</v>
      </c>
      <c r="H353" s="151">
        <v>0.77515024038461533</v>
      </c>
      <c r="I353" s="149"/>
      <c r="M353" s="143" t="str">
        <f t="shared" si="10"/>
        <v>Yes</v>
      </c>
      <c r="N353" s="143">
        <f t="shared" si="11"/>
        <v>0</v>
      </c>
      <c r="P353" s="146"/>
    </row>
    <row r="354" spans="1:16" x14ac:dyDescent="0.25">
      <c r="A354" s="149">
        <v>2012</v>
      </c>
      <c r="B354" s="149" t="s">
        <v>118</v>
      </c>
      <c r="C354" s="137" t="s">
        <v>157</v>
      </c>
      <c r="D354" s="137" t="s">
        <v>148</v>
      </c>
      <c r="E354" s="137" t="s">
        <v>98</v>
      </c>
      <c r="F354" s="149" t="s">
        <v>99</v>
      </c>
      <c r="G354" s="150">
        <v>33822</v>
      </c>
      <c r="H354" s="151">
        <v>0.76985394122169004</v>
      </c>
      <c r="I354" s="149"/>
      <c r="M354" s="143" t="str">
        <f t="shared" si="10"/>
        <v>Yes</v>
      </c>
      <c r="N354" s="143">
        <f t="shared" si="11"/>
        <v>0</v>
      </c>
      <c r="P354" s="146"/>
    </row>
    <row r="355" spans="1:16" x14ac:dyDescent="0.25">
      <c r="A355" s="149">
        <v>2014</v>
      </c>
      <c r="B355" s="149" t="s">
        <v>118</v>
      </c>
      <c r="C355" s="137" t="s">
        <v>157</v>
      </c>
      <c r="D355" s="137" t="s">
        <v>148</v>
      </c>
      <c r="E355" s="137" t="s">
        <v>98</v>
      </c>
      <c r="F355" s="149" t="s">
        <v>100</v>
      </c>
      <c r="G355" s="150">
        <v>19463</v>
      </c>
      <c r="H355" s="151">
        <v>0.82967682268920517</v>
      </c>
      <c r="I355" s="149" t="s">
        <v>75</v>
      </c>
      <c r="M355" s="143" t="str">
        <f t="shared" si="10"/>
        <v>No</v>
      </c>
      <c r="N355" s="143">
        <f t="shared" si="11"/>
        <v>1</v>
      </c>
      <c r="P355" s="146"/>
    </row>
    <row r="356" spans="1:16" x14ac:dyDescent="0.25">
      <c r="A356" s="149">
        <v>2013</v>
      </c>
      <c r="B356" s="149" t="s">
        <v>118</v>
      </c>
      <c r="C356" s="137" t="s">
        <v>157</v>
      </c>
      <c r="D356" s="137" t="s">
        <v>148</v>
      </c>
      <c r="E356" s="137" t="s">
        <v>98</v>
      </c>
      <c r="F356" s="149" t="s">
        <v>100</v>
      </c>
      <c r="G356" s="150">
        <v>22154</v>
      </c>
      <c r="H356" s="151">
        <v>0.8343414281845265</v>
      </c>
      <c r="I356" s="149" t="s">
        <v>75</v>
      </c>
      <c r="M356" s="143" t="str">
        <f t="shared" si="10"/>
        <v>No</v>
      </c>
      <c r="N356" s="143">
        <f t="shared" si="11"/>
        <v>1</v>
      </c>
      <c r="P356" s="146"/>
    </row>
    <row r="357" spans="1:16" x14ac:dyDescent="0.25">
      <c r="A357" s="149">
        <v>2012</v>
      </c>
      <c r="B357" s="149" t="s">
        <v>118</v>
      </c>
      <c r="C357" s="137" t="s">
        <v>157</v>
      </c>
      <c r="D357" s="137" t="s">
        <v>148</v>
      </c>
      <c r="E357" s="137" t="s">
        <v>98</v>
      </c>
      <c r="F357" s="149" t="s">
        <v>100</v>
      </c>
      <c r="G357" s="150">
        <v>23430</v>
      </c>
      <c r="H357" s="151">
        <v>0.82338881775501493</v>
      </c>
      <c r="I357" s="149" t="s">
        <v>75</v>
      </c>
      <c r="M357" s="143" t="str">
        <f t="shared" si="10"/>
        <v>No</v>
      </c>
      <c r="N357" s="143">
        <f t="shared" si="11"/>
        <v>1</v>
      </c>
      <c r="P357" s="146"/>
    </row>
    <row r="358" spans="1:16" x14ac:dyDescent="0.25">
      <c r="A358" s="149">
        <v>2014</v>
      </c>
      <c r="B358" s="149" t="s">
        <v>118</v>
      </c>
      <c r="C358" s="137" t="s">
        <v>157</v>
      </c>
      <c r="D358" s="137" t="s">
        <v>148</v>
      </c>
      <c r="E358" s="137" t="s">
        <v>80</v>
      </c>
      <c r="F358" s="149" t="s">
        <v>104</v>
      </c>
      <c r="G358" s="150">
        <v>2948</v>
      </c>
      <c r="H358" s="151">
        <v>0.65128900949796475</v>
      </c>
      <c r="I358" s="149" t="s">
        <v>75</v>
      </c>
      <c r="M358" s="143" t="str">
        <f t="shared" si="10"/>
        <v>Yes</v>
      </c>
      <c r="N358" s="143">
        <f t="shared" si="11"/>
        <v>1</v>
      </c>
      <c r="P358" s="146"/>
    </row>
    <row r="359" spans="1:16" x14ac:dyDescent="0.25">
      <c r="A359" s="149">
        <v>2014</v>
      </c>
      <c r="B359" s="149" t="s">
        <v>118</v>
      </c>
      <c r="C359" s="137" t="s">
        <v>157</v>
      </c>
      <c r="D359" s="137" t="s">
        <v>148</v>
      </c>
      <c r="E359" s="137" t="s">
        <v>80</v>
      </c>
      <c r="F359" s="149" t="s">
        <v>101</v>
      </c>
      <c r="G359" s="150">
        <v>48704</v>
      </c>
      <c r="H359" s="151">
        <v>0.80389701051248352</v>
      </c>
      <c r="I359" s="149"/>
      <c r="M359" s="143" t="str">
        <f t="shared" si="10"/>
        <v>No</v>
      </c>
      <c r="N359" s="143">
        <f t="shared" si="11"/>
        <v>0</v>
      </c>
      <c r="P359" s="146"/>
    </row>
    <row r="360" spans="1:16" x14ac:dyDescent="0.25">
      <c r="A360" s="149">
        <v>2014</v>
      </c>
      <c r="B360" s="149" t="s">
        <v>118</v>
      </c>
      <c r="C360" s="137" t="s">
        <v>157</v>
      </c>
      <c r="D360" s="137" t="s">
        <v>148</v>
      </c>
      <c r="E360" s="137" t="s">
        <v>78</v>
      </c>
      <c r="F360" s="149" t="s">
        <v>102</v>
      </c>
      <c r="G360" s="150">
        <v>14938</v>
      </c>
      <c r="H360" s="151">
        <v>0.74139777748025171</v>
      </c>
      <c r="I360" s="149" t="s">
        <v>75</v>
      </c>
      <c r="M360" s="143" t="str">
        <f t="shared" si="10"/>
        <v>Yes</v>
      </c>
      <c r="N360" s="143">
        <f t="shared" si="11"/>
        <v>1</v>
      </c>
      <c r="P360" s="146"/>
    </row>
    <row r="361" spans="1:16" x14ac:dyDescent="0.25">
      <c r="A361" s="149">
        <v>2014</v>
      </c>
      <c r="B361" s="149" t="s">
        <v>118</v>
      </c>
      <c r="C361" s="137" t="s">
        <v>157</v>
      </c>
      <c r="D361" s="137" t="s">
        <v>148</v>
      </c>
      <c r="E361" s="137" t="s">
        <v>78</v>
      </c>
      <c r="F361" s="149" t="s">
        <v>101</v>
      </c>
      <c r="G361" s="150">
        <v>36714</v>
      </c>
      <c r="H361" s="151">
        <v>0.81707250640082807</v>
      </c>
      <c r="I361" s="149"/>
      <c r="M361" s="143" t="str">
        <f t="shared" si="10"/>
        <v>No</v>
      </c>
      <c r="N361" s="143">
        <f t="shared" si="11"/>
        <v>0</v>
      </c>
      <c r="P361" s="146"/>
    </row>
    <row r="362" spans="1:16" x14ac:dyDescent="0.25">
      <c r="A362" s="149">
        <v>2014</v>
      </c>
      <c r="B362" s="149" t="s">
        <v>118</v>
      </c>
      <c r="C362" s="137" t="s">
        <v>157</v>
      </c>
      <c r="D362" s="137" t="s">
        <v>154</v>
      </c>
      <c r="E362" s="137" t="s">
        <v>109</v>
      </c>
      <c r="F362" s="149" t="s">
        <v>51</v>
      </c>
      <c r="G362" s="150">
        <v>188</v>
      </c>
      <c r="H362" s="151">
        <v>0.73404255319148937</v>
      </c>
      <c r="I362" s="149" t="s">
        <v>75</v>
      </c>
      <c r="M362" s="143" t="str">
        <f t="shared" si="10"/>
        <v>Yes</v>
      </c>
      <c r="N362" s="143">
        <f t="shared" si="11"/>
        <v>1</v>
      </c>
      <c r="P362" s="146"/>
    </row>
    <row r="363" spans="1:16" x14ac:dyDescent="0.25">
      <c r="A363" s="149">
        <v>2013</v>
      </c>
      <c r="B363" s="149" t="s">
        <v>118</v>
      </c>
      <c r="C363" s="137" t="s">
        <v>157</v>
      </c>
      <c r="D363" s="137" t="s">
        <v>154</v>
      </c>
      <c r="E363" s="137" t="s">
        <v>109</v>
      </c>
      <c r="F363" s="149" t="s">
        <v>51</v>
      </c>
      <c r="G363" s="150">
        <v>237</v>
      </c>
      <c r="H363" s="151">
        <v>0.73417721518987344</v>
      </c>
      <c r="I363" s="149" t="s">
        <v>75</v>
      </c>
      <c r="M363" s="143" t="str">
        <f t="shared" si="10"/>
        <v>Yes</v>
      </c>
      <c r="N363" s="143">
        <f t="shared" si="11"/>
        <v>1</v>
      </c>
      <c r="P363" s="146"/>
    </row>
    <row r="364" spans="1:16" x14ac:dyDescent="0.25">
      <c r="A364" s="149">
        <v>2012</v>
      </c>
      <c r="B364" s="149" t="s">
        <v>118</v>
      </c>
      <c r="C364" s="137" t="s">
        <v>157</v>
      </c>
      <c r="D364" s="137" t="s">
        <v>154</v>
      </c>
      <c r="E364" s="137" t="s">
        <v>109</v>
      </c>
      <c r="F364" s="149" t="s">
        <v>51</v>
      </c>
      <c r="G364" s="150">
        <v>206</v>
      </c>
      <c r="H364" s="151">
        <v>0.76213592233009708</v>
      </c>
      <c r="I364" s="149" t="s">
        <v>88</v>
      </c>
      <c r="M364" s="143" t="str">
        <f t="shared" si="10"/>
        <v>Yes</v>
      </c>
      <c r="N364" s="143">
        <f t="shared" si="11"/>
        <v>0</v>
      </c>
      <c r="P364" s="146"/>
    </row>
    <row r="365" spans="1:16" x14ac:dyDescent="0.25">
      <c r="A365" s="149">
        <v>2014</v>
      </c>
      <c r="B365" s="149" t="s">
        <v>118</v>
      </c>
      <c r="C365" s="137" t="s">
        <v>157</v>
      </c>
      <c r="D365" s="137" t="s">
        <v>154</v>
      </c>
      <c r="E365" s="137" t="s">
        <v>109</v>
      </c>
      <c r="F365" s="149" t="s">
        <v>111</v>
      </c>
      <c r="G365" s="150">
        <v>454</v>
      </c>
      <c r="H365" s="151">
        <v>0.7687224669603524</v>
      </c>
      <c r="I365" s="149" t="s">
        <v>88</v>
      </c>
      <c r="M365" s="143" t="str">
        <f t="shared" si="10"/>
        <v>Yes</v>
      </c>
      <c r="N365" s="143">
        <f t="shared" si="11"/>
        <v>0</v>
      </c>
      <c r="P365" s="146"/>
    </row>
    <row r="366" spans="1:16" x14ac:dyDescent="0.25">
      <c r="A366" s="149">
        <v>2013</v>
      </c>
      <c r="B366" s="149" t="s">
        <v>118</v>
      </c>
      <c r="C366" s="137" t="s">
        <v>157</v>
      </c>
      <c r="D366" s="137" t="s">
        <v>154</v>
      </c>
      <c r="E366" s="137" t="s">
        <v>109</v>
      </c>
      <c r="F366" s="149" t="s">
        <v>111</v>
      </c>
      <c r="G366" s="150">
        <v>461</v>
      </c>
      <c r="H366" s="151">
        <v>0.76138828633405642</v>
      </c>
      <c r="I366" s="149" t="s">
        <v>75</v>
      </c>
      <c r="M366" s="143" t="str">
        <f t="shared" si="10"/>
        <v>Yes</v>
      </c>
      <c r="N366" s="143">
        <f t="shared" si="11"/>
        <v>1</v>
      </c>
      <c r="P366" s="146"/>
    </row>
    <row r="367" spans="1:16" x14ac:dyDescent="0.25">
      <c r="A367" s="149">
        <v>2012</v>
      </c>
      <c r="B367" s="149" t="s">
        <v>118</v>
      </c>
      <c r="C367" s="137" t="s">
        <v>157</v>
      </c>
      <c r="D367" s="137" t="s">
        <v>154</v>
      </c>
      <c r="E367" s="137" t="s">
        <v>109</v>
      </c>
      <c r="F367" s="149" t="s">
        <v>111</v>
      </c>
      <c r="G367" s="150">
        <v>436</v>
      </c>
      <c r="H367" s="151">
        <v>0.72935779816513757</v>
      </c>
      <c r="I367" s="149" t="s">
        <v>75</v>
      </c>
      <c r="M367" s="143" t="str">
        <f t="shared" si="10"/>
        <v>Yes</v>
      </c>
      <c r="N367" s="143">
        <f t="shared" si="11"/>
        <v>1</v>
      </c>
      <c r="P367" s="146"/>
    </row>
    <row r="368" spans="1:16" x14ac:dyDescent="0.25">
      <c r="A368" s="149">
        <v>2014</v>
      </c>
      <c r="B368" s="149" t="s">
        <v>118</v>
      </c>
      <c r="C368" s="137" t="s">
        <v>157</v>
      </c>
      <c r="D368" s="137" t="s">
        <v>154</v>
      </c>
      <c r="E368" s="137" t="s">
        <v>109</v>
      </c>
      <c r="F368" s="149" t="s">
        <v>110</v>
      </c>
      <c r="G368" s="150">
        <v>48805</v>
      </c>
      <c r="H368" s="151">
        <v>0.79875012806064949</v>
      </c>
      <c r="I368" s="149"/>
      <c r="M368" s="143" t="str">
        <f t="shared" si="10"/>
        <v>Yes</v>
      </c>
      <c r="N368" s="143">
        <f t="shared" si="11"/>
        <v>0</v>
      </c>
      <c r="P368" s="146"/>
    </row>
    <row r="369" spans="1:16" x14ac:dyDescent="0.25">
      <c r="A369" s="149">
        <v>2013</v>
      </c>
      <c r="B369" s="149" t="s">
        <v>118</v>
      </c>
      <c r="C369" s="137" t="s">
        <v>157</v>
      </c>
      <c r="D369" s="137" t="s">
        <v>154</v>
      </c>
      <c r="E369" s="137" t="s">
        <v>109</v>
      </c>
      <c r="F369" s="149" t="s">
        <v>110</v>
      </c>
      <c r="G369" s="150">
        <v>51764</v>
      </c>
      <c r="H369" s="151">
        <v>0.80470983695232212</v>
      </c>
      <c r="I369" s="149"/>
      <c r="M369" s="143" t="str">
        <f t="shared" si="10"/>
        <v>Yes</v>
      </c>
      <c r="N369" s="143">
        <f t="shared" si="11"/>
        <v>0</v>
      </c>
      <c r="P369" s="146"/>
    </row>
    <row r="370" spans="1:16" x14ac:dyDescent="0.25">
      <c r="A370" s="149">
        <v>2012</v>
      </c>
      <c r="B370" s="149" t="s">
        <v>118</v>
      </c>
      <c r="C370" s="137" t="s">
        <v>157</v>
      </c>
      <c r="D370" s="137" t="s">
        <v>154</v>
      </c>
      <c r="E370" s="137" t="s">
        <v>109</v>
      </c>
      <c r="F370" s="149" t="s">
        <v>110</v>
      </c>
      <c r="G370" s="150">
        <v>53554</v>
      </c>
      <c r="H370" s="151">
        <v>0.79777420920939612</v>
      </c>
      <c r="I370" s="149"/>
      <c r="M370" s="143" t="str">
        <f t="shared" si="10"/>
        <v>Yes</v>
      </c>
      <c r="N370" s="143">
        <f t="shared" si="11"/>
        <v>0</v>
      </c>
      <c r="P370" s="146"/>
    </row>
    <row r="371" spans="1:16" x14ac:dyDescent="0.25">
      <c r="A371" s="149">
        <v>2014</v>
      </c>
      <c r="B371" s="149" t="s">
        <v>118</v>
      </c>
      <c r="C371" s="137" t="s">
        <v>157</v>
      </c>
      <c r="D371" s="137" t="s">
        <v>154</v>
      </c>
      <c r="E371" s="137" t="s">
        <v>109</v>
      </c>
      <c r="F371" s="149" t="s">
        <v>52</v>
      </c>
      <c r="G371" s="150">
        <v>282</v>
      </c>
      <c r="H371" s="151">
        <v>0.76595744680851063</v>
      </c>
      <c r="I371" s="149" t="s">
        <v>88</v>
      </c>
      <c r="M371" s="143" t="str">
        <f t="shared" si="10"/>
        <v>Yes</v>
      </c>
      <c r="N371" s="143">
        <f t="shared" si="11"/>
        <v>0</v>
      </c>
      <c r="P371" s="146"/>
    </row>
    <row r="372" spans="1:16" x14ac:dyDescent="0.25">
      <c r="A372" s="149">
        <v>2013</v>
      </c>
      <c r="B372" s="149" t="s">
        <v>118</v>
      </c>
      <c r="C372" s="137" t="s">
        <v>157</v>
      </c>
      <c r="D372" s="137" t="s">
        <v>154</v>
      </c>
      <c r="E372" s="137" t="s">
        <v>109</v>
      </c>
      <c r="F372" s="149" t="s">
        <v>52</v>
      </c>
      <c r="G372" s="150">
        <v>318</v>
      </c>
      <c r="H372" s="151">
        <v>0.73270440251572322</v>
      </c>
      <c r="I372" s="149" t="s">
        <v>75</v>
      </c>
      <c r="M372" s="143" t="str">
        <f t="shared" si="10"/>
        <v>Yes</v>
      </c>
      <c r="N372" s="143">
        <f t="shared" si="11"/>
        <v>1</v>
      </c>
      <c r="P372" s="146"/>
    </row>
    <row r="373" spans="1:16" x14ac:dyDescent="0.25">
      <c r="A373" s="149">
        <v>2012</v>
      </c>
      <c r="B373" s="149" t="s">
        <v>118</v>
      </c>
      <c r="C373" s="137" t="s">
        <v>157</v>
      </c>
      <c r="D373" s="137" t="s">
        <v>154</v>
      </c>
      <c r="E373" s="137" t="s">
        <v>109</v>
      </c>
      <c r="F373" s="149" t="s">
        <v>52</v>
      </c>
      <c r="G373" s="150">
        <v>327</v>
      </c>
      <c r="H373" s="151">
        <v>0.74617737003058104</v>
      </c>
      <c r="I373" s="149" t="s">
        <v>75</v>
      </c>
      <c r="M373" s="143" t="str">
        <f t="shared" si="10"/>
        <v>Yes</v>
      </c>
      <c r="N373" s="143">
        <f t="shared" si="11"/>
        <v>1</v>
      </c>
      <c r="P373" s="146"/>
    </row>
    <row r="374" spans="1:16" ht="30" x14ac:dyDescent="0.25">
      <c r="A374" s="149">
        <v>2013</v>
      </c>
      <c r="B374" s="149" t="s">
        <v>119</v>
      </c>
      <c r="C374" s="137" t="s">
        <v>158</v>
      </c>
      <c r="D374" s="137" t="s">
        <v>148</v>
      </c>
      <c r="E374" s="137" t="s">
        <v>79</v>
      </c>
      <c r="F374" s="149" t="s">
        <v>103</v>
      </c>
      <c r="G374" s="150">
        <v>440</v>
      </c>
      <c r="H374" s="151">
        <v>0.72272727272727277</v>
      </c>
      <c r="I374" s="149" t="s">
        <v>75</v>
      </c>
      <c r="M374" s="143" t="str">
        <f t="shared" si="10"/>
        <v>Yes</v>
      </c>
      <c r="N374" s="143">
        <f t="shared" si="11"/>
        <v>1</v>
      </c>
      <c r="P374" s="146"/>
    </row>
    <row r="375" spans="1:16" ht="30" x14ac:dyDescent="0.25">
      <c r="A375" s="149">
        <v>2012</v>
      </c>
      <c r="B375" s="149" t="s">
        <v>119</v>
      </c>
      <c r="C375" s="137" t="s">
        <v>158</v>
      </c>
      <c r="D375" s="137" t="s">
        <v>148</v>
      </c>
      <c r="E375" s="137" t="s">
        <v>79</v>
      </c>
      <c r="F375" s="149" t="s">
        <v>103</v>
      </c>
      <c r="G375" s="150">
        <v>457</v>
      </c>
      <c r="H375" s="151">
        <v>0.70678336980306344</v>
      </c>
      <c r="I375" s="149" t="s">
        <v>75</v>
      </c>
      <c r="M375" s="143" t="str">
        <f t="shared" si="10"/>
        <v>Yes</v>
      </c>
      <c r="N375" s="143">
        <f t="shared" si="11"/>
        <v>1</v>
      </c>
      <c r="P375" s="146"/>
    </row>
    <row r="376" spans="1:16" ht="30" x14ac:dyDescent="0.25">
      <c r="A376" s="149">
        <v>2013</v>
      </c>
      <c r="B376" s="149" t="s">
        <v>119</v>
      </c>
      <c r="C376" s="137" t="s">
        <v>158</v>
      </c>
      <c r="D376" s="137" t="s">
        <v>148</v>
      </c>
      <c r="E376" s="137" t="s">
        <v>79</v>
      </c>
      <c r="F376" s="149" t="s">
        <v>101</v>
      </c>
      <c r="G376" s="150">
        <v>33167</v>
      </c>
      <c r="H376" s="151">
        <v>0.82958965236530291</v>
      </c>
      <c r="I376" s="149"/>
      <c r="M376" s="143" t="str">
        <f t="shared" si="10"/>
        <v>No</v>
      </c>
      <c r="N376" s="143">
        <f t="shared" si="11"/>
        <v>0</v>
      </c>
      <c r="P376" s="146"/>
    </row>
    <row r="377" spans="1:16" ht="30" x14ac:dyDescent="0.25">
      <c r="A377" s="149">
        <v>2012</v>
      </c>
      <c r="B377" s="149" t="s">
        <v>119</v>
      </c>
      <c r="C377" s="137" t="s">
        <v>158</v>
      </c>
      <c r="D377" s="137" t="s">
        <v>148</v>
      </c>
      <c r="E377" s="137" t="s">
        <v>79</v>
      </c>
      <c r="F377" s="149" t="s">
        <v>101</v>
      </c>
      <c r="G377" s="150">
        <v>34596</v>
      </c>
      <c r="H377" s="151">
        <v>0.81841831425598333</v>
      </c>
      <c r="I377" s="149"/>
      <c r="M377" s="143" t="str">
        <f t="shared" si="10"/>
        <v>No</v>
      </c>
      <c r="N377" s="143">
        <f t="shared" si="11"/>
        <v>0</v>
      </c>
      <c r="P377" s="146"/>
    </row>
    <row r="378" spans="1:16" ht="30" x14ac:dyDescent="0.25">
      <c r="A378" s="149">
        <v>2013</v>
      </c>
      <c r="B378" s="149" t="s">
        <v>119</v>
      </c>
      <c r="C378" s="137" t="s">
        <v>158</v>
      </c>
      <c r="D378" s="137" t="s">
        <v>148</v>
      </c>
      <c r="E378" s="137" t="s">
        <v>105</v>
      </c>
      <c r="F378" s="149" t="s">
        <v>106</v>
      </c>
      <c r="G378" s="150">
        <v>10049</v>
      </c>
      <c r="H378" s="151">
        <v>0.81878793909841774</v>
      </c>
      <c r="I378" s="149" t="s">
        <v>75</v>
      </c>
      <c r="M378" s="143" t="str">
        <f t="shared" si="10"/>
        <v>Yes</v>
      </c>
      <c r="N378" s="143">
        <f t="shared" si="11"/>
        <v>1</v>
      </c>
      <c r="P378" s="146"/>
    </row>
    <row r="379" spans="1:16" ht="30" x14ac:dyDescent="0.25">
      <c r="A379" s="149">
        <v>2012</v>
      </c>
      <c r="B379" s="149" t="s">
        <v>119</v>
      </c>
      <c r="C379" s="137" t="s">
        <v>158</v>
      </c>
      <c r="D379" s="137" t="s">
        <v>148</v>
      </c>
      <c r="E379" s="137" t="s">
        <v>105</v>
      </c>
      <c r="F379" s="149" t="s">
        <v>106</v>
      </c>
      <c r="G379" s="150">
        <v>10195</v>
      </c>
      <c r="H379" s="151">
        <v>0.80529671407552716</v>
      </c>
      <c r="I379" s="149" t="s">
        <v>75</v>
      </c>
      <c r="M379" s="143" t="str">
        <f t="shared" si="10"/>
        <v>Yes</v>
      </c>
      <c r="N379" s="143">
        <f t="shared" si="11"/>
        <v>1</v>
      </c>
      <c r="P379" s="146"/>
    </row>
    <row r="380" spans="1:16" ht="30" x14ac:dyDescent="0.25">
      <c r="A380" s="149">
        <v>2013</v>
      </c>
      <c r="B380" s="149" t="s">
        <v>119</v>
      </c>
      <c r="C380" s="137" t="s">
        <v>158</v>
      </c>
      <c r="D380" s="137" t="s">
        <v>148</v>
      </c>
      <c r="E380" s="137" t="s">
        <v>105</v>
      </c>
      <c r="F380" s="149" t="s">
        <v>101</v>
      </c>
      <c r="G380" s="150">
        <v>23558</v>
      </c>
      <c r="H380" s="151">
        <v>0.83220137532897531</v>
      </c>
      <c r="I380" s="149"/>
      <c r="M380" s="143" t="str">
        <f t="shared" si="10"/>
        <v>No</v>
      </c>
      <c r="N380" s="143">
        <f t="shared" si="11"/>
        <v>0</v>
      </c>
      <c r="P380" s="146"/>
    </row>
    <row r="381" spans="1:16" ht="30" x14ac:dyDescent="0.25">
      <c r="A381" s="149">
        <v>2012</v>
      </c>
      <c r="B381" s="149" t="s">
        <v>119</v>
      </c>
      <c r="C381" s="137" t="s">
        <v>158</v>
      </c>
      <c r="D381" s="137" t="s">
        <v>148</v>
      </c>
      <c r="E381" s="137" t="s">
        <v>105</v>
      </c>
      <c r="F381" s="149" t="s">
        <v>101</v>
      </c>
      <c r="G381" s="150">
        <v>24858</v>
      </c>
      <c r="H381" s="151">
        <v>0.8217475259473811</v>
      </c>
      <c r="I381" s="149"/>
      <c r="M381" s="143" t="str">
        <f t="shared" si="10"/>
        <v>No</v>
      </c>
      <c r="N381" s="143">
        <f t="shared" si="11"/>
        <v>0</v>
      </c>
      <c r="P381" s="146"/>
    </row>
    <row r="382" spans="1:16" ht="30" x14ac:dyDescent="0.25">
      <c r="A382" s="149">
        <v>2013</v>
      </c>
      <c r="B382" s="149" t="s">
        <v>119</v>
      </c>
      <c r="C382" s="137" t="s">
        <v>158</v>
      </c>
      <c r="D382" s="137" t="s">
        <v>148</v>
      </c>
      <c r="E382" s="137" t="s">
        <v>78</v>
      </c>
      <c r="F382" s="149" t="s">
        <v>102</v>
      </c>
      <c r="G382" s="150">
        <v>8450</v>
      </c>
      <c r="H382" s="151">
        <v>0.79360946745562133</v>
      </c>
      <c r="I382" s="149" t="s">
        <v>75</v>
      </c>
      <c r="M382" s="143" t="str">
        <f t="shared" si="10"/>
        <v>Yes</v>
      </c>
      <c r="N382" s="143">
        <f t="shared" si="11"/>
        <v>1</v>
      </c>
      <c r="P382" s="146"/>
    </row>
    <row r="383" spans="1:16" ht="30" x14ac:dyDescent="0.25">
      <c r="A383" s="149">
        <v>2012</v>
      </c>
      <c r="B383" s="149" t="s">
        <v>119</v>
      </c>
      <c r="C383" s="137" t="s">
        <v>158</v>
      </c>
      <c r="D383" s="137" t="s">
        <v>148</v>
      </c>
      <c r="E383" s="137" t="s">
        <v>78</v>
      </c>
      <c r="F383" s="149" t="s">
        <v>102</v>
      </c>
      <c r="G383" s="150">
        <v>8721</v>
      </c>
      <c r="H383" s="151">
        <v>0.77926843251920652</v>
      </c>
      <c r="I383" s="149" t="s">
        <v>75</v>
      </c>
      <c r="M383" s="143" t="str">
        <f t="shared" si="10"/>
        <v>Yes</v>
      </c>
      <c r="N383" s="143">
        <f t="shared" si="11"/>
        <v>1</v>
      </c>
      <c r="P383" s="146"/>
    </row>
    <row r="384" spans="1:16" ht="30" x14ac:dyDescent="0.25">
      <c r="A384" s="149">
        <v>2013</v>
      </c>
      <c r="B384" s="149" t="s">
        <v>119</v>
      </c>
      <c r="C384" s="137" t="s">
        <v>158</v>
      </c>
      <c r="D384" s="137" t="s">
        <v>148</v>
      </c>
      <c r="E384" s="137" t="s">
        <v>78</v>
      </c>
      <c r="F384" s="149" t="s">
        <v>101</v>
      </c>
      <c r="G384" s="150">
        <v>25157</v>
      </c>
      <c r="H384" s="151">
        <v>0.83980601820566836</v>
      </c>
      <c r="I384" s="149"/>
      <c r="M384" s="143" t="str">
        <f t="shared" si="10"/>
        <v>No</v>
      </c>
      <c r="N384" s="143">
        <f t="shared" si="11"/>
        <v>0</v>
      </c>
      <c r="P384" s="146"/>
    </row>
    <row r="385" spans="1:16" ht="30" x14ac:dyDescent="0.25">
      <c r="A385" s="149">
        <v>2012</v>
      </c>
      <c r="B385" s="149" t="s">
        <v>119</v>
      </c>
      <c r="C385" s="137" t="s">
        <v>158</v>
      </c>
      <c r="D385" s="137" t="s">
        <v>148</v>
      </c>
      <c r="E385" s="137" t="s">
        <v>78</v>
      </c>
      <c r="F385" s="149" t="s">
        <v>101</v>
      </c>
      <c r="G385" s="150">
        <v>26332</v>
      </c>
      <c r="H385" s="151">
        <v>0.82944706061066387</v>
      </c>
      <c r="I385" s="149"/>
      <c r="M385" s="143" t="str">
        <f t="shared" si="10"/>
        <v>No</v>
      </c>
      <c r="N385" s="143">
        <f t="shared" si="11"/>
        <v>0</v>
      </c>
      <c r="P385" s="146"/>
    </row>
    <row r="386" spans="1:16" ht="30" x14ac:dyDescent="0.25">
      <c r="A386" s="149">
        <v>2013</v>
      </c>
      <c r="B386" s="149" t="s">
        <v>119</v>
      </c>
      <c r="C386" s="137" t="s">
        <v>158</v>
      </c>
      <c r="D386" s="137" t="s">
        <v>148</v>
      </c>
      <c r="E386" s="137" t="s">
        <v>80</v>
      </c>
      <c r="F386" s="149" t="s">
        <v>104</v>
      </c>
      <c r="G386" s="150">
        <v>1316</v>
      </c>
      <c r="H386" s="151">
        <v>0.69984802431610937</v>
      </c>
      <c r="I386" s="149" t="s">
        <v>75</v>
      </c>
      <c r="M386" s="143" t="str">
        <f t="shared" si="10"/>
        <v>Yes</v>
      </c>
      <c r="N386" s="143">
        <f t="shared" si="11"/>
        <v>1</v>
      </c>
      <c r="P386" s="146"/>
    </row>
    <row r="387" spans="1:16" ht="30" x14ac:dyDescent="0.25">
      <c r="A387" s="149">
        <v>2012</v>
      </c>
      <c r="B387" s="149" t="s">
        <v>119</v>
      </c>
      <c r="C387" s="137" t="s">
        <v>158</v>
      </c>
      <c r="D387" s="137" t="s">
        <v>148</v>
      </c>
      <c r="E387" s="137" t="s">
        <v>80</v>
      </c>
      <c r="F387" s="149" t="s">
        <v>104</v>
      </c>
      <c r="G387" s="150">
        <v>1344</v>
      </c>
      <c r="H387" s="151">
        <v>0.68377976190476186</v>
      </c>
      <c r="I387" s="149" t="s">
        <v>75</v>
      </c>
      <c r="M387" s="143" t="str">
        <f t="shared" ref="M387:M450" si="12">IF(LEFT(F387,2)="no","No","Yes")</f>
        <v>Yes</v>
      </c>
      <c r="N387" s="143">
        <f t="shared" ref="N387:N450" si="13">IF(I387="*",1,0)</f>
        <v>1</v>
      </c>
      <c r="P387" s="146"/>
    </row>
    <row r="388" spans="1:16" ht="30" x14ac:dyDescent="0.25">
      <c r="A388" s="149">
        <v>2013</v>
      </c>
      <c r="B388" s="149" t="s">
        <v>119</v>
      </c>
      <c r="C388" s="137" t="s">
        <v>158</v>
      </c>
      <c r="D388" s="137" t="s">
        <v>148</v>
      </c>
      <c r="E388" s="137" t="s">
        <v>80</v>
      </c>
      <c r="F388" s="149" t="s">
        <v>101</v>
      </c>
      <c r="G388" s="150">
        <v>32291</v>
      </c>
      <c r="H388" s="151">
        <v>0.833421077080301</v>
      </c>
      <c r="I388" s="149"/>
      <c r="M388" s="143" t="str">
        <f t="shared" si="12"/>
        <v>No</v>
      </c>
      <c r="N388" s="143">
        <f t="shared" si="13"/>
        <v>0</v>
      </c>
      <c r="P388" s="146"/>
    </row>
    <row r="389" spans="1:16" ht="30" x14ac:dyDescent="0.25">
      <c r="A389" s="149">
        <v>2012</v>
      </c>
      <c r="B389" s="149" t="s">
        <v>119</v>
      </c>
      <c r="C389" s="137" t="s">
        <v>158</v>
      </c>
      <c r="D389" s="137" t="s">
        <v>148</v>
      </c>
      <c r="E389" s="137" t="s">
        <v>80</v>
      </c>
      <c r="F389" s="149" t="s">
        <v>101</v>
      </c>
      <c r="G389" s="150">
        <v>33709</v>
      </c>
      <c r="H389" s="151">
        <v>0.82227298347622302</v>
      </c>
      <c r="I389" s="149"/>
      <c r="M389" s="143" t="str">
        <f t="shared" si="12"/>
        <v>No</v>
      </c>
      <c r="N389" s="143">
        <f t="shared" si="13"/>
        <v>0</v>
      </c>
      <c r="P389" s="146"/>
    </row>
    <row r="390" spans="1:16" ht="30" x14ac:dyDescent="0.25">
      <c r="A390" s="149">
        <v>2014</v>
      </c>
      <c r="B390" s="149" t="s">
        <v>119</v>
      </c>
      <c r="C390" s="137" t="s">
        <v>158</v>
      </c>
      <c r="D390" s="137" t="s">
        <v>154</v>
      </c>
      <c r="E390" s="137" t="s">
        <v>107</v>
      </c>
      <c r="F390" s="149" t="s">
        <v>30</v>
      </c>
      <c r="G390" s="150">
        <v>670</v>
      </c>
      <c r="H390" s="151">
        <v>0.76567164179104474</v>
      </c>
      <c r="I390" s="149"/>
      <c r="M390" s="143" t="str">
        <f t="shared" si="12"/>
        <v>Yes</v>
      </c>
      <c r="N390" s="143">
        <f t="shared" si="13"/>
        <v>0</v>
      </c>
      <c r="P390" s="146"/>
    </row>
    <row r="391" spans="1:16" ht="30" x14ac:dyDescent="0.25">
      <c r="A391" s="149">
        <v>2013</v>
      </c>
      <c r="B391" s="149" t="s">
        <v>119</v>
      </c>
      <c r="C391" s="137" t="s">
        <v>158</v>
      </c>
      <c r="D391" s="137" t="s">
        <v>154</v>
      </c>
      <c r="E391" s="137" t="s">
        <v>107</v>
      </c>
      <c r="F391" s="149" t="s">
        <v>30</v>
      </c>
      <c r="G391" s="150">
        <v>743</v>
      </c>
      <c r="H391" s="151">
        <v>0.78196500672947511</v>
      </c>
      <c r="I391" s="149"/>
      <c r="M391" s="143" t="str">
        <f t="shared" si="12"/>
        <v>Yes</v>
      </c>
      <c r="N391" s="143">
        <f t="shared" si="13"/>
        <v>0</v>
      </c>
      <c r="P391" s="146"/>
    </row>
    <row r="392" spans="1:16" ht="30" x14ac:dyDescent="0.25">
      <c r="A392" s="149">
        <v>2012</v>
      </c>
      <c r="B392" s="149" t="s">
        <v>119</v>
      </c>
      <c r="C392" s="137" t="s">
        <v>158</v>
      </c>
      <c r="D392" s="137" t="s">
        <v>154</v>
      </c>
      <c r="E392" s="137" t="s">
        <v>107</v>
      </c>
      <c r="F392" s="149" t="s">
        <v>30</v>
      </c>
      <c r="G392" s="150">
        <v>779</v>
      </c>
      <c r="H392" s="151">
        <v>0.76893453145057766</v>
      </c>
      <c r="I392" s="149"/>
      <c r="M392" s="143" t="str">
        <f t="shared" si="12"/>
        <v>Yes</v>
      </c>
      <c r="N392" s="143">
        <f t="shared" si="13"/>
        <v>0</v>
      </c>
      <c r="P392" s="146"/>
    </row>
    <row r="393" spans="1:16" ht="30" x14ac:dyDescent="0.25">
      <c r="A393" s="149">
        <v>2014</v>
      </c>
      <c r="B393" s="149" t="s">
        <v>119</v>
      </c>
      <c r="C393" s="137" t="s">
        <v>158</v>
      </c>
      <c r="D393" s="137" t="s">
        <v>154</v>
      </c>
      <c r="E393" s="137" t="s">
        <v>107</v>
      </c>
      <c r="F393" s="149" t="s">
        <v>31</v>
      </c>
      <c r="G393" s="150">
        <v>1253</v>
      </c>
      <c r="H393" s="151">
        <v>0.77893056664006388</v>
      </c>
      <c r="I393" s="149" t="s">
        <v>88</v>
      </c>
      <c r="M393" s="143" t="str">
        <f t="shared" si="12"/>
        <v>Yes</v>
      </c>
      <c r="N393" s="143">
        <f t="shared" si="13"/>
        <v>0</v>
      </c>
      <c r="P393" s="146"/>
    </row>
    <row r="394" spans="1:16" ht="30" x14ac:dyDescent="0.25">
      <c r="A394" s="149">
        <v>2013</v>
      </c>
      <c r="B394" s="149" t="s">
        <v>119</v>
      </c>
      <c r="C394" s="137" t="s">
        <v>158</v>
      </c>
      <c r="D394" s="137" t="s">
        <v>154</v>
      </c>
      <c r="E394" s="137" t="s">
        <v>107</v>
      </c>
      <c r="F394" s="149" t="s">
        <v>31</v>
      </c>
      <c r="G394" s="150">
        <v>1397</v>
      </c>
      <c r="H394" s="151">
        <v>0.78239083750894778</v>
      </c>
      <c r="I394" s="149" t="s">
        <v>88</v>
      </c>
      <c r="M394" s="143" t="str">
        <f t="shared" si="12"/>
        <v>Yes</v>
      </c>
      <c r="N394" s="143">
        <f t="shared" si="13"/>
        <v>0</v>
      </c>
      <c r="P394" s="146"/>
    </row>
    <row r="395" spans="1:16" ht="30" x14ac:dyDescent="0.25">
      <c r="A395" s="149">
        <v>2012</v>
      </c>
      <c r="B395" s="149" t="s">
        <v>119</v>
      </c>
      <c r="C395" s="137" t="s">
        <v>158</v>
      </c>
      <c r="D395" s="137" t="s">
        <v>154</v>
      </c>
      <c r="E395" s="137" t="s">
        <v>107</v>
      </c>
      <c r="F395" s="149" t="s">
        <v>31</v>
      </c>
      <c r="G395" s="150">
        <v>1565</v>
      </c>
      <c r="H395" s="151">
        <v>0.76805111821086258</v>
      </c>
      <c r="I395" s="149" t="s">
        <v>88</v>
      </c>
      <c r="M395" s="143" t="str">
        <f t="shared" si="12"/>
        <v>Yes</v>
      </c>
      <c r="N395" s="143">
        <f t="shared" si="13"/>
        <v>0</v>
      </c>
      <c r="P395" s="146"/>
    </row>
    <row r="396" spans="1:16" ht="30" x14ac:dyDescent="0.25">
      <c r="A396" s="149">
        <v>2014</v>
      </c>
      <c r="B396" s="149" t="s">
        <v>119</v>
      </c>
      <c r="C396" s="137" t="s">
        <v>158</v>
      </c>
      <c r="D396" s="137" t="s">
        <v>154</v>
      </c>
      <c r="E396" s="137" t="s">
        <v>107</v>
      </c>
      <c r="F396" s="149" t="s">
        <v>32</v>
      </c>
      <c r="G396" s="150">
        <v>2118</v>
      </c>
      <c r="H396" s="151">
        <v>0.80217186024551468</v>
      </c>
      <c r="I396" s="149" t="s">
        <v>75</v>
      </c>
      <c r="M396" s="143" t="str">
        <f t="shared" si="12"/>
        <v>Yes</v>
      </c>
      <c r="N396" s="143">
        <f t="shared" si="13"/>
        <v>1</v>
      </c>
      <c r="P396" s="146"/>
    </row>
    <row r="397" spans="1:16" ht="30" x14ac:dyDescent="0.25">
      <c r="A397" s="149">
        <v>2013</v>
      </c>
      <c r="B397" s="149" t="s">
        <v>119</v>
      </c>
      <c r="C397" s="137" t="s">
        <v>158</v>
      </c>
      <c r="D397" s="137" t="s">
        <v>154</v>
      </c>
      <c r="E397" s="137" t="s">
        <v>107</v>
      </c>
      <c r="F397" s="149" t="s">
        <v>32</v>
      </c>
      <c r="G397" s="150">
        <v>2410</v>
      </c>
      <c r="H397" s="151">
        <v>0.8099585062240664</v>
      </c>
      <c r="I397" s="149" t="s">
        <v>88</v>
      </c>
      <c r="M397" s="143" t="str">
        <f t="shared" si="12"/>
        <v>Yes</v>
      </c>
      <c r="N397" s="143">
        <f t="shared" si="13"/>
        <v>0</v>
      </c>
      <c r="P397" s="146"/>
    </row>
    <row r="398" spans="1:16" ht="30" x14ac:dyDescent="0.25">
      <c r="A398" s="149">
        <v>2012</v>
      </c>
      <c r="B398" s="149" t="s">
        <v>119</v>
      </c>
      <c r="C398" s="137" t="s">
        <v>158</v>
      </c>
      <c r="D398" s="137" t="s">
        <v>154</v>
      </c>
      <c r="E398" s="137" t="s">
        <v>107</v>
      </c>
      <c r="F398" s="149" t="s">
        <v>32</v>
      </c>
      <c r="G398" s="150">
        <v>2677</v>
      </c>
      <c r="H398" s="151">
        <v>0.79529323870003732</v>
      </c>
      <c r="I398" s="149" t="s">
        <v>88</v>
      </c>
      <c r="M398" s="143" t="str">
        <f t="shared" si="12"/>
        <v>Yes</v>
      </c>
      <c r="N398" s="143">
        <f t="shared" si="13"/>
        <v>0</v>
      </c>
      <c r="P398" s="146"/>
    </row>
    <row r="399" spans="1:16" ht="30" x14ac:dyDescent="0.25">
      <c r="A399" s="149">
        <v>2014</v>
      </c>
      <c r="B399" s="149" t="s">
        <v>119</v>
      </c>
      <c r="C399" s="137" t="s">
        <v>158</v>
      </c>
      <c r="D399" s="137" t="s">
        <v>154</v>
      </c>
      <c r="E399" s="137" t="s">
        <v>107</v>
      </c>
      <c r="F399" s="149" t="s">
        <v>33</v>
      </c>
      <c r="G399" s="150">
        <v>4127</v>
      </c>
      <c r="H399" s="151">
        <v>0.83571601647685967</v>
      </c>
      <c r="I399" s="149" t="s">
        <v>75</v>
      </c>
      <c r="M399" s="143" t="str">
        <f t="shared" si="12"/>
        <v>Yes</v>
      </c>
      <c r="N399" s="143">
        <f t="shared" si="13"/>
        <v>1</v>
      </c>
      <c r="P399" s="146"/>
    </row>
    <row r="400" spans="1:16" ht="30" x14ac:dyDescent="0.25">
      <c r="A400" s="149">
        <v>2013</v>
      </c>
      <c r="B400" s="149" t="s">
        <v>119</v>
      </c>
      <c r="C400" s="137" t="s">
        <v>158</v>
      </c>
      <c r="D400" s="137" t="s">
        <v>154</v>
      </c>
      <c r="E400" s="137" t="s">
        <v>107</v>
      </c>
      <c r="F400" s="149" t="s">
        <v>33</v>
      </c>
      <c r="G400" s="150">
        <v>4684</v>
      </c>
      <c r="H400" s="151">
        <v>0.82578992314261312</v>
      </c>
      <c r="I400" s="149" t="s">
        <v>75</v>
      </c>
      <c r="M400" s="143" t="str">
        <f t="shared" si="12"/>
        <v>Yes</v>
      </c>
      <c r="N400" s="143">
        <f t="shared" si="13"/>
        <v>1</v>
      </c>
      <c r="P400" s="146"/>
    </row>
    <row r="401" spans="1:16" ht="30" x14ac:dyDescent="0.25">
      <c r="A401" s="149">
        <v>2012</v>
      </c>
      <c r="B401" s="149" t="s">
        <v>119</v>
      </c>
      <c r="C401" s="137" t="s">
        <v>158</v>
      </c>
      <c r="D401" s="137" t="s">
        <v>154</v>
      </c>
      <c r="E401" s="137" t="s">
        <v>107</v>
      </c>
      <c r="F401" s="149" t="s">
        <v>33</v>
      </c>
      <c r="G401" s="150">
        <v>4767</v>
      </c>
      <c r="H401" s="151">
        <v>0.82483742395636672</v>
      </c>
      <c r="I401" s="149" t="s">
        <v>75</v>
      </c>
      <c r="M401" s="143" t="str">
        <f t="shared" si="12"/>
        <v>Yes</v>
      </c>
      <c r="N401" s="143">
        <f t="shared" si="13"/>
        <v>1</v>
      </c>
      <c r="P401" s="146"/>
    </row>
    <row r="402" spans="1:16" ht="30" x14ac:dyDescent="0.25">
      <c r="A402" s="149">
        <v>2014</v>
      </c>
      <c r="B402" s="149" t="s">
        <v>119</v>
      </c>
      <c r="C402" s="137" t="s">
        <v>158</v>
      </c>
      <c r="D402" s="137" t="s">
        <v>154</v>
      </c>
      <c r="E402" s="137" t="s">
        <v>107</v>
      </c>
      <c r="F402" s="149" t="s">
        <v>34</v>
      </c>
      <c r="G402" s="150">
        <v>6164</v>
      </c>
      <c r="H402" s="151">
        <v>0.84863724853990918</v>
      </c>
      <c r="I402" s="149" t="s">
        <v>75</v>
      </c>
      <c r="M402" s="143" t="str">
        <f t="shared" si="12"/>
        <v>Yes</v>
      </c>
      <c r="N402" s="143">
        <f t="shared" si="13"/>
        <v>1</v>
      </c>
      <c r="P402" s="146"/>
    </row>
    <row r="403" spans="1:16" ht="30" x14ac:dyDescent="0.25">
      <c r="A403" s="149">
        <v>2013</v>
      </c>
      <c r="B403" s="149" t="s">
        <v>119</v>
      </c>
      <c r="C403" s="137" t="s">
        <v>158</v>
      </c>
      <c r="D403" s="137" t="s">
        <v>154</v>
      </c>
      <c r="E403" s="137" t="s">
        <v>107</v>
      </c>
      <c r="F403" s="149" t="s">
        <v>34</v>
      </c>
      <c r="G403" s="150">
        <v>6825</v>
      </c>
      <c r="H403" s="151">
        <v>0.85362637362637361</v>
      </c>
      <c r="I403" s="149" t="s">
        <v>75</v>
      </c>
      <c r="M403" s="143" t="str">
        <f t="shared" si="12"/>
        <v>Yes</v>
      </c>
      <c r="N403" s="143">
        <f t="shared" si="13"/>
        <v>1</v>
      </c>
      <c r="P403" s="146"/>
    </row>
    <row r="404" spans="1:16" ht="30" x14ac:dyDescent="0.25">
      <c r="A404" s="149">
        <v>2012</v>
      </c>
      <c r="B404" s="149" t="s">
        <v>119</v>
      </c>
      <c r="C404" s="137" t="s">
        <v>158</v>
      </c>
      <c r="D404" s="137" t="s">
        <v>154</v>
      </c>
      <c r="E404" s="137" t="s">
        <v>107</v>
      </c>
      <c r="F404" s="149" t="s">
        <v>34</v>
      </c>
      <c r="G404" s="150">
        <v>7304</v>
      </c>
      <c r="H404" s="151">
        <v>0.83967688937568452</v>
      </c>
      <c r="I404" s="149" t="s">
        <v>75</v>
      </c>
      <c r="M404" s="143" t="str">
        <f t="shared" si="12"/>
        <v>Yes</v>
      </c>
      <c r="N404" s="143">
        <f t="shared" si="13"/>
        <v>1</v>
      </c>
      <c r="P404" s="146"/>
    </row>
    <row r="405" spans="1:16" ht="30" x14ac:dyDescent="0.25">
      <c r="A405" s="149">
        <v>2014</v>
      </c>
      <c r="B405" s="149" t="s">
        <v>119</v>
      </c>
      <c r="C405" s="137" t="s">
        <v>158</v>
      </c>
      <c r="D405" s="137" t="s">
        <v>154</v>
      </c>
      <c r="E405" s="137" t="s">
        <v>107</v>
      </c>
      <c r="F405" s="149" t="s">
        <v>35</v>
      </c>
      <c r="G405" s="150">
        <v>9703</v>
      </c>
      <c r="H405" s="151">
        <v>0.85973410285478713</v>
      </c>
      <c r="I405" s="149" t="s">
        <v>75</v>
      </c>
      <c r="M405" s="143" t="str">
        <f t="shared" si="12"/>
        <v>Yes</v>
      </c>
      <c r="N405" s="143">
        <f t="shared" si="13"/>
        <v>1</v>
      </c>
      <c r="P405" s="146"/>
    </row>
    <row r="406" spans="1:16" ht="30" x14ac:dyDescent="0.25">
      <c r="A406" s="149">
        <v>2013</v>
      </c>
      <c r="B406" s="149" t="s">
        <v>119</v>
      </c>
      <c r="C406" s="137" t="s">
        <v>158</v>
      </c>
      <c r="D406" s="137" t="s">
        <v>154</v>
      </c>
      <c r="E406" s="137" t="s">
        <v>107</v>
      </c>
      <c r="F406" s="149" t="s">
        <v>35</v>
      </c>
      <c r="G406" s="150">
        <v>9850</v>
      </c>
      <c r="H406" s="151">
        <v>0.86538071065989852</v>
      </c>
      <c r="I406" s="149" t="s">
        <v>75</v>
      </c>
      <c r="M406" s="143" t="str">
        <f t="shared" si="12"/>
        <v>Yes</v>
      </c>
      <c r="N406" s="143">
        <f t="shared" si="13"/>
        <v>1</v>
      </c>
      <c r="P406" s="146"/>
    </row>
    <row r="407" spans="1:16" ht="30" x14ac:dyDescent="0.25">
      <c r="A407" s="149">
        <v>2012</v>
      </c>
      <c r="B407" s="149" t="s">
        <v>119</v>
      </c>
      <c r="C407" s="137" t="s">
        <v>158</v>
      </c>
      <c r="D407" s="137" t="s">
        <v>154</v>
      </c>
      <c r="E407" s="137" t="s">
        <v>107</v>
      </c>
      <c r="F407" s="149" t="s">
        <v>35</v>
      </c>
      <c r="G407" s="150">
        <v>10166</v>
      </c>
      <c r="H407" s="151">
        <v>0.85638402518197909</v>
      </c>
      <c r="I407" s="149" t="s">
        <v>75</v>
      </c>
      <c r="M407" s="143" t="str">
        <f t="shared" si="12"/>
        <v>Yes</v>
      </c>
      <c r="N407" s="143">
        <f t="shared" si="13"/>
        <v>1</v>
      </c>
      <c r="P407" s="146"/>
    </row>
    <row r="408" spans="1:16" ht="30" x14ac:dyDescent="0.25">
      <c r="A408" s="149">
        <v>2014</v>
      </c>
      <c r="B408" s="149" t="s">
        <v>119</v>
      </c>
      <c r="C408" s="137" t="s">
        <v>158</v>
      </c>
      <c r="D408" s="137" t="s">
        <v>154</v>
      </c>
      <c r="E408" s="137" t="s">
        <v>107</v>
      </c>
      <c r="F408" s="149" t="s">
        <v>36</v>
      </c>
      <c r="G408" s="150">
        <v>8083</v>
      </c>
      <c r="H408" s="151">
        <v>0.81083756031176546</v>
      </c>
      <c r="I408" s="149" t="s">
        <v>75</v>
      </c>
      <c r="M408" s="143" t="str">
        <f t="shared" si="12"/>
        <v>Yes</v>
      </c>
      <c r="N408" s="143">
        <f t="shared" si="13"/>
        <v>1</v>
      </c>
      <c r="P408" s="146"/>
    </row>
    <row r="409" spans="1:16" ht="30" x14ac:dyDescent="0.25">
      <c r="A409" s="149">
        <v>2013</v>
      </c>
      <c r="B409" s="149" t="s">
        <v>119</v>
      </c>
      <c r="C409" s="137" t="s">
        <v>158</v>
      </c>
      <c r="D409" s="137" t="s">
        <v>154</v>
      </c>
      <c r="E409" s="137" t="s">
        <v>107</v>
      </c>
      <c r="F409" s="149" t="s">
        <v>36</v>
      </c>
      <c r="G409" s="150">
        <v>8101</v>
      </c>
      <c r="H409" s="151">
        <v>0.81113442784841383</v>
      </c>
      <c r="I409" s="149" t="s">
        <v>88</v>
      </c>
      <c r="M409" s="143" t="str">
        <f t="shared" si="12"/>
        <v>Yes</v>
      </c>
      <c r="N409" s="143">
        <f t="shared" si="13"/>
        <v>0</v>
      </c>
      <c r="P409" s="146"/>
    </row>
    <row r="410" spans="1:16" ht="30" x14ac:dyDescent="0.25">
      <c r="A410" s="149">
        <v>2012</v>
      </c>
      <c r="B410" s="149" t="s">
        <v>119</v>
      </c>
      <c r="C410" s="137" t="s">
        <v>158</v>
      </c>
      <c r="D410" s="137" t="s">
        <v>154</v>
      </c>
      <c r="E410" s="137" t="s">
        <v>107</v>
      </c>
      <c r="F410" s="149" t="s">
        <v>36</v>
      </c>
      <c r="G410" s="150">
        <v>8245</v>
      </c>
      <c r="H410" s="151">
        <v>0.80157671315949064</v>
      </c>
      <c r="I410" s="149" t="s">
        <v>75</v>
      </c>
      <c r="M410" s="143" t="str">
        <f t="shared" si="12"/>
        <v>Yes</v>
      </c>
      <c r="N410" s="143">
        <f t="shared" si="13"/>
        <v>1</v>
      </c>
      <c r="P410" s="146"/>
    </row>
    <row r="411" spans="1:16" ht="30" x14ac:dyDescent="0.25">
      <c r="A411" s="149">
        <v>2014</v>
      </c>
      <c r="B411" s="149" t="s">
        <v>119</v>
      </c>
      <c r="C411" s="137" t="s">
        <v>158</v>
      </c>
      <c r="D411" s="137" t="s">
        <v>154</v>
      </c>
      <c r="E411" s="137" t="s">
        <v>107</v>
      </c>
      <c r="F411" s="149" t="s">
        <v>37</v>
      </c>
      <c r="G411" s="150">
        <v>2653</v>
      </c>
      <c r="H411" s="151">
        <v>0.71202412363362233</v>
      </c>
      <c r="I411" s="149" t="s">
        <v>75</v>
      </c>
      <c r="M411" s="143" t="str">
        <f t="shared" si="12"/>
        <v>Yes</v>
      </c>
      <c r="N411" s="143">
        <f t="shared" si="13"/>
        <v>1</v>
      </c>
      <c r="P411" s="146"/>
    </row>
    <row r="412" spans="1:16" ht="30" x14ac:dyDescent="0.25">
      <c r="A412" s="149">
        <v>2013</v>
      </c>
      <c r="B412" s="149" t="s">
        <v>119</v>
      </c>
      <c r="C412" s="137" t="s">
        <v>158</v>
      </c>
      <c r="D412" s="137" t="s">
        <v>154</v>
      </c>
      <c r="E412" s="137" t="s">
        <v>107</v>
      </c>
      <c r="F412" s="149" t="s">
        <v>37</v>
      </c>
      <c r="G412" s="150">
        <v>2693</v>
      </c>
      <c r="H412" s="151">
        <v>0.7129595246936502</v>
      </c>
      <c r="I412" s="149" t="s">
        <v>75</v>
      </c>
      <c r="M412" s="143" t="str">
        <f t="shared" si="12"/>
        <v>Yes</v>
      </c>
      <c r="N412" s="143">
        <f t="shared" si="13"/>
        <v>1</v>
      </c>
      <c r="P412" s="146"/>
    </row>
    <row r="413" spans="1:16" ht="30" x14ac:dyDescent="0.25">
      <c r="A413" s="149">
        <v>2012</v>
      </c>
      <c r="B413" s="149" t="s">
        <v>119</v>
      </c>
      <c r="C413" s="137" t="s">
        <v>158</v>
      </c>
      <c r="D413" s="137" t="s">
        <v>154</v>
      </c>
      <c r="E413" s="137" t="s">
        <v>107</v>
      </c>
      <c r="F413" s="149" t="s">
        <v>37</v>
      </c>
      <c r="G413" s="150">
        <v>2628</v>
      </c>
      <c r="H413" s="151">
        <v>0.69558599695585999</v>
      </c>
      <c r="I413" s="149" t="s">
        <v>75</v>
      </c>
      <c r="M413" s="143" t="str">
        <f t="shared" si="12"/>
        <v>Yes</v>
      </c>
      <c r="N413" s="143">
        <f t="shared" si="13"/>
        <v>1</v>
      </c>
      <c r="P413" s="146"/>
    </row>
    <row r="414" spans="1:16" ht="30" x14ac:dyDescent="0.25">
      <c r="A414" s="149">
        <v>2014</v>
      </c>
      <c r="B414" s="149" t="s">
        <v>119</v>
      </c>
      <c r="C414" s="137" t="s">
        <v>158</v>
      </c>
      <c r="D414" s="137" t="s">
        <v>148</v>
      </c>
      <c r="E414" s="137" t="s">
        <v>77</v>
      </c>
      <c r="F414" s="149" t="s">
        <v>77</v>
      </c>
      <c r="G414" s="150">
        <v>1199</v>
      </c>
      <c r="H414" s="151">
        <v>0.73894912427022519</v>
      </c>
      <c r="I414" s="149" t="s">
        <v>75</v>
      </c>
      <c r="M414" s="143" t="str">
        <f t="shared" si="12"/>
        <v>Yes</v>
      </c>
      <c r="N414" s="143">
        <f t="shared" si="13"/>
        <v>1</v>
      </c>
      <c r="P414" s="146"/>
    </row>
    <row r="415" spans="1:16" ht="30" x14ac:dyDescent="0.25">
      <c r="A415" s="149">
        <v>2013</v>
      </c>
      <c r="B415" s="149" t="s">
        <v>119</v>
      </c>
      <c r="C415" s="137" t="s">
        <v>158</v>
      </c>
      <c r="D415" s="137" t="s">
        <v>148</v>
      </c>
      <c r="E415" s="137" t="s">
        <v>77</v>
      </c>
      <c r="F415" s="149" t="s">
        <v>77</v>
      </c>
      <c r="G415" s="150">
        <v>1243</v>
      </c>
      <c r="H415" s="151">
        <v>0.7546259050683829</v>
      </c>
      <c r="I415" s="149" t="s">
        <v>75</v>
      </c>
      <c r="M415" s="143" t="str">
        <f t="shared" si="12"/>
        <v>Yes</v>
      </c>
      <c r="N415" s="143">
        <f t="shared" si="13"/>
        <v>1</v>
      </c>
      <c r="P415" s="146"/>
    </row>
    <row r="416" spans="1:16" ht="30" x14ac:dyDescent="0.25">
      <c r="A416" s="149">
        <v>2012</v>
      </c>
      <c r="B416" s="149" t="s">
        <v>119</v>
      </c>
      <c r="C416" s="137" t="s">
        <v>158</v>
      </c>
      <c r="D416" s="137" t="s">
        <v>148</v>
      </c>
      <c r="E416" s="137" t="s">
        <v>77</v>
      </c>
      <c r="F416" s="149" t="s">
        <v>77</v>
      </c>
      <c r="G416" s="150">
        <v>1407</v>
      </c>
      <c r="H416" s="151">
        <v>0.73560767590618337</v>
      </c>
      <c r="I416" s="149" t="s">
        <v>75</v>
      </c>
      <c r="M416" s="143" t="str">
        <f t="shared" si="12"/>
        <v>Yes</v>
      </c>
      <c r="N416" s="143">
        <f t="shared" si="13"/>
        <v>1</v>
      </c>
      <c r="P416" s="146"/>
    </row>
    <row r="417" spans="1:16" ht="30" x14ac:dyDescent="0.25">
      <c r="A417" s="149">
        <v>2014</v>
      </c>
      <c r="B417" s="149" t="s">
        <v>119</v>
      </c>
      <c r="C417" s="137" t="s">
        <v>158</v>
      </c>
      <c r="D417" s="137" t="s">
        <v>148</v>
      </c>
      <c r="E417" s="137" t="s">
        <v>77</v>
      </c>
      <c r="F417" s="149" t="s">
        <v>101</v>
      </c>
      <c r="G417" s="150">
        <v>30281</v>
      </c>
      <c r="H417" s="151">
        <v>0.82883656418216045</v>
      </c>
      <c r="I417" s="149"/>
      <c r="M417" s="143" t="str">
        <f t="shared" si="12"/>
        <v>No</v>
      </c>
      <c r="N417" s="143">
        <f t="shared" si="13"/>
        <v>0</v>
      </c>
      <c r="P417" s="146"/>
    </row>
    <row r="418" spans="1:16" ht="30" x14ac:dyDescent="0.25">
      <c r="A418" s="149">
        <v>2013</v>
      </c>
      <c r="B418" s="149" t="s">
        <v>119</v>
      </c>
      <c r="C418" s="137" t="s">
        <v>158</v>
      </c>
      <c r="D418" s="137" t="s">
        <v>148</v>
      </c>
      <c r="E418" s="137" t="s">
        <v>77</v>
      </c>
      <c r="F418" s="149" t="s">
        <v>101</v>
      </c>
      <c r="G418" s="150">
        <v>32364</v>
      </c>
      <c r="H418" s="151">
        <v>0.83101594364108267</v>
      </c>
      <c r="I418" s="149"/>
      <c r="M418" s="143" t="str">
        <f t="shared" si="12"/>
        <v>No</v>
      </c>
      <c r="N418" s="143">
        <f t="shared" si="13"/>
        <v>0</v>
      </c>
      <c r="P418" s="146"/>
    </row>
    <row r="419" spans="1:16" ht="30" x14ac:dyDescent="0.25">
      <c r="A419" s="149">
        <v>2012</v>
      </c>
      <c r="B419" s="149" t="s">
        <v>119</v>
      </c>
      <c r="C419" s="137" t="s">
        <v>158</v>
      </c>
      <c r="D419" s="137" t="s">
        <v>148</v>
      </c>
      <c r="E419" s="137" t="s">
        <v>77</v>
      </c>
      <c r="F419" s="149" t="s">
        <v>101</v>
      </c>
      <c r="G419" s="150">
        <v>33646</v>
      </c>
      <c r="H419" s="151">
        <v>0.8203649765202401</v>
      </c>
      <c r="I419" s="149"/>
      <c r="M419" s="143" t="str">
        <f t="shared" si="12"/>
        <v>No</v>
      </c>
      <c r="N419" s="143">
        <f t="shared" si="13"/>
        <v>0</v>
      </c>
      <c r="P419" s="146"/>
    </row>
    <row r="420" spans="1:16" ht="30" x14ac:dyDescent="0.25">
      <c r="A420" s="149">
        <v>2014</v>
      </c>
      <c r="B420" s="149" t="s">
        <v>119</v>
      </c>
      <c r="C420" s="137" t="s">
        <v>158</v>
      </c>
      <c r="D420" s="137" t="s">
        <v>148</v>
      </c>
      <c r="E420" s="137" t="s">
        <v>76</v>
      </c>
      <c r="F420" s="149" t="s">
        <v>16</v>
      </c>
      <c r="G420" s="150">
        <v>4060</v>
      </c>
      <c r="H420" s="151">
        <v>0.78793103448275859</v>
      </c>
      <c r="I420" s="149" t="s">
        <v>75</v>
      </c>
      <c r="M420" s="143" t="str">
        <f t="shared" si="12"/>
        <v>Yes</v>
      </c>
      <c r="N420" s="143">
        <f t="shared" si="13"/>
        <v>1</v>
      </c>
      <c r="P420" s="146"/>
    </row>
    <row r="421" spans="1:16" ht="30" x14ac:dyDescent="0.25">
      <c r="A421" s="149">
        <v>2013</v>
      </c>
      <c r="B421" s="149" t="s">
        <v>119</v>
      </c>
      <c r="C421" s="137" t="s">
        <v>158</v>
      </c>
      <c r="D421" s="137" t="s">
        <v>148</v>
      </c>
      <c r="E421" s="137" t="s">
        <v>76</v>
      </c>
      <c r="F421" s="149" t="s">
        <v>16</v>
      </c>
      <c r="G421" s="150">
        <v>3921</v>
      </c>
      <c r="H421" s="151">
        <v>0.79393011986738082</v>
      </c>
      <c r="I421" s="149" t="s">
        <v>75</v>
      </c>
      <c r="M421" s="143" t="str">
        <f t="shared" si="12"/>
        <v>Yes</v>
      </c>
      <c r="N421" s="143">
        <f t="shared" si="13"/>
        <v>1</v>
      </c>
      <c r="P421" s="146"/>
    </row>
    <row r="422" spans="1:16" ht="30" x14ac:dyDescent="0.25">
      <c r="A422" s="149">
        <v>2012</v>
      </c>
      <c r="B422" s="149" t="s">
        <v>119</v>
      </c>
      <c r="C422" s="137" t="s">
        <v>158</v>
      </c>
      <c r="D422" s="137" t="s">
        <v>148</v>
      </c>
      <c r="E422" s="137" t="s">
        <v>76</v>
      </c>
      <c r="F422" s="149" t="s">
        <v>16</v>
      </c>
      <c r="G422" s="150">
        <v>4173</v>
      </c>
      <c r="H422" s="151">
        <v>0.77546129882578485</v>
      </c>
      <c r="I422" s="149" t="s">
        <v>75</v>
      </c>
      <c r="M422" s="143" t="str">
        <f t="shared" si="12"/>
        <v>Yes</v>
      </c>
      <c r="N422" s="143">
        <f t="shared" si="13"/>
        <v>1</v>
      </c>
      <c r="P422" s="146"/>
    </row>
    <row r="423" spans="1:16" ht="30" x14ac:dyDescent="0.25">
      <c r="A423" s="149">
        <v>2014</v>
      </c>
      <c r="B423" s="149" t="s">
        <v>119</v>
      </c>
      <c r="C423" s="137" t="s">
        <v>158</v>
      </c>
      <c r="D423" s="137" t="s">
        <v>148</v>
      </c>
      <c r="E423" s="137" t="s">
        <v>76</v>
      </c>
      <c r="F423" s="149" t="s">
        <v>101</v>
      </c>
      <c r="G423" s="150">
        <v>27420</v>
      </c>
      <c r="H423" s="151">
        <v>0.83096280087527352</v>
      </c>
      <c r="I423" s="149"/>
      <c r="M423" s="143" t="str">
        <f t="shared" si="12"/>
        <v>No</v>
      </c>
      <c r="N423" s="143">
        <f t="shared" si="13"/>
        <v>0</v>
      </c>
      <c r="P423" s="146"/>
    </row>
    <row r="424" spans="1:16" ht="30" x14ac:dyDescent="0.25">
      <c r="A424" s="149">
        <v>2013</v>
      </c>
      <c r="B424" s="149" t="s">
        <v>119</v>
      </c>
      <c r="C424" s="137" t="s">
        <v>158</v>
      </c>
      <c r="D424" s="137" t="s">
        <v>148</v>
      </c>
      <c r="E424" s="137" t="s">
        <v>76</v>
      </c>
      <c r="F424" s="149" t="s">
        <v>101</v>
      </c>
      <c r="G424" s="150">
        <v>29686</v>
      </c>
      <c r="H424" s="151">
        <v>0.83271575826989153</v>
      </c>
      <c r="I424" s="149"/>
      <c r="M424" s="143" t="str">
        <f t="shared" si="12"/>
        <v>No</v>
      </c>
      <c r="N424" s="143">
        <f t="shared" si="13"/>
        <v>0</v>
      </c>
      <c r="P424" s="146"/>
    </row>
    <row r="425" spans="1:16" ht="30" x14ac:dyDescent="0.25">
      <c r="A425" s="149">
        <v>2012</v>
      </c>
      <c r="B425" s="149" t="s">
        <v>119</v>
      </c>
      <c r="C425" s="137" t="s">
        <v>158</v>
      </c>
      <c r="D425" s="137" t="s">
        <v>148</v>
      </c>
      <c r="E425" s="137" t="s">
        <v>76</v>
      </c>
      <c r="F425" s="149" t="s">
        <v>101</v>
      </c>
      <c r="G425" s="150">
        <v>30880</v>
      </c>
      <c r="H425" s="151">
        <v>0.82257124352331601</v>
      </c>
      <c r="I425" s="149"/>
      <c r="M425" s="143" t="str">
        <f t="shared" si="12"/>
        <v>No</v>
      </c>
      <c r="N425" s="143">
        <f t="shared" si="13"/>
        <v>0</v>
      </c>
      <c r="P425" s="146"/>
    </row>
    <row r="426" spans="1:16" ht="30" x14ac:dyDescent="0.25">
      <c r="A426" s="149">
        <v>2014</v>
      </c>
      <c r="B426" s="149" t="s">
        <v>119</v>
      </c>
      <c r="C426" s="137" t="s">
        <v>158</v>
      </c>
      <c r="D426" s="137" t="s">
        <v>154</v>
      </c>
      <c r="E426" s="137" t="s">
        <v>108</v>
      </c>
      <c r="F426" s="149" t="s">
        <v>87</v>
      </c>
      <c r="G426" s="150">
        <v>65</v>
      </c>
      <c r="H426" s="151">
        <v>0.84615384615384615</v>
      </c>
      <c r="I426" s="149" t="s">
        <v>88</v>
      </c>
      <c r="M426" s="143" t="str">
        <f t="shared" si="12"/>
        <v>Yes</v>
      </c>
      <c r="N426" s="143">
        <f t="shared" si="13"/>
        <v>0</v>
      </c>
      <c r="P426" s="146"/>
    </row>
    <row r="427" spans="1:16" ht="30" x14ac:dyDescent="0.25">
      <c r="A427" s="149">
        <v>2013</v>
      </c>
      <c r="B427" s="149" t="s">
        <v>119</v>
      </c>
      <c r="C427" s="137" t="s">
        <v>158</v>
      </c>
      <c r="D427" s="137" t="s">
        <v>154</v>
      </c>
      <c r="E427" s="137" t="s">
        <v>108</v>
      </c>
      <c r="F427" s="149" t="s">
        <v>87</v>
      </c>
      <c r="G427" s="150">
        <v>66</v>
      </c>
      <c r="H427" s="151">
        <v>0.84848484848484851</v>
      </c>
      <c r="I427" s="149" t="s">
        <v>88</v>
      </c>
      <c r="M427" s="143" t="str">
        <f t="shared" si="12"/>
        <v>Yes</v>
      </c>
      <c r="N427" s="143">
        <f t="shared" si="13"/>
        <v>0</v>
      </c>
      <c r="P427" s="146"/>
    </row>
    <row r="428" spans="1:16" ht="30" x14ac:dyDescent="0.25">
      <c r="A428" s="149">
        <v>2012</v>
      </c>
      <c r="B428" s="149" t="s">
        <v>119</v>
      </c>
      <c r="C428" s="137" t="s">
        <v>158</v>
      </c>
      <c r="D428" s="137" t="s">
        <v>154</v>
      </c>
      <c r="E428" s="137" t="s">
        <v>108</v>
      </c>
      <c r="F428" s="149" t="s">
        <v>87</v>
      </c>
      <c r="G428" s="150">
        <v>81</v>
      </c>
      <c r="H428" s="151">
        <v>0.76543209876543206</v>
      </c>
      <c r="I428" s="149" t="s">
        <v>88</v>
      </c>
      <c r="M428" s="143" t="str">
        <f t="shared" si="12"/>
        <v>Yes</v>
      </c>
      <c r="N428" s="143">
        <f t="shared" si="13"/>
        <v>0</v>
      </c>
      <c r="P428" s="146"/>
    </row>
    <row r="429" spans="1:16" ht="30" x14ac:dyDescent="0.25">
      <c r="A429" s="149">
        <v>2014</v>
      </c>
      <c r="B429" s="149" t="s">
        <v>119</v>
      </c>
      <c r="C429" s="137" t="s">
        <v>158</v>
      </c>
      <c r="D429" s="137" t="s">
        <v>154</v>
      </c>
      <c r="E429" s="137" t="s">
        <v>108</v>
      </c>
      <c r="F429" s="149" t="s">
        <v>85</v>
      </c>
      <c r="G429" s="150">
        <v>914</v>
      </c>
      <c r="H429" s="151">
        <v>0.75711159737417943</v>
      </c>
      <c r="I429" s="149" t="s">
        <v>75</v>
      </c>
      <c r="M429" s="143" t="str">
        <f t="shared" si="12"/>
        <v>Yes</v>
      </c>
      <c r="N429" s="143">
        <f t="shared" si="13"/>
        <v>1</v>
      </c>
      <c r="P429" s="146"/>
    </row>
    <row r="430" spans="1:16" ht="30" x14ac:dyDescent="0.25">
      <c r="A430" s="149">
        <v>2013</v>
      </c>
      <c r="B430" s="149" t="s">
        <v>119</v>
      </c>
      <c r="C430" s="137" t="s">
        <v>158</v>
      </c>
      <c r="D430" s="137" t="s">
        <v>154</v>
      </c>
      <c r="E430" s="137" t="s">
        <v>108</v>
      </c>
      <c r="F430" s="149" t="s">
        <v>85</v>
      </c>
      <c r="G430" s="150">
        <v>979</v>
      </c>
      <c r="H430" s="151">
        <v>0.75791624106230848</v>
      </c>
      <c r="I430" s="149" t="s">
        <v>75</v>
      </c>
      <c r="M430" s="143" t="str">
        <f t="shared" si="12"/>
        <v>Yes</v>
      </c>
      <c r="N430" s="143">
        <f t="shared" si="13"/>
        <v>1</v>
      </c>
      <c r="P430" s="146"/>
    </row>
    <row r="431" spans="1:16" ht="30" x14ac:dyDescent="0.25">
      <c r="A431" s="149">
        <v>2012</v>
      </c>
      <c r="B431" s="149" t="s">
        <v>119</v>
      </c>
      <c r="C431" s="137" t="s">
        <v>158</v>
      </c>
      <c r="D431" s="137" t="s">
        <v>154</v>
      </c>
      <c r="E431" s="137" t="s">
        <v>108</v>
      </c>
      <c r="F431" s="149" t="s">
        <v>85</v>
      </c>
      <c r="G431" s="150">
        <v>1029</v>
      </c>
      <c r="H431" s="151">
        <v>0.75607385811467442</v>
      </c>
      <c r="I431" s="149" t="s">
        <v>75</v>
      </c>
      <c r="M431" s="143" t="str">
        <f t="shared" si="12"/>
        <v>Yes</v>
      </c>
      <c r="N431" s="143">
        <f t="shared" si="13"/>
        <v>1</v>
      </c>
      <c r="P431" s="146"/>
    </row>
    <row r="432" spans="1:16" ht="30" x14ac:dyDescent="0.25">
      <c r="A432" s="149">
        <v>2014</v>
      </c>
      <c r="B432" s="149" t="s">
        <v>119</v>
      </c>
      <c r="C432" s="137" t="s">
        <v>158</v>
      </c>
      <c r="D432" s="137" t="s">
        <v>154</v>
      </c>
      <c r="E432" s="137" t="s">
        <v>108</v>
      </c>
      <c r="F432" s="149" t="s">
        <v>86</v>
      </c>
      <c r="G432" s="150">
        <v>468</v>
      </c>
      <c r="H432" s="151">
        <v>0.79487179487179482</v>
      </c>
      <c r="I432" s="149" t="s">
        <v>88</v>
      </c>
      <c r="M432" s="143" t="str">
        <f t="shared" si="12"/>
        <v>Yes</v>
      </c>
      <c r="N432" s="143">
        <f t="shared" si="13"/>
        <v>0</v>
      </c>
      <c r="P432" s="146"/>
    </row>
    <row r="433" spans="1:16" ht="30" x14ac:dyDescent="0.25">
      <c r="A433" s="149">
        <v>2013</v>
      </c>
      <c r="B433" s="149" t="s">
        <v>119</v>
      </c>
      <c r="C433" s="137" t="s">
        <v>158</v>
      </c>
      <c r="D433" s="137" t="s">
        <v>154</v>
      </c>
      <c r="E433" s="137" t="s">
        <v>108</v>
      </c>
      <c r="F433" s="149" t="s">
        <v>86</v>
      </c>
      <c r="G433" s="150">
        <v>523</v>
      </c>
      <c r="H433" s="151">
        <v>0.73613766730401531</v>
      </c>
      <c r="I433" s="149" t="s">
        <v>75</v>
      </c>
      <c r="M433" s="143" t="str">
        <f t="shared" si="12"/>
        <v>Yes</v>
      </c>
      <c r="N433" s="143">
        <f t="shared" si="13"/>
        <v>1</v>
      </c>
      <c r="P433" s="146"/>
    </row>
    <row r="434" spans="1:16" ht="30" x14ac:dyDescent="0.25">
      <c r="A434" s="149">
        <v>2012</v>
      </c>
      <c r="B434" s="149" t="s">
        <v>119</v>
      </c>
      <c r="C434" s="137" t="s">
        <v>158</v>
      </c>
      <c r="D434" s="137" t="s">
        <v>154</v>
      </c>
      <c r="E434" s="137" t="s">
        <v>108</v>
      </c>
      <c r="F434" s="149" t="s">
        <v>86</v>
      </c>
      <c r="G434" s="150">
        <v>542</v>
      </c>
      <c r="H434" s="151">
        <v>0.78044280442804426</v>
      </c>
      <c r="I434" s="149" t="s">
        <v>75</v>
      </c>
      <c r="M434" s="143" t="str">
        <f t="shared" si="12"/>
        <v>Yes</v>
      </c>
      <c r="N434" s="143">
        <f t="shared" si="13"/>
        <v>1</v>
      </c>
      <c r="P434" s="146"/>
    </row>
    <row r="435" spans="1:16" ht="30" x14ac:dyDescent="0.25">
      <c r="A435" s="149">
        <v>2014</v>
      </c>
      <c r="B435" s="149" t="s">
        <v>119</v>
      </c>
      <c r="C435" s="137" t="s">
        <v>158</v>
      </c>
      <c r="D435" s="137" t="s">
        <v>154</v>
      </c>
      <c r="E435" s="137" t="s">
        <v>108</v>
      </c>
      <c r="F435" s="149" t="s">
        <v>84</v>
      </c>
      <c r="G435" s="150">
        <v>221</v>
      </c>
      <c r="H435" s="151">
        <v>0.80995475113122173</v>
      </c>
      <c r="I435" s="149" t="s">
        <v>88</v>
      </c>
      <c r="M435" s="143" t="str">
        <f t="shared" si="12"/>
        <v>Yes</v>
      </c>
      <c r="N435" s="143">
        <f t="shared" si="13"/>
        <v>0</v>
      </c>
      <c r="P435" s="146"/>
    </row>
    <row r="436" spans="1:16" ht="30" x14ac:dyDescent="0.25">
      <c r="A436" s="149">
        <v>2013</v>
      </c>
      <c r="B436" s="149" t="s">
        <v>119</v>
      </c>
      <c r="C436" s="137" t="s">
        <v>158</v>
      </c>
      <c r="D436" s="137" t="s">
        <v>154</v>
      </c>
      <c r="E436" s="137" t="s">
        <v>108</v>
      </c>
      <c r="F436" s="149" t="s">
        <v>84</v>
      </c>
      <c r="G436" s="150">
        <v>216</v>
      </c>
      <c r="H436" s="151">
        <v>0.70370370370370372</v>
      </c>
      <c r="I436" s="149" t="s">
        <v>75</v>
      </c>
      <c r="M436" s="143" t="str">
        <f t="shared" si="12"/>
        <v>Yes</v>
      </c>
      <c r="N436" s="143">
        <f t="shared" si="13"/>
        <v>1</v>
      </c>
      <c r="P436" s="146"/>
    </row>
    <row r="437" spans="1:16" ht="30" x14ac:dyDescent="0.25">
      <c r="A437" s="149">
        <v>2012</v>
      </c>
      <c r="B437" s="149" t="s">
        <v>119</v>
      </c>
      <c r="C437" s="137" t="s">
        <v>158</v>
      </c>
      <c r="D437" s="137" t="s">
        <v>154</v>
      </c>
      <c r="E437" s="137" t="s">
        <v>108</v>
      </c>
      <c r="F437" s="149" t="s">
        <v>84</v>
      </c>
      <c r="G437" s="150">
        <v>260</v>
      </c>
      <c r="H437" s="151">
        <v>0.79230769230769227</v>
      </c>
      <c r="I437" s="149" t="s">
        <v>88</v>
      </c>
      <c r="M437" s="143" t="str">
        <f t="shared" si="12"/>
        <v>Yes</v>
      </c>
      <c r="N437" s="143">
        <f t="shared" si="13"/>
        <v>0</v>
      </c>
      <c r="P437" s="146"/>
    </row>
    <row r="438" spans="1:16" ht="30" x14ac:dyDescent="0.25">
      <c r="A438" s="149">
        <v>2014</v>
      </c>
      <c r="B438" s="149" t="s">
        <v>119</v>
      </c>
      <c r="C438" s="137" t="s">
        <v>158</v>
      </c>
      <c r="D438" s="137" t="s">
        <v>154</v>
      </c>
      <c r="E438" s="137" t="s">
        <v>108</v>
      </c>
      <c r="F438" s="149" t="s">
        <v>41</v>
      </c>
      <c r="G438" s="150">
        <v>31446</v>
      </c>
      <c r="H438" s="151">
        <v>0.82824524581822812</v>
      </c>
      <c r="I438" s="149"/>
      <c r="M438" s="143" t="str">
        <f t="shared" si="12"/>
        <v>Yes</v>
      </c>
      <c r="N438" s="143">
        <f t="shared" si="13"/>
        <v>0</v>
      </c>
      <c r="P438" s="146"/>
    </row>
    <row r="439" spans="1:16" ht="30" x14ac:dyDescent="0.25">
      <c r="A439" s="149">
        <v>2013</v>
      </c>
      <c r="B439" s="149" t="s">
        <v>119</v>
      </c>
      <c r="C439" s="137" t="s">
        <v>158</v>
      </c>
      <c r="D439" s="137" t="s">
        <v>154</v>
      </c>
      <c r="E439" s="137" t="s">
        <v>108</v>
      </c>
      <c r="F439" s="149" t="s">
        <v>41</v>
      </c>
      <c r="G439" s="150">
        <v>33260</v>
      </c>
      <c r="H439" s="151">
        <v>0.83268190018039689</v>
      </c>
      <c r="I439" s="149"/>
      <c r="M439" s="143" t="str">
        <f t="shared" si="12"/>
        <v>Yes</v>
      </c>
      <c r="N439" s="143">
        <f t="shared" si="13"/>
        <v>0</v>
      </c>
      <c r="P439" s="146"/>
    </row>
    <row r="440" spans="1:16" ht="30" x14ac:dyDescent="0.25">
      <c r="A440" s="149">
        <v>2012</v>
      </c>
      <c r="B440" s="149" t="s">
        <v>119</v>
      </c>
      <c r="C440" s="137" t="s">
        <v>158</v>
      </c>
      <c r="D440" s="137" t="s">
        <v>154</v>
      </c>
      <c r="E440" s="137" t="s">
        <v>108</v>
      </c>
      <c r="F440" s="149" t="s">
        <v>41</v>
      </c>
      <c r="G440" s="150">
        <v>34764</v>
      </c>
      <c r="H440" s="151">
        <v>0.820992981244966</v>
      </c>
      <c r="I440" s="149"/>
      <c r="M440" s="143" t="str">
        <f t="shared" si="12"/>
        <v>Yes</v>
      </c>
      <c r="N440" s="143">
        <f t="shared" si="13"/>
        <v>0</v>
      </c>
      <c r="P440" s="146"/>
    </row>
    <row r="441" spans="1:16" ht="30" x14ac:dyDescent="0.25">
      <c r="A441" s="149">
        <v>2014</v>
      </c>
      <c r="B441" s="149" t="s">
        <v>119</v>
      </c>
      <c r="C441" s="137" t="s">
        <v>158</v>
      </c>
      <c r="D441" s="137" t="s">
        <v>148</v>
      </c>
      <c r="E441" s="137" t="s">
        <v>79</v>
      </c>
      <c r="F441" s="149" t="s">
        <v>103</v>
      </c>
      <c r="G441" s="150">
        <v>477</v>
      </c>
      <c r="H441" s="151">
        <v>0.7190775681341719</v>
      </c>
      <c r="I441" s="149" t="s">
        <v>75</v>
      </c>
      <c r="M441" s="143" t="str">
        <f t="shared" si="12"/>
        <v>Yes</v>
      </c>
      <c r="N441" s="143">
        <f t="shared" si="13"/>
        <v>1</v>
      </c>
      <c r="P441" s="146"/>
    </row>
    <row r="442" spans="1:16" ht="30" x14ac:dyDescent="0.25">
      <c r="A442" s="149">
        <v>2014</v>
      </c>
      <c r="B442" s="149" t="s">
        <v>119</v>
      </c>
      <c r="C442" s="137" t="s">
        <v>158</v>
      </c>
      <c r="D442" s="137" t="s">
        <v>148</v>
      </c>
      <c r="E442" s="137" t="s">
        <v>79</v>
      </c>
      <c r="F442" s="149" t="s">
        <v>101</v>
      </c>
      <c r="G442" s="150">
        <v>31003</v>
      </c>
      <c r="H442" s="151">
        <v>0.82704899525852338</v>
      </c>
      <c r="I442" s="149"/>
      <c r="M442" s="143" t="str">
        <f t="shared" si="12"/>
        <v>No</v>
      </c>
      <c r="N442" s="143">
        <f t="shared" si="13"/>
        <v>0</v>
      </c>
      <c r="P442" s="146"/>
    </row>
    <row r="443" spans="1:16" ht="30" x14ac:dyDescent="0.25">
      <c r="A443" s="149">
        <v>2014</v>
      </c>
      <c r="B443" s="149" t="s">
        <v>119</v>
      </c>
      <c r="C443" s="137" t="s">
        <v>158</v>
      </c>
      <c r="D443" s="137" t="s">
        <v>148</v>
      </c>
      <c r="E443" s="137" t="s">
        <v>105</v>
      </c>
      <c r="F443" s="149" t="s">
        <v>106</v>
      </c>
      <c r="G443" s="150">
        <v>9664</v>
      </c>
      <c r="H443" s="151">
        <v>0.81757036423841056</v>
      </c>
      <c r="I443" s="149" t="s">
        <v>75</v>
      </c>
      <c r="M443" s="143" t="str">
        <f t="shared" si="12"/>
        <v>Yes</v>
      </c>
      <c r="N443" s="143">
        <f t="shared" si="13"/>
        <v>1</v>
      </c>
      <c r="P443" s="146"/>
    </row>
    <row r="444" spans="1:16" ht="30" x14ac:dyDescent="0.25">
      <c r="A444" s="149">
        <v>2014</v>
      </c>
      <c r="B444" s="149" t="s">
        <v>119</v>
      </c>
      <c r="C444" s="137" t="s">
        <v>158</v>
      </c>
      <c r="D444" s="137" t="s">
        <v>148</v>
      </c>
      <c r="E444" s="137" t="s">
        <v>105</v>
      </c>
      <c r="F444" s="149" t="s">
        <v>101</v>
      </c>
      <c r="G444" s="150">
        <v>21816</v>
      </c>
      <c r="H444" s="151">
        <v>0.82888705537220386</v>
      </c>
      <c r="I444" s="149"/>
      <c r="M444" s="143" t="str">
        <f t="shared" si="12"/>
        <v>No</v>
      </c>
      <c r="N444" s="143">
        <f t="shared" si="13"/>
        <v>0</v>
      </c>
      <c r="P444" s="146"/>
    </row>
    <row r="445" spans="1:16" ht="30" x14ac:dyDescent="0.25">
      <c r="A445" s="149">
        <v>2014</v>
      </c>
      <c r="B445" s="149" t="s">
        <v>119</v>
      </c>
      <c r="C445" s="137" t="s">
        <v>158</v>
      </c>
      <c r="D445" s="137" t="s">
        <v>148</v>
      </c>
      <c r="E445" s="137" t="s">
        <v>98</v>
      </c>
      <c r="F445" s="149" t="s">
        <v>99</v>
      </c>
      <c r="G445" s="150">
        <v>18110</v>
      </c>
      <c r="H445" s="151">
        <v>0.80535615681943673</v>
      </c>
      <c r="I445" s="149"/>
      <c r="M445" s="143" t="str">
        <f t="shared" si="12"/>
        <v>Yes</v>
      </c>
      <c r="N445" s="143">
        <f t="shared" si="13"/>
        <v>0</v>
      </c>
      <c r="P445" s="146"/>
    </row>
    <row r="446" spans="1:16" ht="30" x14ac:dyDescent="0.25">
      <c r="A446" s="149">
        <v>2013</v>
      </c>
      <c r="B446" s="149" t="s">
        <v>119</v>
      </c>
      <c r="C446" s="137" t="s">
        <v>158</v>
      </c>
      <c r="D446" s="137" t="s">
        <v>148</v>
      </c>
      <c r="E446" s="137" t="s">
        <v>98</v>
      </c>
      <c r="F446" s="149" t="s">
        <v>99</v>
      </c>
      <c r="G446" s="150">
        <v>18657</v>
      </c>
      <c r="H446" s="151">
        <v>0.81047328080613179</v>
      </c>
      <c r="I446" s="149"/>
      <c r="M446" s="143" t="str">
        <f t="shared" si="12"/>
        <v>Yes</v>
      </c>
      <c r="N446" s="143">
        <f t="shared" si="13"/>
        <v>0</v>
      </c>
      <c r="P446" s="146"/>
    </row>
    <row r="447" spans="1:16" ht="30" x14ac:dyDescent="0.25">
      <c r="A447" s="149">
        <v>2012</v>
      </c>
      <c r="B447" s="149" t="s">
        <v>119</v>
      </c>
      <c r="C447" s="137" t="s">
        <v>158</v>
      </c>
      <c r="D447" s="137" t="s">
        <v>148</v>
      </c>
      <c r="E447" s="137" t="s">
        <v>98</v>
      </c>
      <c r="F447" s="149" t="s">
        <v>99</v>
      </c>
      <c r="G447" s="150">
        <v>19246</v>
      </c>
      <c r="H447" s="151">
        <v>0.79684090200561153</v>
      </c>
      <c r="I447" s="149"/>
      <c r="M447" s="143" t="str">
        <f t="shared" si="12"/>
        <v>Yes</v>
      </c>
      <c r="N447" s="143">
        <f t="shared" si="13"/>
        <v>0</v>
      </c>
      <c r="P447" s="146"/>
    </row>
    <row r="448" spans="1:16" ht="30" x14ac:dyDescent="0.25">
      <c r="A448" s="149">
        <v>2014</v>
      </c>
      <c r="B448" s="149" t="s">
        <v>119</v>
      </c>
      <c r="C448" s="137" t="s">
        <v>158</v>
      </c>
      <c r="D448" s="137" t="s">
        <v>148</v>
      </c>
      <c r="E448" s="137" t="s">
        <v>98</v>
      </c>
      <c r="F448" s="149" t="s">
        <v>100</v>
      </c>
      <c r="G448" s="150">
        <v>13370</v>
      </c>
      <c r="H448" s="151">
        <v>0.85258040388930445</v>
      </c>
      <c r="I448" s="149" t="s">
        <v>75</v>
      </c>
      <c r="M448" s="143" t="str">
        <f t="shared" si="12"/>
        <v>No</v>
      </c>
      <c r="N448" s="143">
        <f t="shared" si="13"/>
        <v>1</v>
      </c>
      <c r="P448" s="146"/>
    </row>
    <row r="449" spans="1:16" ht="30" x14ac:dyDescent="0.25">
      <c r="A449" s="149">
        <v>2013</v>
      </c>
      <c r="B449" s="149" t="s">
        <v>119</v>
      </c>
      <c r="C449" s="137" t="s">
        <v>158</v>
      </c>
      <c r="D449" s="137" t="s">
        <v>148</v>
      </c>
      <c r="E449" s="137" t="s">
        <v>98</v>
      </c>
      <c r="F449" s="149" t="s">
        <v>100</v>
      </c>
      <c r="G449" s="150">
        <v>14950</v>
      </c>
      <c r="H449" s="151">
        <v>0.85030100334448155</v>
      </c>
      <c r="I449" s="149" t="s">
        <v>75</v>
      </c>
      <c r="M449" s="143" t="str">
        <f t="shared" si="12"/>
        <v>No</v>
      </c>
      <c r="N449" s="143">
        <f t="shared" si="13"/>
        <v>1</v>
      </c>
      <c r="P449" s="146"/>
    </row>
    <row r="450" spans="1:16" ht="30" x14ac:dyDescent="0.25">
      <c r="A450" s="149">
        <v>2012</v>
      </c>
      <c r="B450" s="149" t="s">
        <v>119</v>
      </c>
      <c r="C450" s="137" t="s">
        <v>158</v>
      </c>
      <c r="D450" s="137" t="s">
        <v>148</v>
      </c>
      <c r="E450" s="137" t="s">
        <v>98</v>
      </c>
      <c r="F450" s="149" t="s">
        <v>100</v>
      </c>
      <c r="G450" s="150">
        <v>15807</v>
      </c>
      <c r="H450" s="151">
        <v>0.84146264313278929</v>
      </c>
      <c r="I450" s="149" t="s">
        <v>75</v>
      </c>
      <c r="M450" s="143" t="str">
        <f t="shared" si="12"/>
        <v>No</v>
      </c>
      <c r="N450" s="143">
        <f t="shared" si="13"/>
        <v>1</v>
      </c>
      <c r="P450" s="146"/>
    </row>
    <row r="451" spans="1:16" ht="30" x14ac:dyDescent="0.25">
      <c r="A451" s="149">
        <v>2014</v>
      </c>
      <c r="B451" s="149" t="s">
        <v>119</v>
      </c>
      <c r="C451" s="137" t="s">
        <v>158</v>
      </c>
      <c r="D451" s="137" t="s">
        <v>148</v>
      </c>
      <c r="E451" s="137" t="s">
        <v>80</v>
      </c>
      <c r="F451" s="149" t="s">
        <v>104</v>
      </c>
      <c r="G451" s="150">
        <v>1370</v>
      </c>
      <c r="H451" s="151">
        <v>0.70510948905109494</v>
      </c>
      <c r="I451" s="149" t="s">
        <v>75</v>
      </c>
      <c r="M451" s="143" t="str">
        <f t="shared" ref="M451:M514" si="14">IF(LEFT(F451,2)="no","No","Yes")</f>
        <v>Yes</v>
      </c>
      <c r="N451" s="143">
        <f t="shared" ref="N451:N514" si="15">IF(I451="*",1,0)</f>
        <v>1</v>
      </c>
      <c r="P451" s="146"/>
    </row>
    <row r="452" spans="1:16" ht="30" x14ac:dyDescent="0.25">
      <c r="A452" s="149">
        <v>2014</v>
      </c>
      <c r="B452" s="149" t="s">
        <v>119</v>
      </c>
      <c r="C452" s="137" t="s">
        <v>158</v>
      </c>
      <c r="D452" s="137" t="s">
        <v>148</v>
      </c>
      <c r="E452" s="137" t="s">
        <v>80</v>
      </c>
      <c r="F452" s="149" t="s">
        <v>101</v>
      </c>
      <c r="G452" s="150">
        <v>30110</v>
      </c>
      <c r="H452" s="151">
        <v>0.83088674858850875</v>
      </c>
      <c r="I452" s="149"/>
      <c r="M452" s="143" t="str">
        <f t="shared" si="14"/>
        <v>No</v>
      </c>
      <c r="N452" s="143">
        <f t="shared" si="15"/>
        <v>0</v>
      </c>
      <c r="P452" s="146"/>
    </row>
    <row r="453" spans="1:16" ht="30" x14ac:dyDescent="0.25">
      <c r="A453" s="149">
        <v>2014</v>
      </c>
      <c r="B453" s="149" t="s">
        <v>119</v>
      </c>
      <c r="C453" s="137" t="s">
        <v>158</v>
      </c>
      <c r="D453" s="137" t="s">
        <v>148</v>
      </c>
      <c r="E453" s="137" t="s">
        <v>78</v>
      </c>
      <c r="F453" s="149" t="s">
        <v>102</v>
      </c>
      <c r="G453" s="150">
        <v>8235</v>
      </c>
      <c r="H453" s="151">
        <v>0.7804493017607772</v>
      </c>
      <c r="I453" s="149" t="s">
        <v>75</v>
      </c>
      <c r="M453" s="143" t="str">
        <f t="shared" si="14"/>
        <v>Yes</v>
      </c>
      <c r="N453" s="143">
        <f t="shared" si="15"/>
        <v>1</v>
      </c>
      <c r="P453" s="146"/>
    </row>
    <row r="454" spans="1:16" ht="30" x14ac:dyDescent="0.25">
      <c r="A454" s="149">
        <v>2014</v>
      </c>
      <c r="B454" s="149" t="s">
        <v>119</v>
      </c>
      <c r="C454" s="137" t="s">
        <v>158</v>
      </c>
      <c r="D454" s="137" t="s">
        <v>148</v>
      </c>
      <c r="E454" s="137" t="s">
        <v>78</v>
      </c>
      <c r="F454" s="149" t="s">
        <v>101</v>
      </c>
      <c r="G454" s="150">
        <v>23245</v>
      </c>
      <c r="H454" s="151">
        <v>0.84134222413422244</v>
      </c>
      <c r="I454" s="149"/>
      <c r="M454" s="143" t="str">
        <f t="shared" si="14"/>
        <v>No</v>
      </c>
      <c r="N454" s="143">
        <f t="shared" si="15"/>
        <v>0</v>
      </c>
      <c r="P454" s="146"/>
    </row>
    <row r="455" spans="1:16" ht="30" x14ac:dyDescent="0.25">
      <c r="A455" s="149">
        <v>2014</v>
      </c>
      <c r="B455" s="149" t="s">
        <v>119</v>
      </c>
      <c r="C455" s="137" t="s">
        <v>158</v>
      </c>
      <c r="D455" s="137" t="s">
        <v>154</v>
      </c>
      <c r="E455" s="137" t="s">
        <v>109</v>
      </c>
      <c r="F455" s="149" t="s">
        <v>51</v>
      </c>
      <c r="G455" s="150">
        <v>116</v>
      </c>
      <c r="H455" s="151">
        <v>0.72413793103448276</v>
      </c>
      <c r="I455" s="149" t="s">
        <v>75</v>
      </c>
      <c r="M455" s="143" t="str">
        <f t="shared" si="14"/>
        <v>Yes</v>
      </c>
      <c r="N455" s="143">
        <f t="shared" si="15"/>
        <v>1</v>
      </c>
      <c r="P455" s="146"/>
    </row>
    <row r="456" spans="1:16" ht="30" x14ac:dyDescent="0.25">
      <c r="A456" s="149">
        <v>2013</v>
      </c>
      <c r="B456" s="149" t="s">
        <v>119</v>
      </c>
      <c r="C456" s="137" t="s">
        <v>158</v>
      </c>
      <c r="D456" s="137" t="s">
        <v>154</v>
      </c>
      <c r="E456" s="137" t="s">
        <v>109</v>
      </c>
      <c r="F456" s="149" t="s">
        <v>51</v>
      </c>
      <c r="G456" s="150">
        <v>142</v>
      </c>
      <c r="H456" s="151">
        <v>0.77464788732394363</v>
      </c>
      <c r="I456" s="149" t="s">
        <v>88</v>
      </c>
      <c r="M456" s="143" t="str">
        <f t="shared" si="14"/>
        <v>Yes</v>
      </c>
      <c r="N456" s="143">
        <f t="shared" si="15"/>
        <v>0</v>
      </c>
      <c r="P456" s="146"/>
    </row>
    <row r="457" spans="1:16" ht="30" x14ac:dyDescent="0.25">
      <c r="A457" s="149">
        <v>2012</v>
      </c>
      <c r="B457" s="149" t="s">
        <v>119</v>
      </c>
      <c r="C457" s="137" t="s">
        <v>158</v>
      </c>
      <c r="D457" s="137" t="s">
        <v>154</v>
      </c>
      <c r="E457" s="137" t="s">
        <v>109</v>
      </c>
      <c r="F457" s="149" t="s">
        <v>51</v>
      </c>
      <c r="G457" s="150">
        <v>106</v>
      </c>
      <c r="H457" s="151">
        <v>0.76415094339622647</v>
      </c>
      <c r="I457" s="149" t="s">
        <v>88</v>
      </c>
      <c r="M457" s="143" t="str">
        <f t="shared" si="14"/>
        <v>Yes</v>
      </c>
      <c r="N457" s="143">
        <f t="shared" si="15"/>
        <v>0</v>
      </c>
      <c r="P457" s="146"/>
    </row>
    <row r="458" spans="1:16" ht="30" x14ac:dyDescent="0.25">
      <c r="A458" s="149">
        <v>2014</v>
      </c>
      <c r="B458" s="149" t="s">
        <v>119</v>
      </c>
      <c r="C458" s="137" t="s">
        <v>158</v>
      </c>
      <c r="D458" s="137" t="s">
        <v>154</v>
      </c>
      <c r="E458" s="137" t="s">
        <v>109</v>
      </c>
      <c r="F458" s="149" t="s">
        <v>111</v>
      </c>
      <c r="G458" s="150">
        <v>274</v>
      </c>
      <c r="H458" s="151">
        <v>0.81751824817518248</v>
      </c>
      <c r="I458" s="149" t="s">
        <v>88</v>
      </c>
      <c r="M458" s="143" t="str">
        <f t="shared" si="14"/>
        <v>Yes</v>
      </c>
      <c r="N458" s="143">
        <f t="shared" si="15"/>
        <v>0</v>
      </c>
      <c r="P458" s="146"/>
    </row>
    <row r="459" spans="1:16" ht="30" x14ac:dyDescent="0.25">
      <c r="A459" s="149">
        <v>2013</v>
      </c>
      <c r="B459" s="149" t="s">
        <v>119</v>
      </c>
      <c r="C459" s="137" t="s">
        <v>158</v>
      </c>
      <c r="D459" s="137" t="s">
        <v>154</v>
      </c>
      <c r="E459" s="137" t="s">
        <v>109</v>
      </c>
      <c r="F459" s="149" t="s">
        <v>111</v>
      </c>
      <c r="G459" s="150">
        <v>305</v>
      </c>
      <c r="H459" s="151">
        <v>0.76721311475409837</v>
      </c>
      <c r="I459" s="149" t="s">
        <v>75</v>
      </c>
      <c r="M459" s="143" t="str">
        <f t="shared" si="14"/>
        <v>Yes</v>
      </c>
      <c r="N459" s="143">
        <f t="shared" si="15"/>
        <v>1</v>
      </c>
      <c r="P459" s="146"/>
    </row>
    <row r="460" spans="1:16" ht="30" x14ac:dyDescent="0.25">
      <c r="A460" s="149">
        <v>2012</v>
      </c>
      <c r="B460" s="149" t="s">
        <v>119</v>
      </c>
      <c r="C460" s="137" t="s">
        <v>158</v>
      </c>
      <c r="D460" s="137" t="s">
        <v>154</v>
      </c>
      <c r="E460" s="137" t="s">
        <v>109</v>
      </c>
      <c r="F460" s="149" t="s">
        <v>111</v>
      </c>
      <c r="G460" s="150">
        <v>257</v>
      </c>
      <c r="H460" s="151">
        <v>0.78988326848249024</v>
      </c>
      <c r="I460" s="149" t="s">
        <v>88</v>
      </c>
      <c r="M460" s="143" t="str">
        <f t="shared" si="14"/>
        <v>Yes</v>
      </c>
      <c r="N460" s="143">
        <f t="shared" si="15"/>
        <v>0</v>
      </c>
      <c r="P460" s="146"/>
    </row>
    <row r="461" spans="1:16" ht="30" x14ac:dyDescent="0.25">
      <c r="A461" s="149">
        <v>2014</v>
      </c>
      <c r="B461" s="149" t="s">
        <v>119</v>
      </c>
      <c r="C461" s="137" t="s">
        <v>158</v>
      </c>
      <c r="D461" s="137" t="s">
        <v>154</v>
      </c>
      <c r="E461" s="137" t="s">
        <v>109</v>
      </c>
      <c r="F461" s="149" t="s">
        <v>110</v>
      </c>
      <c r="G461" s="150">
        <v>30073</v>
      </c>
      <c r="H461" s="151">
        <v>0.82984737139626907</v>
      </c>
      <c r="I461" s="149"/>
      <c r="M461" s="143" t="str">
        <f t="shared" si="14"/>
        <v>Yes</v>
      </c>
      <c r="N461" s="143">
        <f t="shared" si="15"/>
        <v>0</v>
      </c>
      <c r="P461" s="146"/>
    </row>
    <row r="462" spans="1:16" ht="30" x14ac:dyDescent="0.25">
      <c r="A462" s="149">
        <v>2013</v>
      </c>
      <c r="B462" s="149" t="s">
        <v>119</v>
      </c>
      <c r="C462" s="137" t="s">
        <v>158</v>
      </c>
      <c r="D462" s="137" t="s">
        <v>154</v>
      </c>
      <c r="E462" s="137" t="s">
        <v>109</v>
      </c>
      <c r="F462" s="149" t="s">
        <v>110</v>
      </c>
      <c r="G462" s="150">
        <v>31781</v>
      </c>
      <c r="H462" s="151">
        <v>0.8346810987697052</v>
      </c>
      <c r="I462" s="149"/>
      <c r="M462" s="143" t="str">
        <f t="shared" si="14"/>
        <v>Yes</v>
      </c>
      <c r="N462" s="143">
        <f t="shared" si="15"/>
        <v>0</v>
      </c>
      <c r="P462" s="146"/>
    </row>
    <row r="463" spans="1:16" ht="30" x14ac:dyDescent="0.25">
      <c r="A463" s="149">
        <v>2012</v>
      </c>
      <c r="B463" s="149" t="s">
        <v>119</v>
      </c>
      <c r="C463" s="137" t="s">
        <v>158</v>
      </c>
      <c r="D463" s="137" t="s">
        <v>154</v>
      </c>
      <c r="E463" s="137" t="s">
        <v>109</v>
      </c>
      <c r="F463" s="149" t="s">
        <v>110</v>
      </c>
      <c r="G463" s="150">
        <v>33056</v>
      </c>
      <c r="H463" s="151">
        <v>0.82112173281703771</v>
      </c>
      <c r="I463" s="149"/>
      <c r="M463" s="143" t="str">
        <f t="shared" si="14"/>
        <v>Yes</v>
      </c>
      <c r="N463" s="143">
        <f t="shared" si="15"/>
        <v>0</v>
      </c>
      <c r="P463" s="146"/>
    </row>
    <row r="464" spans="1:16" ht="30" x14ac:dyDescent="0.25">
      <c r="A464" s="149">
        <v>2014</v>
      </c>
      <c r="B464" s="149" t="s">
        <v>119</v>
      </c>
      <c r="C464" s="137" t="s">
        <v>158</v>
      </c>
      <c r="D464" s="137" t="s">
        <v>154</v>
      </c>
      <c r="E464" s="137" t="s">
        <v>109</v>
      </c>
      <c r="F464" s="149" t="s">
        <v>52</v>
      </c>
      <c r="G464" s="150">
        <v>159</v>
      </c>
      <c r="H464" s="151">
        <v>0.77987421383647804</v>
      </c>
      <c r="I464" s="149" t="s">
        <v>88</v>
      </c>
      <c r="M464" s="143" t="str">
        <f t="shared" si="14"/>
        <v>Yes</v>
      </c>
      <c r="N464" s="143">
        <f t="shared" si="15"/>
        <v>0</v>
      </c>
      <c r="P464" s="146"/>
    </row>
    <row r="465" spans="1:16" ht="30" x14ac:dyDescent="0.25">
      <c r="A465" s="149">
        <v>2013</v>
      </c>
      <c r="B465" s="149" t="s">
        <v>119</v>
      </c>
      <c r="C465" s="137" t="s">
        <v>158</v>
      </c>
      <c r="D465" s="137" t="s">
        <v>154</v>
      </c>
      <c r="E465" s="137" t="s">
        <v>109</v>
      </c>
      <c r="F465" s="149" t="s">
        <v>52</v>
      </c>
      <c r="G465" s="150">
        <v>171</v>
      </c>
      <c r="H465" s="151">
        <v>0.74269005847953218</v>
      </c>
      <c r="I465" s="149" t="s">
        <v>75</v>
      </c>
      <c r="M465" s="143" t="str">
        <f t="shared" si="14"/>
        <v>Yes</v>
      </c>
      <c r="N465" s="143">
        <f t="shared" si="15"/>
        <v>1</v>
      </c>
      <c r="P465" s="146"/>
    </row>
    <row r="466" spans="1:16" ht="30" x14ac:dyDescent="0.25">
      <c r="A466" s="149">
        <v>2012</v>
      </c>
      <c r="B466" s="149" t="s">
        <v>119</v>
      </c>
      <c r="C466" s="137" t="s">
        <v>158</v>
      </c>
      <c r="D466" s="137" t="s">
        <v>154</v>
      </c>
      <c r="E466" s="137" t="s">
        <v>109</v>
      </c>
      <c r="F466" s="149" t="s">
        <v>52</v>
      </c>
      <c r="G466" s="150">
        <v>179</v>
      </c>
      <c r="H466" s="151">
        <v>0.77094972067039103</v>
      </c>
      <c r="I466" s="149" t="s">
        <v>88</v>
      </c>
      <c r="M466" s="143" t="str">
        <f t="shared" si="14"/>
        <v>Yes</v>
      </c>
      <c r="N466" s="143">
        <f t="shared" si="15"/>
        <v>0</v>
      </c>
      <c r="P466" s="146"/>
    </row>
    <row r="467" spans="1:16" x14ac:dyDescent="0.25">
      <c r="A467" s="149">
        <v>2013</v>
      </c>
      <c r="B467" s="149" t="s">
        <v>120</v>
      </c>
      <c r="C467" s="137" t="s">
        <v>159</v>
      </c>
      <c r="D467" s="137" t="s">
        <v>148</v>
      </c>
      <c r="E467" s="137" t="s">
        <v>79</v>
      </c>
      <c r="F467" s="149" t="s">
        <v>103</v>
      </c>
      <c r="G467" s="150">
        <v>839</v>
      </c>
      <c r="H467" s="151">
        <v>0.47437425506555425</v>
      </c>
      <c r="I467" s="149" t="s">
        <v>75</v>
      </c>
      <c r="M467" s="143" t="str">
        <f t="shared" si="14"/>
        <v>Yes</v>
      </c>
      <c r="N467" s="143">
        <f t="shared" si="15"/>
        <v>1</v>
      </c>
      <c r="P467" s="146"/>
    </row>
    <row r="468" spans="1:16" x14ac:dyDescent="0.25">
      <c r="A468" s="149">
        <v>2012</v>
      </c>
      <c r="B468" s="149" t="s">
        <v>120</v>
      </c>
      <c r="C468" s="137" t="s">
        <v>159</v>
      </c>
      <c r="D468" s="137" t="s">
        <v>148</v>
      </c>
      <c r="E468" s="137" t="s">
        <v>79</v>
      </c>
      <c r="F468" s="149" t="s">
        <v>103</v>
      </c>
      <c r="G468" s="150">
        <v>831</v>
      </c>
      <c r="H468" s="151">
        <v>0.457280385078219</v>
      </c>
      <c r="I468" s="149" t="s">
        <v>75</v>
      </c>
      <c r="M468" s="143" t="str">
        <f t="shared" si="14"/>
        <v>Yes</v>
      </c>
      <c r="N468" s="143">
        <f t="shared" si="15"/>
        <v>1</v>
      </c>
      <c r="P468" s="146"/>
    </row>
    <row r="469" spans="1:16" x14ac:dyDescent="0.25">
      <c r="A469" s="149">
        <v>2013</v>
      </c>
      <c r="B469" s="149" t="s">
        <v>120</v>
      </c>
      <c r="C469" s="137" t="s">
        <v>159</v>
      </c>
      <c r="D469" s="137" t="s">
        <v>148</v>
      </c>
      <c r="E469" s="137" t="s">
        <v>79</v>
      </c>
      <c r="F469" s="149" t="s">
        <v>101</v>
      </c>
      <c r="G469" s="150">
        <v>52699</v>
      </c>
      <c r="H469" s="151">
        <v>0.54365357976432194</v>
      </c>
      <c r="I469" s="149"/>
      <c r="M469" s="143" t="str">
        <f t="shared" si="14"/>
        <v>No</v>
      </c>
      <c r="N469" s="143">
        <f t="shared" si="15"/>
        <v>0</v>
      </c>
      <c r="P469" s="146"/>
    </row>
    <row r="470" spans="1:16" x14ac:dyDescent="0.25">
      <c r="A470" s="149">
        <v>2012</v>
      </c>
      <c r="B470" s="149" t="s">
        <v>120</v>
      </c>
      <c r="C470" s="137" t="s">
        <v>159</v>
      </c>
      <c r="D470" s="137" t="s">
        <v>148</v>
      </c>
      <c r="E470" s="137" t="s">
        <v>79</v>
      </c>
      <c r="F470" s="149" t="s">
        <v>101</v>
      </c>
      <c r="G470" s="150">
        <v>54557</v>
      </c>
      <c r="H470" s="151">
        <v>0.53569661088402953</v>
      </c>
      <c r="I470" s="149"/>
      <c r="M470" s="143" t="str">
        <f t="shared" si="14"/>
        <v>No</v>
      </c>
      <c r="N470" s="143">
        <f t="shared" si="15"/>
        <v>0</v>
      </c>
      <c r="P470" s="146"/>
    </row>
    <row r="471" spans="1:16" x14ac:dyDescent="0.25">
      <c r="A471" s="149">
        <v>2013</v>
      </c>
      <c r="B471" s="149" t="s">
        <v>120</v>
      </c>
      <c r="C471" s="137" t="s">
        <v>159</v>
      </c>
      <c r="D471" s="137" t="s">
        <v>148</v>
      </c>
      <c r="E471" s="137" t="s">
        <v>105</v>
      </c>
      <c r="F471" s="149" t="s">
        <v>106</v>
      </c>
      <c r="G471" s="150">
        <v>17237</v>
      </c>
      <c r="H471" s="151">
        <v>0.53303939200556938</v>
      </c>
      <c r="I471" s="149" t="s">
        <v>75</v>
      </c>
      <c r="M471" s="143" t="str">
        <f t="shared" si="14"/>
        <v>Yes</v>
      </c>
      <c r="N471" s="143">
        <f t="shared" si="15"/>
        <v>1</v>
      </c>
      <c r="P471" s="146"/>
    </row>
    <row r="472" spans="1:16" x14ac:dyDescent="0.25">
      <c r="A472" s="149">
        <v>2012</v>
      </c>
      <c r="B472" s="149" t="s">
        <v>120</v>
      </c>
      <c r="C472" s="137" t="s">
        <v>159</v>
      </c>
      <c r="D472" s="137" t="s">
        <v>148</v>
      </c>
      <c r="E472" s="137" t="s">
        <v>105</v>
      </c>
      <c r="F472" s="149" t="s">
        <v>106</v>
      </c>
      <c r="G472" s="150">
        <v>17283</v>
      </c>
      <c r="H472" s="151">
        <v>0.52340450153329865</v>
      </c>
      <c r="I472" s="149" t="s">
        <v>75</v>
      </c>
      <c r="M472" s="143" t="str">
        <f t="shared" si="14"/>
        <v>Yes</v>
      </c>
      <c r="N472" s="143">
        <f t="shared" si="15"/>
        <v>1</v>
      </c>
      <c r="P472" s="146"/>
    </row>
    <row r="473" spans="1:16" x14ac:dyDescent="0.25">
      <c r="A473" s="149">
        <v>2013</v>
      </c>
      <c r="B473" s="149" t="s">
        <v>120</v>
      </c>
      <c r="C473" s="137" t="s">
        <v>159</v>
      </c>
      <c r="D473" s="137" t="s">
        <v>148</v>
      </c>
      <c r="E473" s="137" t="s">
        <v>105</v>
      </c>
      <c r="F473" s="149" t="s">
        <v>101</v>
      </c>
      <c r="G473" s="150">
        <v>36301</v>
      </c>
      <c r="H473" s="151">
        <v>0.54709236660147098</v>
      </c>
      <c r="I473" s="149"/>
      <c r="M473" s="143" t="str">
        <f t="shared" si="14"/>
        <v>No</v>
      </c>
      <c r="N473" s="143">
        <f t="shared" si="15"/>
        <v>0</v>
      </c>
      <c r="P473" s="146"/>
    </row>
    <row r="474" spans="1:16" x14ac:dyDescent="0.25">
      <c r="A474" s="149">
        <v>2012</v>
      </c>
      <c r="B474" s="149" t="s">
        <v>120</v>
      </c>
      <c r="C474" s="137" t="s">
        <v>159</v>
      </c>
      <c r="D474" s="137" t="s">
        <v>148</v>
      </c>
      <c r="E474" s="137" t="s">
        <v>105</v>
      </c>
      <c r="F474" s="149" t="s">
        <v>101</v>
      </c>
      <c r="G474" s="150">
        <v>38105</v>
      </c>
      <c r="H474" s="151">
        <v>0.5395617373048156</v>
      </c>
      <c r="I474" s="149"/>
      <c r="M474" s="143" t="str">
        <f t="shared" si="14"/>
        <v>No</v>
      </c>
      <c r="N474" s="143">
        <f t="shared" si="15"/>
        <v>0</v>
      </c>
      <c r="P474" s="146"/>
    </row>
    <row r="475" spans="1:16" x14ac:dyDescent="0.25">
      <c r="A475" s="149">
        <v>2013</v>
      </c>
      <c r="B475" s="149" t="s">
        <v>120</v>
      </c>
      <c r="C475" s="137" t="s">
        <v>159</v>
      </c>
      <c r="D475" s="137" t="s">
        <v>148</v>
      </c>
      <c r="E475" s="137" t="s">
        <v>78</v>
      </c>
      <c r="F475" s="149" t="s">
        <v>102</v>
      </c>
      <c r="G475" s="150">
        <v>14969</v>
      </c>
      <c r="H475" s="151">
        <v>0.50050103547331148</v>
      </c>
      <c r="I475" s="149" t="s">
        <v>75</v>
      </c>
      <c r="M475" s="143" t="str">
        <f t="shared" si="14"/>
        <v>Yes</v>
      </c>
      <c r="N475" s="143">
        <f t="shared" si="15"/>
        <v>1</v>
      </c>
      <c r="P475" s="146"/>
    </row>
    <row r="476" spans="1:16" x14ac:dyDescent="0.25">
      <c r="A476" s="149">
        <v>2012</v>
      </c>
      <c r="B476" s="149" t="s">
        <v>120</v>
      </c>
      <c r="C476" s="137" t="s">
        <v>159</v>
      </c>
      <c r="D476" s="137" t="s">
        <v>148</v>
      </c>
      <c r="E476" s="137" t="s">
        <v>78</v>
      </c>
      <c r="F476" s="149" t="s">
        <v>102</v>
      </c>
      <c r="G476" s="150">
        <v>15227</v>
      </c>
      <c r="H476" s="151">
        <v>0.49215209824653577</v>
      </c>
      <c r="I476" s="149" t="s">
        <v>75</v>
      </c>
      <c r="M476" s="143" t="str">
        <f t="shared" si="14"/>
        <v>Yes</v>
      </c>
      <c r="N476" s="143">
        <f t="shared" si="15"/>
        <v>1</v>
      </c>
      <c r="P476" s="146"/>
    </row>
    <row r="477" spans="1:16" x14ac:dyDescent="0.25">
      <c r="A477" s="149">
        <v>2013</v>
      </c>
      <c r="B477" s="149" t="s">
        <v>120</v>
      </c>
      <c r="C477" s="137" t="s">
        <v>159</v>
      </c>
      <c r="D477" s="137" t="s">
        <v>148</v>
      </c>
      <c r="E477" s="137" t="s">
        <v>78</v>
      </c>
      <c r="F477" s="149" t="s">
        <v>101</v>
      </c>
      <c r="G477" s="150">
        <v>38569</v>
      </c>
      <c r="H477" s="151">
        <v>0.55889444890974616</v>
      </c>
      <c r="I477" s="149"/>
      <c r="M477" s="143" t="str">
        <f t="shared" si="14"/>
        <v>No</v>
      </c>
      <c r="N477" s="143">
        <f t="shared" si="15"/>
        <v>0</v>
      </c>
      <c r="P477" s="146"/>
    </row>
    <row r="478" spans="1:16" x14ac:dyDescent="0.25">
      <c r="A478" s="149">
        <v>2012</v>
      </c>
      <c r="B478" s="149" t="s">
        <v>120</v>
      </c>
      <c r="C478" s="137" t="s">
        <v>159</v>
      </c>
      <c r="D478" s="137" t="s">
        <v>148</v>
      </c>
      <c r="E478" s="137" t="s">
        <v>78</v>
      </c>
      <c r="F478" s="149" t="s">
        <v>101</v>
      </c>
      <c r="G478" s="150">
        <v>40161</v>
      </c>
      <c r="H478" s="151">
        <v>0.5505838998032917</v>
      </c>
      <c r="I478" s="149"/>
      <c r="M478" s="143" t="str">
        <f t="shared" si="14"/>
        <v>No</v>
      </c>
      <c r="N478" s="143">
        <f t="shared" si="15"/>
        <v>0</v>
      </c>
      <c r="P478" s="146"/>
    </row>
    <row r="479" spans="1:16" x14ac:dyDescent="0.25">
      <c r="A479" s="149">
        <v>2013</v>
      </c>
      <c r="B479" s="149" t="s">
        <v>120</v>
      </c>
      <c r="C479" s="137" t="s">
        <v>159</v>
      </c>
      <c r="D479" s="137" t="s">
        <v>148</v>
      </c>
      <c r="E479" s="137" t="s">
        <v>80</v>
      </c>
      <c r="F479" s="149" t="s">
        <v>104</v>
      </c>
      <c r="G479" s="150">
        <v>2866</v>
      </c>
      <c r="H479" s="151">
        <v>0.4134682484298674</v>
      </c>
      <c r="I479" s="149" t="s">
        <v>75</v>
      </c>
      <c r="M479" s="143" t="str">
        <f t="shared" si="14"/>
        <v>Yes</v>
      </c>
      <c r="N479" s="143">
        <f t="shared" si="15"/>
        <v>1</v>
      </c>
      <c r="P479" s="146"/>
    </row>
    <row r="480" spans="1:16" x14ac:dyDescent="0.25">
      <c r="A480" s="149">
        <v>2012</v>
      </c>
      <c r="B480" s="149" t="s">
        <v>120</v>
      </c>
      <c r="C480" s="137" t="s">
        <v>159</v>
      </c>
      <c r="D480" s="137" t="s">
        <v>148</v>
      </c>
      <c r="E480" s="137" t="s">
        <v>80</v>
      </c>
      <c r="F480" s="149" t="s">
        <v>104</v>
      </c>
      <c r="G480" s="150">
        <v>2793</v>
      </c>
      <c r="H480" s="151">
        <v>0.42105263157894735</v>
      </c>
      <c r="I480" s="149" t="s">
        <v>75</v>
      </c>
      <c r="M480" s="143" t="str">
        <f t="shared" si="14"/>
        <v>Yes</v>
      </c>
      <c r="N480" s="143">
        <f t="shared" si="15"/>
        <v>1</v>
      </c>
      <c r="P480" s="146"/>
    </row>
    <row r="481" spans="1:16" x14ac:dyDescent="0.25">
      <c r="A481" s="149">
        <v>2013</v>
      </c>
      <c r="B481" s="149" t="s">
        <v>120</v>
      </c>
      <c r="C481" s="137" t="s">
        <v>159</v>
      </c>
      <c r="D481" s="137" t="s">
        <v>148</v>
      </c>
      <c r="E481" s="137" t="s">
        <v>80</v>
      </c>
      <c r="F481" s="149" t="s">
        <v>101</v>
      </c>
      <c r="G481" s="150">
        <v>50672</v>
      </c>
      <c r="H481" s="151">
        <v>0.54986975055257337</v>
      </c>
      <c r="I481" s="149"/>
      <c r="M481" s="143" t="str">
        <f t="shared" si="14"/>
        <v>No</v>
      </c>
      <c r="N481" s="143">
        <f t="shared" si="15"/>
        <v>0</v>
      </c>
      <c r="P481" s="146"/>
    </row>
    <row r="482" spans="1:16" x14ac:dyDescent="0.25">
      <c r="A482" s="149">
        <v>2012</v>
      </c>
      <c r="B482" s="149" t="s">
        <v>120</v>
      </c>
      <c r="C482" s="137" t="s">
        <v>159</v>
      </c>
      <c r="D482" s="137" t="s">
        <v>148</v>
      </c>
      <c r="E482" s="137" t="s">
        <v>80</v>
      </c>
      <c r="F482" s="149" t="s">
        <v>101</v>
      </c>
      <c r="G482" s="150">
        <v>52595</v>
      </c>
      <c r="H482" s="151">
        <v>0.54054567924707675</v>
      </c>
      <c r="I482" s="149"/>
      <c r="M482" s="143" t="str">
        <f t="shared" si="14"/>
        <v>No</v>
      </c>
      <c r="N482" s="143">
        <f t="shared" si="15"/>
        <v>0</v>
      </c>
      <c r="P482" s="146"/>
    </row>
    <row r="483" spans="1:16" x14ac:dyDescent="0.25">
      <c r="A483" s="149">
        <v>2014</v>
      </c>
      <c r="B483" s="149" t="s">
        <v>120</v>
      </c>
      <c r="C483" s="137" t="s">
        <v>159</v>
      </c>
      <c r="D483" s="137" t="s">
        <v>154</v>
      </c>
      <c r="E483" s="137" t="s">
        <v>107</v>
      </c>
      <c r="F483" s="149" t="s">
        <v>30</v>
      </c>
      <c r="G483" s="150">
        <v>1086</v>
      </c>
      <c r="H483" s="151">
        <v>0.45303867403314918</v>
      </c>
      <c r="I483" s="149"/>
      <c r="M483" s="143" t="str">
        <f t="shared" si="14"/>
        <v>Yes</v>
      </c>
      <c r="N483" s="143">
        <f t="shared" si="15"/>
        <v>0</v>
      </c>
      <c r="P483" s="146"/>
    </row>
    <row r="484" spans="1:16" x14ac:dyDescent="0.25">
      <c r="A484" s="149">
        <v>2013</v>
      </c>
      <c r="B484" s="149" t="s">
        <v>120</v>
      </c>
      <c r="C484" s="137" t="s">
        <v>159</v>
      </c>
      <c r="D484" s="137" t="s">
        <v>154</v>
      </c>
      <c r="E484" s="137" t="s">
        <v>107</v>
      </c>
      <c r="F484" s="149" t="s">
        <v>30</v>
      </c>
      <c r="G484" s="150">
        <v>1302</v>
      </c>
      <c r="H484" s="151">
        <v>0.45314900153609833</v>
      </c>
      <c r="I484" s="149"/>
      <c r="M484" s="143" t="str">
        <f t="shared" si="14"/>
        <v>Yes</v>
      </c>
      <c r="N484" s="143">
        <f t="shared" si="15"/>
        <v>0</v>
      </c>
      <c r="P484" s="146"/>
    </row>
    <row r="485" spans="1:16" x14ac:dyDescent="0.25">
      <c r="A485" s="149">
        <v>2012</v>
      </c>
      <c r="B485" s="149" t="s">
        <v>120</v>
      </c>
      <c r="C485" s="137" t="s">
        <v>159</v>
      </c>
      <c r="D485" s="137" t="s">
        <v>154</v>
      </c>
      <c r="E485" s="137" t="s">
        <v>107</v>
      </c>
      <c r="F485" s="149" t="s">
        <v>30</v>
      </c>
      <c r="G485" s="150">
        <v>1392</v>
      </c>
      <c r="H485" s="151">
        <v>0.45617816091954022</v>
      </c>
      <c r="I485" s="149"/>
      <c r="M485" s="143" t="str">
        <f t="shared" si="14"/>
        <v>Yes</v>
      </c>
      <c r="N485" s="143">
        <f t="shared" si="15"/>
        <v>0</v>
      </c>
      <c r="P485" s="146"/>
    </row>
    <row r="486" spans="1:16" x14ac:dyDescent="0.25">
      <c r="A486" s="149">
        <v>2014</v>
      </c>
      <c r="B486" s="149" t="s">
        <v>120</v>
      </c>
      <c r="C486" s="137" t="s">
        <v>159</v>
      </c>
      <c r="D486" s="137" t="s">
        <v>154</v>
      </c>
      <c r="E486" s="137" t="s">
        <v>107</v>
      </c>
      <c r="F486" s="149" t="s">
        <v>31</v>
      </c>
      <c r="G486" s="150">
        <v>2011</v>
      </c>
      <c r="H486" s="151">
        <v>0.47936350074589756</v>
      </c>
      <c r="I486" s="149" t="s">
        <v>88</v>
      </c>
      <c r="M486" s="143" t="str">
        <f t="shared" si="14"/>
        <v>Yes</v>
      </c>
      <c r="N486" s="143">
        <f t="shared" si="15"/>
        <v>0</v>
      </c>
      <c r="P486" s="146"/>
    </row>
    <row r="487" spans="1:16" x14ac:dyDescent="0.25">
      <c r="A487" s="149">
        <v>2013</v>
      </c>
      <c r="B487" s="149" t="s">
        <v>120</v>
      </c>
      <c r="C487" s="137" t="s">
        <v>159</v>
      </c>
      <c r="D487" s="137" t="s">
        <v>154</v>
      </c>
      <c r="E487" s="137" t="s">
        <v>107</v>
      </c>
      <c r="F487" s="149" t="s">
        <v>31</v>
      </c>
      <c r="G487" s="150">
        <v>2307</v>
      </c>
      <c r="H487" s="151">
        <v>0.48417858690940613</v>
      </c>
      <c r="I487" s="149" t="s">
        <v>88</v>
      </c>
      <c r="M487" s="143" t="str">
        <f t="shared" si="14"/>
        <v>Yes</v>
      </c>
      <c r="N487" s="143">
        <f t="shared" si="15"/>
        <v>0</v>
      </c>
      <c r="P487" s="146"/>
    </row>
    <row r="488" spans="1:16" x14ac:dyDescent="0.25">
      <c r="A488" s="149">
        <v>2012</v>
      </c>
      <c r="B488" s="149" t="s">
        <v>120</v>
      </c>
      <c r="C488" s="137" t="s">
        <v>159</v>
      </c>
      <c r="D488" s="137" t="s">
        <v>154</v>
      </c>
      <c r="E488" s="137" t="s">
        <v>107</v>
      </c>
      <c r="F488" s="149" t="s">
        <v>31</v>
      </c>
      <c r="G488" s="150">
        <v>2540</v>
      </c>
      <c r="H488" s="151">
        <v>0.48385826771653545</v>
      </c>
      <c r="I488" s="149" t="s">
        <v>88</v>
      </c>
      <c r="M488" s="143" t="str">
        <f t="shared" si="14"/>
        <v>Yes</v>
      </c>
      <c r="N488" s="143">
        <f t="shared" si="15"/>
        <v>0</v>
      </c>
      <c r="P488" s="146"/>
    </row>
    <row r="489" spans="1:16" x14ac:dyDescent="0.25">
      <c r="A489" s="149">
        <v>2014</v>
      </c>
      <c r="B489" s="149" t="s">
        <v>120</v>
      </c>
      <c r="C489" s="137" t="s">
        <v>159</v>
      </c>
      <c r="D489" s="137" t="s">
        <v>154</v>
      </c>
      <c r="E489" s="137" t="s">
        <v>107</v>
      </c>
      <c r="F489" s="149" t="s">
        <v>32</v>
      </c>
      <c r="G489" s="150">
        <v>3223</v>
      </c>
      <c r="H489" s="151">
        <v>0.5131864722308408</v>
      </c>
      <c r="I489" s="149" t="s">
        <v>75</v>
      </c>
      <c r="M489" s="143" t="str">
        <f t="shared" si="14"/>
        <v>Yes</v>
      </c>
      <c r="N489" s="143">
        <f t="shared" si="15"/>
        <v>1</v>
      </c>
      <c r="P489" s="146"/>
    </row>
    <row r="490" spans="1:16" x14ac:dyDescent="0.25">
      <c r="A490" s="149">
        <v>2013</v>
      </c>
      <c r="B490" s="149" t="s">
        <v>120</v>
      </c>
      <c r="C490" s="137" t="s">
        <v>159</v>
      </c>
      <c r="D490" s="137" t="s">
        <v>154</v>
      </c>
      <c r="E490" s="137" t="s">
        <v>107</v>
      </c>
      <c r="F490" s="149" t="s">
        <v>32</v>
      </c>
      <c r="G490" s="150">
        <v>3704</v>
      </c>
      <c r="H490" s="151">
        <v>0.53482721382289422</v>
      </c>
      <c r="I490" s="149" t="s">
        <v>75</v>
      </c>
      <c r="M490" s="143" t="str">
        <f t="shared" si="14"/>
        <v>Yes</v>
      </c>
      <c r="N490" s="143">
        <f t="shared" si="15"/>
        <v>1</v>
      </c>
      <c r="P490" s="146"/>
    </row>
    <row r="491" spans="1:16" x14ac:dyDescent="0.25">
      <c r="A491" s="149">
        <v>2012</v>
      </c>
      <c r="B491" s="149" t="s">
        <v>120</v>
      </c>
      <c r="C491" s="137" t="s">
        <v>159</v>
      </c>
      <c r="D491" s="137" t="s">
        <v>154</v>
      </c>
      <c r="E491" s="137" t="s">
        <v>107</v>
      </c>
      <c r="F491" s="149" t="s">
        <v>32</v>
      </c>
      <c r="G491" s="150">
        <v>4076</v>
      </c>
      <c r="H491" s="151">
        <v>0.51668302257114818</v>
      </c>
      <c r="I491" s="149" t="s">
        <v>75</v>
      </c>
      <c r="M491" s="143" t="str">
        <f t="shared" si="14"/>
        <v>Yes</v>
      </c>
      <c r="N491" s="143">
        <f t="shared" si="15"/>
        <v>1</v>
      </c>
      <c r="P491" s="146"/>
    </row>
    <row r="492" spans="1:16" x14ac:dyDescent="0.25">
      <c r="A492" s="149">
        <v>2014</v>
      </c>
      <c r="B492" s="149" t="s">
        <v>120</v>
      </c>
      <c r="C492" s="137" t="s">
        <v>159</v>
      </c>
      <c r="D492" s="137" t="s">
        <v>154</v>
      </c>
      <c r="E492" s="137" t="s">
        <v>107</v>
      </c>
      <c r="F492" s="149" t="s">
        <v>33</v>
      </c>
      <c r="G492" s="150">
        <v>6090</v>
      </c>
      <c r="H492" s="151">
        <v>0.55402298850574716</v>
      </c>
      <c r="I492" s="149" t="s">
        <v>75</v>
      </c>
      <c r="M492" s="143" t="str">
        <f t="shared" si="14"/>
        <v>Yes</v>
      </c>
      <c r="N492" s="143">
        <f t="shared" si="15"/>
        <v>1</v>
      </c>
      <c r="P492" s="146"/>
    </row>
    <row r="493" spans="1:16" x14ac:dyDescent="0.25">
      <c r="A493" s="149">
        <v>2013</v>
      </c>
      <c r="B493" s="149" t="s">
        <v>120</v>
      </c>
      <c r="C493" s="137" t="s">
        <v>159</v>
      </c>
      <c r="D493" s="137" t="s">
        <v>154</v>
      </c>
      <c r="E493" s="137" t="s">
        <v>107</v>
      </c>
      <c r="F493" s="149" t="s">
        <v>33</v>
      </c>
      <c r="G493" s="150">
        <v>7009</v>
      </c>
      <c r="H493" s="151">
        <v>0.55714081894706802</v>
      </c>
      <c r="I493" s="149" t="s">
        <v>75</v>
      </c>
      <c r="M493" s="143" t="str">
        <f t="shared" si="14"/>
        <v>Yes</v>
      </c>
      <c r="N493" s="143">
        <f t="shared" si="15"/>
        <v>1</v>
      </c>
      <c r="P493" s="146"/>
    </row>
    <row r="494" spans="1:16" x14ac:dyDescent="0.25">
      <c r="A494" s="149">
        <v>2012</v>
      </c>
      <c r="B494" s="149" t="s">
        <v>120</v>
      </c>
      <c r="C494" s="137" t="s">
        <v>159</v>
      </c>
      <c r="D494" s="137" t="s">
        <v>154</v>
      </c>
      <c r="E494" s="137" t="s">
        <v>107</v>
      </c>
      <c r="F494" s="149" t="s">
        <v>33</v>
      </c>
      <c r="G494" s="150">
        <v>7147</v>
      </c>
      <c r="H494" s="151">
        <v>0.54582342241499926</v>
      </c>
      <c r="I494" s="149" t="s">
        <v>75</v>
      </c>
      <c r="M494" s="143" t="str">
        <f t="shared" si="14"/>
        <v>Yes</v>
      </c>
      <c r="N494" s="143">
        <f t="shared" si="15"/>
        <v>1</v>
      </c>
      <c r="P494" s="146"/>
    </row>
    <row r="495" spans="1:16" x14ac:dyDescent="0.25">
      <c r="A495" s="149">
        <v>2014</v>
      </c>
      <c r="B495" s="149" t="s">
        <v>120</v>
      </c>
      <c r="C495" s="137" t="s">
        <v>159</v>
      </c>
      <c r="D495" s="137" t="s">
        <v>154</v>
      </c>
      <c r="E495" s="137" t="s">
        <v>107</v>
      </c>
      <c r="F495" s="149" t="s">
        <v>34</v>
      </c>
      <c r="G495" s="150">
        <v>9239</v>
      </c>
      <c r="H495" s="151">
        <v>0.56705271133239532</v>
      </c>
      <c r="I495" s="149" t="s">
        <v>75</v>
      </c>
      <c r="M495" s="143" t="str">
        <f t="shared" si="14"/>
        <v>Yes</v>
      </c>
      <c r="N495" s="143">
        <f t="shared" si="15"/>
        <v>1</v>
      </c>
      <c r="P495" s="146"/>
    </row>
    <row r="496" spans="1:16" x14ac:dyDescent="0.25">
      <c r="A496" s="149">
        <v>2013</v>
      </c>
      <c r="B496" s="149" t="s">
        <v>120</v>
      </c>
      <c r="C496" s="137" t="s">
        <v>159</v>
      </c>
      <c r="D496" s="137" t="s">
        <v>154</v>
      </c>
      <c r="E496" s="137" t="s">
        <v>107</v>
      </c>
      <c r="F496" s="149" t="s">
        <v>34</v>
      </c>
      <c r="G496" s="150">
        <v>10147</v>
      </c>
      <c r="H496" s="151">
        <v>0.58549324923622748</v>
      </c>
      <c r="I496" s="149" t="s">
        <v>75</v>
      </c>
      <c r="M496" s="143" t="str">
        <f t="shared" si="14"/>
        <v>Yes</v>
      </c>
      <c r="N496" s="143">
        <f t="shared" si="15"/>
        <v>1</v>
      </c>
      <c r="P496" s="146"/>
    </row>
    <row r="497" spans="1:16" x14ac:dyDescent="0.25">
      <c r="A497" s="149">
        <v>2012</v>
      </c>
      <c r="B497" s="149" t="s">
        <v>120</v>
      </c>
      <c r="C497" s="137" t="s">
        <v>159</v>
      </c>
      <c r="D497" s="137" t="s">
        <v>154</v>
      </c>
      <c r="E497" s="137" t="s">
        <v>107</v>
      </c>
      <c r="F497" s="149" t="s">
        <v>34</v>
      </c>
      <c r="G497" s="150">
        <v>10805</v>
      </c>
      <c r="H497" s="151">
        <v>0.57242017584451643</v>
      </c>
      <c r="I497" s="149" t="s">
        <v>75</v>
      </c>
      <c r="M497" s="143" t="str">
        <f t="shared" si="14"/>
        <v>Yes</v>
      </c>
      <c r="N497" s="143">
        <f t="shared" si="15"/>
        <v>1</v>
      </c>
      <c r="P497" s="146"/>
    </row>
    <row r="498" spans="1:16" x14ac:dyDescent="0.25">
      <c r="A498" s="149">
        <v>2014</v>
      </c>
      <c r="B498" s="149" t="s">
        <v>120</v>
      </c>
      <c r="C498" s="137" t="s">
        <v>159</v>
      </c>
      <c r="D498" s="137" t="s">
        <v>154</v>
      </c>
      <c r="E498" s="137" t="s">
        <v>107</v>
      </c>
      <c r="F498" s="149" t="s">
        <v>35</v>
      </c>
      <c r="G498" s="150">
        <v>14403</v>
      </c>
      <c r="H498" s="151">
        <v>0.58411442060681806</v>
      </c>
      <c r="I498" s="149" t="s">
        <v>75</v>
      </c>
      <c r="M498" s="143" t="str">
        <f t="shared" si="14"/>
        <v>Yes</v>
      </c>
      <c r="N498" s="143">
        <f t="shared" si="15"/>
        <v>1</v>
      </c>
      <c r="P498" s="146"/>
    </row>
    <row r="499" spans="1:16" x14ac:dyDescent="0.25">
      <c r="A499" s="149">
        <v>2013</v>
      </c>
      <c r="B499" s="149" t="s">
        <v>120</v>
      </c>
      <c r="C499" s="137" t="s">
        <v>159</v>
      </c>
      <c r="D499" s="137" t="s">
        <v>154</v>
      </c>
      <c r="E499" s="137" t="s">
        <v>107</v>
      </c>
      <c r="F499" s="149" t="s">
        <v>35</v>
      </c>
      <c r="G499" s="150">
        <v>14661</v>
      </c>
      <c r="H499" s="151">
        <v>0.58543073460200534</v>
      </c>
      <c r="I499" s="149" t="s">
        <v>75</v>
      </c>
      <c r="M499" s="143" t="str">
        <f t="shared" si="14"/>
        <v>Yes</v>
      </c>
      <c r="N499" s="143">
        <f t="shared" si="15"/>
        <v>1</v>
      </c>
      <c r="P499" s="146"/>
    </row>
    <row r="500" spans="1:16" x14ac:dyDescent="0.25">
      <c r="A500" s="149">
        <v>2012</v>
      </c>
      <c r="B500" s="149" t="s">
        <v>120</v>
      </c>
      <c r="C500" s="137" t="s">
        <v>159</v>
      </c>
      <c r="D500" s="137" t="s">
        <v>154</v>
      </c>
      <c r="E500" s="137" t="s">
        <v>107</v>
      </c>
      <c r="F500" s="149" t="s">
        <v>35</v>
      </c>
      <c r="G500" s="150">
        <v>15064</v>
      </c>
      <c r="H500" s="151">
        <v>0.57912904938927245</v>
      </c>
      <c r="I500" s="149" t="s">
        <v>75</v>
      </c>
      <c r="M500" s="143" t="str">
        <f t="shared" si="14"/>
        <v>Yes</v>
      </c>
      <c r="N500" s="143">
        <f t="shared" si="15"/>
        <v>1</v>
      </c>
      <c r="P500" s="146"/>
    </row>
    <row r="501" spans="1:16" x14ac:dyDescent="0.25">
      <c r="A501" s="149">
        <v>2014</v>
      </c>
      <c r="B501" s="149" t="s">
        <v>120</v>
      </c>
      <c r="C501" s="137" t="s">
        <v>159</v>
      </c>
      <c r="D501" s="137" t="s">
        <v>154</v>
      </c>
      <c r="E501" s="137" t="s">
        <v>107</v>
      </c>
      <c r="F501" s="149" t="s">
        <v>36</v>
      </c>
      <c r="G501" s="150">
        <v>13339</v>
      </c>
      <c r="H501" s="151">
        <v>0.53392308268985678</v>
      </c>
      <c r="I501" s="149" t="s">
        <v>75</v>
      </c>
      <c r="M501" s="143" t="str">
        <f t="shared" si="14"/>
        <v>Yes</v>
      </c>
      <c r="N501" s="143">
        <f t="shared" si="15"/>
        <v>1</v>
      </c>
      <c r="P501" s="146"/>
    </row>
    <row r="502" spans="1:16" x14ac:dyDescent="0.25">
      <c r="A502" s="149">
        <v>2013</v>
      </c>
      <c r="B502" s="149" t="s">
        <v>120</v>
      </c>
      <c r="C502" s="137" t="s">
        <v>159</v>
      </c>
      <c r="D502" s="137" t="s">
        <v>154</v>
      </c>
      <c r="E502" s="137" t="s">
        <v>107</v>
      </c>
      <c r="F502" s="149" t="s">
        <v>36</v>
      </c>
      <c r="G502" s="150">
        <v>13493</v>
      </c>
      <c r="H502" s="151">
        <v>0.53109019491588227</v>
      </c>
      <c r="I502" s="149" t="s">
        <v>75</v>
      </c>
      <c r="M502" s="143" t="str">
        <f t="shared" si="14"/>
        <v>Yes</v>
      </c>
      <c r="N502" s="143">
        <f t="shared" si="15"/>
        <v>1</v>
      </c>
      <c r="P502" s="146"/>
    </row>
    <row r="503" spans="1:16" x14ac:dyDescent="0.25">
      <c r="A503" s="149">
        <v>2012</v>
      </c>
      <c r="B503" s="149" t="s">
        <v>120</v>
      </c>
      <c r="C503" s="137" t="s">
        <v>159</v>
      </c>
      <c r="D503" s="137" t="s">
        <v>154</v>
      </c>
      <c r="E503" s="137" t="s">
        <v>107</v>
      </c>
      <c r="F503" s="149" t="s">
        <v>36</v>
      </c>
      <c r="G503" s="150">
        <v>13606</v>
      </c>
      <c r="H503" s="151">
        <v>0.51888872556225196</v>
      </c>
      <c r="I503" s="149" t="s">
        <v>75</v>
      </c>
      <c r="M503" s="143" t="str">
        <f t="shared" si="14"/>
        <v>Yes</v>
      </c>
      <c r="N503" s="143">
        <f t="shared" si="15"/>
        <v>1</v>
      </c>
      <c r="P503" s="146"/>
    </row>
    <row r="504" spans="1:16" x14ac:dyDescent="0.25">
      <c r="A504" s="149">
        <v>2014</v>
      </c>
      <c r="B504" s="149" t="s">
        <v>120</v>
      </c>
      <c r="C504" s="137" t="s">
        <v>159</v>
      </c>
      <c r="D504" s="137" t="s">
        <v>154</v>
      </c>
      <c r="E504" s="137" t="s">
        <v>107</v>
      </c>
      <c r="F504" s="149" t="s">
        <v>37</v>
      </c>
      <c r="G504" s="150">
        <v>5941</v>
      </c>
      <c r="H504" s="151">
        <v>0.44487460023565056</v>
      </c>
      <c r="I504" s="149" t="s">
        <v>88</v>
      </c>
      <c r="M504" s="143" t="str">
        <f t="shared" si="14"/>
        <v>Yes</v>
      </c>
      <c r="N504" s="143">
        <f t="shared" si="15"/>
        <v>0</v>
      </c>
      <c r="P504" s="146"/>
    </row>
    <row r="505" spans="1:16" x14ac:dyDescent="0.25">
      <c r="A505" s="149">
        <v>2013</v>
      </c>
      <c r="B505" s="149" t="s">
        <v>120</v>
      </c>
      <c r="C505" s="137" t="s">
        <v>159</v>
      </c>
      <c r="D505" s="137" t="s">
        <v>154</v>
      </c>
      <c r="E505" s="137" t="s">
        <v>107</v>
      </c>
      <c r="F505" s="149" t="s">
        <v>37</v>
      </c>
      <c r="G505" s="150">
        <v>5884</v>
      </c>
      <c r="H505" s="151">
        <v>0.43456832087015634</v>
      </c>
      <c r="I505" s="149" t="s">
        <v>88</v>
      </c>
      <c r="M505" s="143" t="str">
        <f t="shared" si="14"/>
        <v>Yes</v>
      </c>
      <c r="N505" s="143">
        <f t="shared" si="15"/>
        <v>0</v>
      </c>
      <c r="P505" s="146"/>
    </row>
    <row r="506" spans="1:16" x14ac:dyDescent="0.25">
      <c r="A506" s="149">
        <v>2012</v>
      </c>
      <c r="B506" s="149" t="s">
        <v>120</v>
      </c>
      <c r="C506" s="137" t="s">
        <v>159</v>
      </c>
      <c r="D506" s="137" t="s">
        <v>154</v>
      </c>
      <c r="E506" s="137" t="s">
        <v>107</v>
      </c>
      <c r="F506" s="149" t="s">
        <v>37</v>
      </c>
      <c r="G506" s="150">
        <v>5885</v>
      </c>
      <c r="H506" s="151">
        <v>0.44078164825828375</v>
      </c>
      <c r="I506" s="149" t="s">
        <v>88</v>
      </c>
      <c r="M506" s="143" t="str">
        <f t="shared" si="14"/>
        <v>Yes</v>
      </c>
      <c r="N506" s="143">
        <f t="shared" si="15"/>
        <v>0</v>
      </c>
      <c r="P506" s="146"/>
    </row>
    <row r="507" spans="1:16" x14ac:dyDescent="0.25">
      <c r="A507" s="149">
        <v>2014</v>
      </c>
      <c r="B507" s="149" t="s">
        <v>120</v>
      </c>
      <c r="C507" s="137" t="s">
        <v>159</v>
      </c>
      <c r="D507" s="137" t="s">
        <v>148</v>
      </c>
      <c r="E507" s="137" t="s">
        <v>77</v>
      </c>
      <c r="F507" s="149" t="s">
        <v>77</v>
      </c>
      <c r="G507" s="150">
        <v>2429</v>
      </c>
      <c r="H507" s="151">
        <v>0.46768217373404691</v>
      </c>
      <c r="I507" s="149" t="s">
        <v>75</v>
      </c>
      <c r="M507" s="143" t="str">
        <f t="shared" si="14"/>
        <v>Yes</v>
      </c>
      <c r="N507" s="143">
        <f t="shared" si="15"/>
        <v>1</v>
      </c>
      <c r="P507" s="146"/>
    </row>
    <row r="508" spans="1:16" x14ac:dyDescent="0.25">
      <c r="A508" s="149">
        <v>2013</v>
      </c>
      <c r="B508" s="149" t="s">
        <v>120</v>
      </c>
      <c r="C508" s="137" t="s">
        <v>159</v>
      </c>
      <c r="D508" s="137" t="s">
        <v>148</v>
      </c>
      <c r="E508" s="137" t="s">
        <v>77</v>
      </c>
      <c r="F508" s="149" t="s">
        <v>77</v>
      </c>
      <c r="G508" s="150">
        <v>2426</v>
      </c>
      <c r="H508" s="151">
        <v>0.46290189612530913</v>
      </c>
      <c r="I508" s="149" t="s">
        <v>75</v>
      </c>
      <c r="M508" s="143" t="str">
        <f t="shared" si="14"/>
        <v>Yes</v>
      </c>
      <c r="N508" s="143">
        <f t="shared" si="15"/>
        <v>1</v>
      </c>
      <c r="P508" s="146"/>
    </row>
    <row r="509" spans="1:16" x14ac:dyDescent="0.25">
      <c r="A509" s="149">
        <v>2012</v>
      </c>
      <c r="B509" s="149" t="s">
        <v>120</v>
      </c>
      <c r="C509" s="137" t="s">
        <v>159</v>
      </c>
      <c r="D509" s="137" t="s">
        <v>148</v>
      </c>
      <c r="E509" s="137" t="s">
        <v>77</v>
      </c>
      <c r="F509" s="149" t="s">
        <v>77</v>
      </c>
      <c r="G509" s="150">
        <v>2656</v>
      </c>
      <c r="H509" s="151">
        <v>0.45331325301204817</v>
      </c>
      <c r="I509" s="149" t="s">
        <v>75</v>
      </c>
      <c r="M509" s="143" t="str">
        <f t="shared" si="14"/>
        <v>Yes</v>
      </c>
      <c r="N509" s="143">
        <f t="shared" si="15"/>
        <v>1</v>
      </c>
      <c r="P509" s="146"/>
    </row>
    <row r="510" spans="1:16" x14ac:dyDescent="0.25">
      <c r="A510" s="149">
        <v>2014</v>
      </c>
      <c r="B510" s="149" t="s">
        <v>120</v>
      </c>
      <c r="C510" s="137" t="s">
        <v>159</v>
      </c>
      <c r="D510" s="137" t="s">
        <v>148</v>
      </c>
      <c r="E510" s="137" t="s">
        <v>77</v>
      </c>
      <c r="F510" s="149" t="s">
        <v>101</v>
      </c>
      <c r="G510" s="150">
        <v>47522</v>
      </c>
      <c r="H510" s="151">
        <v>0.54286435756070872</v>
      </c>
      <c r="I510" s="149"/>
      <c r="M510" s="143" t="str">
        <f t="shared" si="14"/>
        <v>No</v>
      </c>
      <c r="N510" s="143">
        <f t="shared" si="15"/>
        <v>0</v>
      </c>
      <c r="P510" s="146"/>
    </row>
    <row r="511" spans="1:16" x14ac:dyDescent="0.25">
      <c r="A511" s="149">
        <v>2013</v>
      </c>
      <c r="B511" s="149" t="s">
        <v>120</v>
      </c>
      <c r="C511" s="137" t="s">
        <v>159</v>
      </c>
      <c r="D511" s="137" t="s">
        <v>148</v>
      </c>
      <c r="E511" s="137" t="s">
        <v>77</v>
      </c>
      <c r="F511" s="149" t="s">
        <v>101</v>
      </c>
      <c r="G511" s="150">
        <v>51112</v>
      </c>
      <c r="H511" s="151">
        <v>0.54634919392706216</v>
      </c>
      <c r="I511" s="149"/>
      <c r="M511" s="143" t="str">
        <f t="shared" si="14"/>
        <v>No</v>
      </c>
      <c r="N511" s="143">
        <f t="shared" si="15"/>
        <v>0</v>
      </c>
      <c r="P511" s="146"/>
    </row>
    <row r="512" spans="1:16" x14ac:dyDescent="0.25">
      <c r="A512" s="149">
        <v>2012</v>
      </c>
      <c r="B512" s="149" t="s">
        <v>120</v>
      </c>
      <c r="C512" s="137" t="s">
        <v>159</v>
      </c>
      <c r="D512" s="137" t="s">
        <v>148</v>
      </c>
      <c r="E512" s="137" t="s">
        <v>77</v>
      </c>
      <c r="F512" s="149" t="s">
        <v>101</v>
      </c>
      <c r="G512" s="150">
        <v>52732</v>
      </c>
      <c r="H512" s="151">
        <v>0.5386103314875218</v>
      </c>
      <c r="I512" s="149"/>
      <c r="M512" s="143" t="str">
        <f t="shared" si="14"/>
        <v>No</v>
      </c>
      <c r="N512" s="143">
        <f t="shared" si="15"/>
        <v>0</v>
      </c>
      <c r="P512" s="146"/>
    </row>
    <row r="513" spans="1:16" x14ac:dyDescent="0.25">
      <c r="A513" s="149">
        <v>2014</v>
      </c>
      <c r="B513" s="149" t="s">
        <v>120</v>
      </c>
      <c r="C513" s="137" t="s">
        <v>159</v>
      </c>
      <c r="D513" s="137" t="s">
        <v>148</v>
      </c>
      <c r="E513" s="137" t="s">
        <v>76</v>
      </c>
      <c r="F513" s="149" t="s">
        <v>16</v>
      </c>
      <c r="G513" s="150">
        <v>7368</v>
      </c>
      <c r="H513" s="151">
        <v>0.498914223669924</v>
      </c>
      <c r="I513" s="149" t="s">
        <v>75</v>
      </c>
      <c r="M513" s="143" t="str">
        <f t="shared" si="14"/>
        <v>Yes</v>
      </c>
      <c r="N513" s="143">
        <f t="shared" si="15"/>
        <v>1</v>
      </c>
      <c r="P513" s="146"/>
    </row>
    <row r="514" spans="1:16" x14ac:dyDescent="0.25">
      <c r="A514" s="149">
        <v>2013</v>
      </c>
      <c r="B514" s="149" t="s">
        <v>120</v>
      </c>
      <c r="C514" s="137" t="s">
        <v>159</v>
      </c>
      <c r="D514" s="137" t="s">
        <v>148</v>
      </c>
      <c r="E514" s="137" t="s">
        <v>76</v>
      </c>
      <c r="F514" s="149" t="s">
        <v>16</v>
      </c>
      <c r="G514" s="150">
        <v>7209</v>
      </c>
      <c r="H514" s="151">
        <v>0.49119156609793313</v>
      </c>
      <c r="I514" s="149" t="s">
        <v>75</v>
      </c>
      <c r="M514" s="143" t="str">
        <f t="shared" si="14"/>
        <v>Yes</v>
      </c>
      <c r="N514" s="143">
        <f t="shared" si="15"/>
        <v>1</v>
      </c>
      <c r="P514" s="146"/>
    </row>
    <row r="515" spans="1:16" x14ac:dyDescent="0.25">
      <c r="A515" s="149">
        <v>2012</v>
      </c>
      <c r="B515" s="149" t="s">
        <v>120</v>
      </c>
      <c r="C515" s="137" t="s">
        <v>159</v>
      </c>
      <c r="D515" s="137" t="s">
        <v>148</v>
      </c>
      <c r="E515" s="137" t="s">
        <v>76</v>
      </c>
      <c r="F515" s="149" t="s">
        <v>16</v>
      </c>
      <c r="G515" s="150">
        <v>7507</v>
      </c>
      <c r="H515" s="151">
        <v>0.4946050353003863</v>
      </c>
      <c r="I515" s="149" t="s">
        <v>75</v>
      </c>
      <c r="M515" s="143" t="str">
        <f t="shared" ref="M515:M559" si="16">IF(LEFT(F515,2)="no","No","Yes")</f>
        <v>Yes</v>
      </c>
      <c r="N515" s="143">
        <f t="shared" ref="N515:N559" si="17">IF(I515="*",1,0)</f>
        <v>1</v>
      </c>
      <c r="P515" s="146"/>
    </row>
    <row r="516" spans="1:16" x14ac:dyDescent="0.25">
      <c r="A516" s="149">
        <v>2014</v>
      </c>
      <c r="B516" s="149" t="s">
        <v>120</v>
      </c>
      <c r="C516" s="137" t="s">
        <v>159</v>
      </c>
      <c r="D516" s="137" t="s">
        <v>148</v>
      </c>
      <c r="E516" s="137" t="s">
        <v>76</v>
      </c>
      <c r="F516" s="149" t="s">
        <v>101</v>
      </c>
      <c r="G516" s="150">
        <v>42583</v>
      </c>
      <c r="H516" s="151">
        <v>0.54618040062935913</v>
      </c>
      <c r="I516" s="149"/>
      <c r="M516" s="143" t="str">
        <f t="shared" si="16"/>
        <v>No</v>
      </c>
      <c r="N516" s="143">
        <f t="shared" si="17"/>
        <v>0</v>
      </c>
      <c r="P516" s="146"/>
    </row>
    <row r="517" spans="1:16" x14ac:dyDescent="0.25">
      <c r="A517" s="149">
        <v>2013</v>
      </c>
      <c r="B517" s="149" t="s">
        <v>120</v>
      </c>
      <c r="C517" s="137" t="s">
        <v>159</v>
      </c>
      <c r="D517" s="137" t="s">
        <v>148</v>
      </c>
      <c r="E517" s="137" t="s">
        <v>76</v>
      </c>
      <c r="F517" s="149" t="s">
        <v>101</v>
      </c>
      <c r="G517" s="150">
        <v>46329</v>
      </c>
      <c r="H517" s="151">
        <v>0.55056228280342767</v>
      </c>
      <c r="I517" s="149"/>
      <c r="M517" s="143" t="str">
        <f t="shared" si="16"/>
        <v>No</v>
      </c>
      <c r="N517" s="143">
        <f t="shared" si="17"/>
        <v>0</v>
      </c>
      <c r="P517" s="146"/>
    </row>
    <row r="518" spans="1:16" x14ac:dyDescent="0.25">
      <c r="A518" s="149">
        <v>2012</v>
      </c>
      <c r="B518" s="149" t="s">
        <v>120</v>
      </c>
      <c r="C518" s="137" t="s">
        <v>159</v>
      </c>
      <c r="D518" s="137" t="s">
        <v>148</v>
      </c>
      <c r="E518" s="137" t="s">
        <v>76</v>
      </c>
      <c r="F518" s="149" t="s">
        <v>101</v>
      </c>
      <c r="G518" s="150">
        <v>47881</v>
      </c>
      <c r="H518" s="151">
        <v>0.54077817923602267</v>
      </c>
      <c r="I518" s="149"/>
      <c r="M518" s="143" t="str">
        <f t="shared" si="16"/>
        <v>No</v>
      </c>
      <c r="N518" s="143">
        <f t="shared" si="17"/>
        <v>0</v>
      </c>
      <c r="P518" s="146"/>
    </row>
    <row r="519" spans="1:16" x14ac:dyDescent="0.25">
      <c r="A519" s="149">
        <v>2014</v>
      </c>
      <c r="B519" s="149" t="s">
        <v>120</v>
      </c>
      <c r="C519" s="137" t="s">
        <v>159</v>
      </c>
      <c r="D519" s="137" t="s">
        <v>154</v>
      </c>
      <c r="E519" s="137" t="s">
        <v>108</v>
      </c>
      <c r="F519" s="149" t="s">
        <v>87</v>
      </c>
      <c r="G519" s="150">
        <v>100</v>
      </c>
      <c r="H519" s="151">
        <v>0.51</v>
      </c>
      <c r="I519" s="149" t="s">
        <v>88</v>
      </c>
      <c r="M519" s="143" t="str">
        <f t="shared" si="16"/>
        <v>Yes</v>
      </c>
      <c r="N519" s="143">
        <f t="shared" si="17"/>
        <v>0</v>
      </c>
      <c r="P519" s="146"/>
    </row>
    <row r="520" spans="1:16" x14ac:dyDescent="0.25">
      <c r="A520" s="149">
        <v>2013</v>
      </c>
      <c r="B520" s="149" t="s">
        <v>120</v>
      </c>
      <c r="C520" s="137" t="s">
        <v>159</v>
      </c>
      <c r="D520" s="137" t="s">
        <v>154</v>
      </c>
      <c r="E520" s="137" t="s">
        <v>108</v>
      </c>
      <c r="F520" s="149" t="s">
        <v>87</v>
      </c>
      <c r="G520" s="150">
        <v>93</v>
      </c>
      <c r="H520" s="151">
        <v>0.5376344086021505</v>
      </c>
      <c r="I520" s="149" t="s">
        <v>88</v>
      </c>
      <c r="M520" s="143" t="str">
        <f t="shared" si="16"/>
        <v>Yes</v>
      </c>
      <c r="N520" s="143">
        <f t="shared" si="17"/>
        <v>0</v>
      </c>
      <c r="P520" s="146"/>
    </row>
    <row r="521" spans="1:16" x14ac:dyDescent="0.25">
      <c r="A521" s="149">
        <v>2012</v>
      </c>
      <c r="B521" s="149" t="s">
        <v>120</v>
      </c>
      <c r="C521" s="137" t="s">
        <v>159</v>
      </c>
      <c r="D521" s="137" t="s">
        <v>154</v>
      </c>
      <c r="E521" s="137" t="s">
        <v>108</v>
      </c>
      <c r="F521" s="149" t="s">
        <v>87</v>
      </c>
      <c r="G521" s="150">
        <v>141</v>
      </c>
      <c r="H521" s="151">
        <v>0.48226950354609927</v>
      </c>
      <c r="I521" s="149" t="s">
        <v>88</v>
      </c>
      <c r="M521" s="143" t="str">
        <f t="shared" si="16"/>
        <v>Yes</v>
      </c>
      <c r="N521" s="143">
        <f t="shared" si="17"/>
        <v>0</v>
      </c>
      <c r="P521" s="146"/>
    </row>
    <row r="522" spans="1:16" x14ac:dyDescent="0.25">
      <c r="A522" s="149">
        <v>2014</v>
      </c>
      <c r="B522" s="149" t="s">
        <v>120</v>
      </c>
      <c r="C522" s="137" t="s">
        <v>159</v>
      </c>
      <c r="D522" s="137" t="s">
        <v>154</v>
      </c>
      <c r="E522" s="137" t="s">
        <v>108</v>
      </c>
      <c r="F522" s="149" t="s">
        <v>85</v>
      </c>
      <c r="G522" s="150">
        <v>1467</v>
      </c>
      <c r="H522" s="151">
        <v>0.48057259713701433</v>
      </c>
      <c r="I522" s="149" t="s">
        <v>75</v>
      </c>
      <c r="M522" s="143" t="str">
        <f t="shared" si="16"/>
        <v>Yes</v>
      </c>
      <c r="N522" s="143">
        <f t="shared" si="17"/>
        <v>1</v>
      </c>
      <c r="P522" s="146"/>
    </row>
    <row r="523" spans="1:16" x14ac:dyDescent="0.25">
      <c r="A523" s="149">
        <v>2013</v>
      </c>
      <c r="B523" s="149" t="s">
        <v>120</v>
      </c>
      <c r="C523" s="137" t="s">
        <v>159</v>
      </c>
      <c r="D523" s="137" t="s">
        <v>154</v>
      </c>
      <c r="E523" s="137" t="s">
        <v>108</v>
      </c>
      <c r="F523" s="149" t="s">
        <v>85</v>
      </c>
      <c r="G523" s="150">
        <v>1563</v>
      </c>
      <c r="H523" s="151">
        <v>0.47152911068458092</v>
      </c>
      <c r="I523" s="149" t="s">
        <v>75</v>
      </c>
      <c r="M523" s="143" t="str">
        <f t="shared" si="16"/>
        <v>Yes</v>
      </c>
      <c r="N523" s="143">
        <f t="shared" si="17"/>
        <v>1</v>
      </c>
      <c r="P523" s="146"/>
    </row>
    <row r="524" spans="1:16" x14ac:dyDescent="0.25">
      <c r="A524" s="149">
        <v>2012</v>
      </c>
      <c r="B524" s="149" t="s">
        <v>120</v>
      </c>
      <c r="C524" s="137" t="s">
        <v>159</v>
      </c>
      <c r="D524" s="137" t="s">
        <v>154</v>
      </c>
      <c r="E524" s="137" t="s">
        <v>108</v>
      </c>
      <c r="F524" s="149" t="s">
        <v>85</v>
      </c>
      <c r="G524" s="150">
        <v>1683</v>
      </c>
      <c r="H524" s="151">
        <v>0.46464646464646464</v>
      </c>
      <c r="I524" s="149" t="s">
        <v>75</v>
      </c>
      <c r="M524" s="143" t="str">
        <f t="shared" si="16"/>
        <v>Yes</v>
      </c>
      <c r="N524" s="143">
        <f t="shared" si="17"/>
        <v>1</v>
      </c>
      <c r="P524" s="146"/>
    </row>
    <row r="525" spans="1:16" x14ac:dyDescent="0.25">
      <c r="A525" s="149">
        <v>2014</v>
      </c>
      <c r="B525" s="149" t="s">
        <v>120</v>
      </c>
      <c r="C525" s="137" t="s">
        <v>159</v>
      </c>
      <c r="D525" s="137" t="s">
        <v>154</v>
      </c>
      <c r="E525" s="137" t="s">
        <v>108</v>
      </c>
      <c r="F525" s="149" t="s">
        <v>86</v>
      </c>
      <c r="G525" s="150">
        <v>741</v>
      </c>
      <c r="H525" s="151">
        <v>0.49662618083670718</v>
      </c>
      <c r="I525" s="149" t="s">
        <v>75</v>
      </c>
      <c r="M525" s="143" t="str">
        <f t="shared" si="16"/>
        <v>Yes</v>
      </c>
      <c r="N525" s="143">
        <f t="shared" si="17"/>
        <v>1</v>
      </c>
      <c r="P525" s="146"/>
    </row>
    <row r="526" spans="1:16" x14ac:dyDescent="0.25">
      <c r="A526" s="149">
        <v>2013</v>
      </c>
      <c r="B526" s="149" t="s">
        <v>120</v>
      </c>
      <c r="C526" s="137" t="s">
        <v>159</v>
      </c>
      <c r="D526" s="137" t="s">
        <v>154</v>
      </c>
      <c r="E526" s="137" t="s">
        <v>108</v>
      </c>
      <c r="F526" s="149" t="s">
        <v>86</v>
      </c>
      <c r="G526" s="150">
        <v>835</v>
      </c>
      <c r="H526" s="151">
        <v>0.4874251497005988</v>
      </c>
      <c r="I526" s="149" t="s">
        <v>75</v>
      </c>
      <c r="M526" s="143" t="str">
        <f t="shared" si="16"/>
        <v>Yes</v>
      </c>
      <c r="N526" s="143">
        <f t="shared" si="17"/>
        <v>1</v>
      </c>
      <c r="P526" s="146"/>
    </row>
    <row r="527" spans="1:16" x14ac:dyDescent="0.25">
      <c r="A527" s="149">
        <v>2012</v>
      </c>
      <c r="B527" s="149" t="s">
        <v>120</v>
      </c>
      <c r="C527" s="137" t="s">
        <v>159</v>
      </c>
      <c r="D527" s="137" t="s">
        <v>154</v>
      </c>
      <c r="E527" s="137" t="s">
        <v>108</v>
      </c>
      <c r="F527" s="149" t="s">
        <v>86</v>
      </c>
      <c r="G527" s="150">
        <v>906</v>
      </c>
      <c r="H527" s="151">
        <v>0.49668874172185429</v>
      </c>
      <c r="I527" s="149" t="s">
        <v>75</v>
      </c>
      <c r="M527" s="143" t="str">
        <f t="shared" si="16"/>
        <v>Yes</v>
      </c>
      <c r="N527" s="143">
        <f t="shared" si="17"/>
        <v>1</v>
      </c>
      <c r="P527" s="146"/>
    </row>
    <row r="528" spans="1:16" x14ac:dyDescent="0.25">
      <c r="A528" s="149">
        <v>2014</v>
      </c>
      <c r="B528" s="149" t="s">
        <v>120</v>
      </c>
      <c r="C528" s="137" t="s">
        <v>159</v>
      </c>
      <c r="D528" s="137" t="s">
        <v>154</v>
      </c>
      <c r="E528" s="137" t="s">
        <v>108</v>
      </c>
      <c r="F528" s="149" t="s">
        <v>84</v>
      </c>
      <c r="G528" s="150">
        <v>332</v>
      </c>
      <c r="H528" s="151">
        <v>0.52108433734939763</v>
      </c>
      <c r="I528" s="149" t="s">
        <v>88</v>
      </c>
      <c r="M528" s="143" t="str">
        <f t="shared" si="16"/>
        <v>Yes</v>
      </c>
      <c r="N528" s="143">
        <f t="shared" si="17"/>
        <v>0</v>
      </c>
      <c r="P528" s="146"/>
    </row>
    <row r="529" spans="1:16" x14ac:dyDescent="0.25">
      <c r="A529" s="149">
        <v>2013</v>
      </c>
      <c r="B529" s="149" t="s">
        <v>120</v>
      </c>
      <c r="C529" s="137" t="s">
        <v>159</v>
      </c>
      <c r="D529" s="137" t="s">
        <v>154</v>
      </c>
      <c r="E529" s="137" t="s">
        <v>108</v>
      </c>
      <c r="F529" s="149" t="s">
        <v>84</v>
      </c>
      <c r="G529" s="150">
        <v>356</v>
      </c>
      <c r="H529" s="151">
        <v>0.547752808988764</v>
      </c>
      <c r="I529" s="149" t="s">
        <v>88</v>
      </c>
      <c r="M529" s="143" t="str">
        <f t="shared" si="16"/>
        <v>Yes</v>
      </c>
      <c r="N529" s="143">
        <f t="shared" si="17"/>
        <v>0</v>
      </c>
      <c r="P529" s="146"/>
    </row>
    <row r="530" spans="1:16" x14ac:dyDescent="0.25">
      <c r="A530" s="149">
        <v>2012</v>
      </c>
      <c r="B530" s="149" t="s">
        <v>120</v>
      </c>
      <c r="C530" s="137" t="s">
        <v>159</v>
      </c>
      <c r="D530" s="137" t="s">
        <v>154</v>
      </c>
      <c r="E530" s="137" t="s">
        <v>108</v>
      </c>
      <c r="F530" s="149" t="s">
        <v>84</v>
      </c>
      <c r="G530" s="150">
        <v>397</v>
      </c>
      <c r="H530" s="151">
        <v>0.53400503778337527</v>
      </c>
      <c r="I530" s="149" t="s">
        <v>88</v>
      </c>
      <c r="M530" s="143" t="str">
        <f t="shared" si="16"/>
        <v>Yes</v>
      </c>
      <c r="N530" s="143">
        <f t="shared" si="17"/>
        <v>0</v>
      </c>
      <c r="P530" s="146"/>
    </row>
    <row r="531" spans="1:16" x14ac:dyDescent="0.25">
      <c r="A531" s="149">
        <v>2014</v>
      </c>
      <c r="B531" s="149" t="s">
        <v>120</v>
      </c>
      <c r="C531" s="137" t="s">
        <v>159</v>
      </c>
      <c r="D531" s="137" t="s">
        <v>154</v>
      </c>
      <c r="E531" s="137" t="s">
        <v>108</v>
      </c>
      <c r="F531" s="149" t="s">
        <v>41</v>
      </c>
      <c r="G531" s="150">
        <v>49890</v>
      </c>
      <c r="H531" s="151">
        <v>0.54419723391461217</v>
      </c>
      <c r="I531" s="149"/>
      <c r="M531" s="143" t="str">
        <f t="shared" si="16"/>
        <v>Yes</v>
      </c>
      <c r="N531" s="143">
        <f t="shared" si="17"/>
        <v>0</v>
      </c>
      <c r="P531" s="146"/>
    </row>
    <row r="532" spans="1:16" x14ac:dyDescent="0.25">
      <c r="A532" s="149">
        <v>2013</v>
      </c>
      <c r="B532" s="149" t="s">
        <v>120</v>
      </c>
      <c r="C532" s="137" t="s">
        <v>159</v>
      </c>
      <c r="D532" s="137" t="s">
        <v>154</v>
      </c>
      <c r="E532" s="137" t="s">
        <v>108</v>
      </c>
      <c r="F532" s="149" t="s">
        <v>41</v>
      </c>
      <c r="G532" s="150">
        <v>52863</v>
      </c>
      <c r="H532" s="151">
        <v>0.54803927132398844</v>
      </c>
      <c r="I532" s="149"/>
      <c r="M532" s="143" t="str">
        <f t="shared" si="16"/>
        <v>Yes</v>
      </c>
      <c r="N532" s="143">
        <f t="shared" si="17"/>
        <v>0</v>
      </c>
      <c r="P532" s="146"/>
    </row>
    <row r="533" spans="1:16" x14ac:dyDescent="0.25">
      <c r="A533" s="149">
        <v>2012</v>
      </c>
      <c r="B533" s="149" t="s">
        <v>120</v>
      </c>
      <c r="C533" s="137" t="s">
        <v>159</v>
      </c>
      <c r="D533" s="137" t="s">
        <v>154</v>
      </c>
      <c r="E533" s="137" t="s">
        <v>108</v>
      </c>
      <c r="F533" s="149" t="s">
        <v>41</v>
      </c>
      <c r="G533" s="150">
        <v>54942</v>
      </c>
      <c r="H533" s="151">
        <v>0.53931418586873425</v>
      </c>
      <c r="I533" s="149"/>
      <c r="M533" s="143" t="str">
        <f t="shared" si="16"/>
        <v>Yes</v>
      </c>
      <c r="N533" s="143">
        <f t="shared" si="17"/>
        <v>0</v>
      </c>
      <c r="P533" s="146"/>
    </row>
    <row r="534" spans="1:16" x14ac:dyDescent="0.25">
      <c r="A534" s="149">
        <v>2014</v>
      </c>
      <c r="B534" s="149" t="s">
        <v>120</v>
      </c>
      <c r="C534" s="137" t="s">
        <v>159</v>
      </c>
      <c r="D534" s="137" t="s">
        <v>148</v>
      </c>
      <c r="E534" s="137" t="s">
        <v>79</v>
      </c>
      <c r="F534" s="149" t="s">
        <v>103</v>
      </c>
      <c r="G534" s="150">
        <v>887</v>
      </c>
      <c r="H534" s="151">
        <v>0.46786922209695603</v>
      </c>
      <c r="I534" s="149" t="s">
        <v>75</v>
      </c>
      <c r="M534" s="143" t="str">
        <f t="shared" si="16"/>
        <v>Yes</v>
      </c>
      <c r="N534" s="143">
        <f t="shared" si="17"/>
        <v>1</v>
      </c>
      <c r="P534" s="146"/>
    </row>
    <row r="535" spans="1:16" x14ac:dyDescent="0.25">
      <c r="A535" s="149">
        <v>2014</v>
      </c>
      <c r="B535" s="149" t="s">
        <v>120</v>
      </c>
      <c r="C535" s="137" t="s">
        <v>159</v>
      </c>
      <c r="D535" s="137" t="s">
        <v>148</v>
      </c>
      <c r="E535" s="137" t="s">
        <v>79</v>
      </c>
      <c r="F535" s="149" t="s">
        <v>101</v>
      </c>
      <c r="G535" s="150">
        <v>49064</v>
      </c>
      <c r="H535" s="151">
        <v>0.54049812489809224</v>
      </c>
      <c r="I535" s="149"/>
      <c r="M535" s="143" t="str">
        <f t="shared" si="16"/>
        <v>No</v>
      </c>
      <c r="N535" s="143">
        <f t="shared" si="17"/>
        <v>0</v>
      </c>
      <c r="P535" s="146"/>
    </row>
    <row r="536" spans="1:16" x14ac:dyDescent="0.25">
      <c r="A536" s="149">
        <v>2014</v>
      </c>
      <c r="B536" s="149" t="s">
        <v>120</v>
      </c>
      <c r="C536" s="137" t="s">
        <v>159</v>
      </c>
      <c r="D536" s="137" t="s">
        <v>148</v>
      </c>
      <c r="E536" s="137" t="s">
        <v>105</v>
      </c>
      <c r="F536" s="149" t="s">
        <v>106</v>
      </c>
      <c r="G536" s="150">
        <v>16470</v>
      </c>
      <c r="H536" s="151">
        <v>0.52774741955069826</v>
      </c>
      <c r="I536" s="149" t="s">
        <v>75</v>
      </c>
      <c r="M536" s="143" t="str">
        <f t="shared" si="16"/>
        <v>Yes</v>
      </c>
      <c r="N536" s="143">
        <f t="shared" si="17"/>
        <v>1</v>
      </c>
      <c r="P536" s="146"/>
    </row>
    <row r="537" spans="1:16" x14ac:dyDescent="0.25">
      <c r="A537" s="149">
        <v>2014</v>
      </c>
      <c r="B537" s="149" t="s">
        <v>120</v>
      </c>
      <c r="C537" s="137" t="s">
        <v>159</v>
      </c>
      <c r="D537" s="137" t="s">
        <v>148</v>
      </c>
      <c r="E537" s="137" t="s">
        <v>105</v>
      </c>
      <c r="F537" s="149" t="s">
        <v>101</v>
      </c>
      <c r="G537" s="150">
        <v>33481</v>
      </c>
      <c r="H537" s="151">
        <v>0.54484633075475641</v>
      </c>
      <c r="I537" s="149"/>
      <c r="M537" s="143" t="str">
        <f t="shared" si="16"/>
        <v>No</v>
      </c>
      <c r="N537" s="143">
        <f t="shared" si="17"/>
        <v>0</v>
      </c>
      <c r="P537" s="146"/>
    </row>
    <row r="538" spans="1:16" x14ac:dyDescent="0.25">
      <c r="A538" s="149">
        <v>2014</v>
      </c>
      <c r="B538" s="149" t="s">
        <v>120</v>
      </c>
      <c r="C538" s="137" t="s">
        <v>159</v>
      </c>
      <c r="D538" s="137" t="s">
        <v>148</v>
      </c>
      <c r="E538" s="137" t="s">
        <v>98</v>
      </c>
      <c r="F538" s="149" t="s">
        <v>99</v>
      </c>
      <c r="G538" s="150">
        <v>31146</v>
      </c>
      <c r="H538" s="151">
        <v>0.51948885892249408</v>
      </c>
      <c r="I538" s="149"/>
      <c r="M538" s="143" t="str">
        <f t="shared" si="16"/>
        <v>Yes</v>
      </c>
      <c r="N538" s="143">
        <f t="shared" si="17"/>
        <v>0</v>
      </c>
      <c r="P538" s="146"/>
    </row>
    <row r="539" spans="1:16" x14ac:dyDescent="0.25">
      <c r="A539" s="149">
        <v>2013</v>
      </c>
      <c r="B539" s="149" t="s">
        <v>120</v>
      </c>
      <c r="C539" s="137" t="s">
        <v>159</v>
      </c>
      <c r="D539" s="137" t="s">
        <v>148</v>
      </c>
      <c r="E539" s="137" t="s">
        <v>98</v>
      </c>
      <c r="F539" s="149" t="s">
        <v>99</v>
      </c>
      <c r="G539" s="150">
        <v>32180</v>
      </c>
      <c r="H539" s="151">
        <v>0.52131758856432564</v>
      </c>
      <c r="I539" s="149"/>
      <c r="M539" s="143" t="str">
        <f t="shared" si="16"/>
        <v>Yes</v>
      </c>
      <c r="N539" s="143">
        <f t="shared" si="17"/>
        <v>0</v>
      </c>
      <c r="P539" s="146"/>
    </row>
    <row r="540" spans="1:16" x14ac:dyDescent="0.25">
      <c r="A540" s="149">
        <v>2012</v>
      </c>
      <c r="B540" s="149" t="s">
        <v>120</v>
      </c>
      <c r="C540" s="137" t="s">
        <v>159</v>
      </c>
      <c r="D540" s="137" t="s">
        <v>148</v>
      </c>
      <c r="E540" s="137" t="s">
        <v>98</v>
      </c>
      <c r="F540" s="149" t="s">
        <v>99</v>
      </c>
      <c r="G540" s="150">
        <v>32783</v>
      </c>
      <c r="H540" s="151">
        <v>0.51358936033920022</v>
      </c>
      <c r="I540" s="149"/>
      <c r="M540" s="143" t="str">
        <f t="shared" si="16"/>
        <v>Yes</v>
      </c>
      <c r="N540" s="143">
        <f t="shared" si="17"/>
        <v>0</v>
      </c>
      <c r="P540" s="146"/>
    </row>
    <row r="541" spans="1:16" x14ac:dyDescent="0.25">
      <c r="A541" s="149">
        <v>2014</v>
      </c>
      <c r="B541" s="149" t="s">
        <v>120</v>
      </c>
      <c r="C541" s="137" t="s">
        <v>159</v>
      </c>
      <c r="D541" s="137" t="s">
        <v>148</v>
      </c>
      <c r="E541" s="137" t="s">
        <v>98</v>
      </c>
      <c r="F541" s="149" t="s">
        <v>100</v>
      </c>
      <c r="G541" s="150">
        <v>18805</v>
      </c>
      <c r="H541" s="151">
        <v>0.57186918372773199</v>
      </c>
      <c r="I541" s="149" t="s">
        <v>75</v>
      </c>
      <c r="M541" s="143" t="str">
        <f t="shared" si="16"/>
        <v>No</v>
      </c>
      <c r="N541" s="143">
        <f t="shared" si="17"/>
        <v>1</v>
      </c>
      <c r="P541" s="146"/>
    </row>
    <row r="542" spans="1:16" x14ac:dyDescent="0.25">
      <c r="A542" s="149">
        <v>2013</v>
      </c>
      <c r="B542" s="149" t="s">
        <v>120</v>
      </c>
      <c r="C542" s="137" t="s">
        <v>159</v>
      </c>
      <c r="D542" s="137" t="s">
        <v>148</v>
      </c>
      <c r="E542" s="137" t="s">
        <v>98</v>
      </c>
      <c r="F542" s="149" t="s">
        <v>100</v>
      </c>
      <c r="G542" s="150">
        <v>21358</v>
      </c>
      <c r="H542" s="151">
        <v>0.574585635359116</v>
      </c>
      <c r="I542" s="149" t="s">
        <v>75</v>
      </c>
      <c r="M542" s="143" t="str">
        <f t="shared" si="16"/>
        <v>No</v>
      </c>
      <c r="N542" s="143">
        <f t="shared" si="17"/>
        <v>1</v>
      </c>
      <c r="P542" s="146"/>
    </row>
    <row r="543" spans="1:16" x14ac:dyDescent="0.25">
      <c r="A543" s="149">
        <v>2012</v>
      </c>
      <c r="B543" s="149" t="s">
        <v>120</v>
      </c>
      <c r="C543" s="137" t="s">
        <v>159</v>
      </c>
      <c r="D543" s="137" t="s">
        <v>148</v>
      </c>
      <c r="E543" s="137" t="s">
        <v>98</v>
      </c>
      <c r="F543" s="149" t="s">
        <v>100</v>
      </c>
      <c r="G543" s="150">
        <v>22605</v>
      </c>
      <c r="H543" s="151">
        <v>0.56487502764875031</v>
      </c>
      <c r="I543" s="149" t="s">
        <v>75</v>
      </c>
      <c r="M543" s="143" t="str">
        <f t="shared" si="16"/>
        <v>No</v>
      </c>
      <c r="N543" s="143">
        <f t="shared" si="17"/>
        <v>1</v>
      </c>
      <c r="P543" s="146"/>
    </row>
    <row r="544" spans="1:16" x14ac:dyDescent="0.25">
      <c r="A544" s="149">
        <v>2014</v>
      </c>
      <c r="B544" s="149" t="s">
        <v>120</v>
      </c>
      <c r="C544" s="137" t="s">
        <v>159</v>
      </c>
      <c r="D544" s="137" t="s">
        <v>148</v>
      </c>
      <c r="E544" s="137" t="s">
        <v>80</v>
      </c>
      <c r="F544" s="149" t="s">
        <v>104</v>
      </c>
      <c r="G544" s="150">
        <v>2819</v>
      </c>
      <c r="H544" s="151">
        <v>0.41149343738914507</v>
      </c>
      <c r="I544" s="149" t="s">
        <v>75</v>
      </c>
      <c r="M544" s="143" t="str">
        <f t="shared" si="16"/>
        <v>Yes</v>
      </c>
      <c r="N544" s="143">
        <f t="shared" si="17"/>
        <v>1</v>
      </c>
      <c r="P544" s="146"/>
    </row>
    <row r="545" spans="1:16" x14ac:dyDescent="0.25">
      <c r="A545" s="149">
        <v>2014</v>
      </c>
      <c r="B545" s="149" t="s">
        <v>120</v>
      </c>
      <c r="C545" s="137" t="s">
        <v>159</v>
      </c>
      <c r="D545" s="137" t="s">
        <v>148</v>
      </c>
      <c r="E545" s="137" t="s">
        <v>80</v>
      </c>
      <c r="F545" s="149" t="s">
        <v>101</v>
      </c>
      <c r="G545" s="150">
        <v>47132</v>
      </c>
      <c r="H545" s="151">
        <v>0.54684715267758632</v>
      </c>
      <c r="I545" s="149"/>
      <c r="M545" s="143" t="str">
        <f t="shared" si="16"/>
        <v>No</v>
      </c>
      <c r="N545" s="143">
        <f t="shared" si="17"/>
        <v>0</v>
      </c>
      <c r="P545" s="146"/>
    </row>
    <row r="546" spans="1:16" x14ac:dyDescent="0.25">
      <c r="A546" s="149">
        <v>2014</v>
      </c>
      <c r="B546" s="149" t="s">
        <v>120</v>
      </c>
      <c r="C546" s="137" t="s">
        <v>159</v>
      </c>
      <c r="D546" s="137" t="s">
        <v>148</v>
      </c>
      <c r="E546" s="137" t="s">
        <v>78</v>
      </c>
      <c r="F546" s="149" t="s">
        <v>102</v>
      </c>
      <c r="G546" s="150">
        <v>14560</v>
      </c>
      <c r="H546" s="151">
        <v>0.50068681318681318</v>
      </c>
      <c r="I546" s="149" t="s">
        <v>75</v>
      </c>
      <c r="M546" s="143" t="str">
        <f t="shared" si="16"/>
        <v>Yes</v>
      </c>
      <c r="N546" s="143">
        <f t="shared" si="17"/>
        <v>1</v>
      </c>
      <c r="P546" s="146"/>
    </row>
    <row r="547" spans="1:16" x14ac:dyDescent="0.25">
      <c r="A547" s="149">
        <v>2014</v>
      </c>
      <c r="B547" s="149" t="s">
        <v>120</v>
      </c>
      <c r="C547" s="137" t="s">
        <v>159</v>
      </c>
      <c r="D547" s="137" t="s">
        <v>148</v>
      </c>
      <c r="E547" s="137" t="s">
        <v>78</v>
      </c>
      <c r="F547" s="149" t="s">
        <v>101</v>
      </c>
      <c r="G547" s="150">
        <v>35391</v>
      </c>
      <c r="H547" s="151">
        <v>0.55505637026362631</v>
      </c>
      <c r="I547" s="149"/>
      <c r="M547" s="143" t="str">
        <f t="shared" si="16"/>
        <v>No</v>
      </c>
      <c r="N547" s="143">
        <f t="shared" si="17"/>
        <v>0</v>
      </c>
      <c r="P547" s="146"/>
    </row>
    <row r="548" spans="1:16" x14ac:dyDescent="0.25">
      <c r="A548" s="149">
        <v>2014</v>
      </c>
      <c r="B548" s="149" t="s">
        <v>120</v>
      </c>
      <c r="C548" s="137" t="s">
        <v>159</v>
      </c>
      <c r="D548" s="137" t="s">
        <v>154</v>
      </c>
      <c r="E548" s="137" t="s">
        <v>109</v>
      </c>
      <c r="F548" s="149" t="s">
        <v>51</v>
      </c>
      <c r="G548" s="150">
        <v>184</v>
      </c>
      <c r="H548" s="151">
        <v>0.47826086956521741</v>
      </c>
      <c r="I548" s="149" t="s">
        <v>88</v>
      </c>
      <c r="M548" s="143" t="str">
        <f t="shared" si="16"/>
        <v>Yes</v>
      </c>
      <c r="N548" s="143">
        <f t="shared" si="17"/>
        <v>0</v>
      </c>
      <c r="P548" s="146"/>
    </row>
    <row r="549" spans="1:16" x14ac:dyDescent="0.25">
      <c r="A549" s="149">
        <v>2013</v>
      </c>
      <c r="B549" s="149" t="s">
        <v>120</v>
      </c>
      <c r="C549" s="137" t="s">
        <v>159</v>
      </c>
      <c r="D549" s="137" t="s">
        <v>154</v>
      </c>
      <c r="E549" s="137" t="s">
        <v>109</v>
      </c>
      <c r="F549" s="149" t="s">
        <v>51</v>
      </c>
      <c r="G549" s="150">
        <v>231</v>
      </c>
      <c r="H549" s="151">
        <v>0.46320346320346323</v>
      </c>
      <c r="I549" s="149" t="s">
        <v>75</v>
      </c>
      <c r="M549" s="143" t="str">
        <f t="shared" si="16"/>
        <v>Yes</v>
      </c>
      <c r="N549" s="143">
        <f t="shared" si="17"/>
        <v>1</v>
      </c>
      <c r="P549" s="146"/>
    </row>
    <row r="550" spans="1:16" x14ac:dyDescent="0.25">
      <c r="A550" s="149">
        <v>2012</v>
      </c>
      <c r="B550" s="149" t="s">
        <v>120</v>
      </c>
      <c r="C550" s="137" t="s">
        <v>159</v>
      </c>
      <c r="D550" s="137" t="s">
        <v>154</v>
      </c>
      <c r="E550" s="137" t="s">
        <v>109</v>
      </c>
      <c r="F550" s="149" t="s">
        <v>51</v>
      </c>
      <c r="G550" s="150">
        <v>195</v>
      </c>
      <c r="H550" s="151">
        <v>0.54358974358974355</v>
      </c>
      <c r="I550" s="149" t="s">
        <v>88</v>
      </c>
      <c r="M550" s="143" t="str">
        <f t="shared" si="16"/>
        <v>Yes</v>
      </c>
      <c r="N550" s="143">
        <f t="shared" si="17"/>
        <v>0</v>
      </c>
      <c r="P550" s="146"/>
    </row>
    <row r="551" spans="1:16" x14ac:dyDescent="0.25">
      <c r="A551" s="149">
        <v>2014</v>
      </c>
      <c r="B551" s="149" t="s">
        <v>120</v>
      </c>
      <c r="C551" s="137" t="s">
        <v>159</v>
      </c>
      <c r="D551" s="137" t="s">
        <v>154</v>
      </c>
      <c r="E551" s="137" t="s">
        <v>109</v>
      </c>
      <c r="F551" s="149" t="s">
        <v>111</v>
      </c>
      <c r="G551" s="150">
        <v>446</v>
      </c>
      <c r="H551" s="151">
        <v>0.54035874439461884</v>
      </c>
      <c r="I551" s="149" t="s">
        <v>88</v>
      </c>
      <c r="M551" s="143" t="str">
        <f t="shared" si="16"/>
        <v>Yes</v>
      </c>
      <c r="N551" s="143">
        <f t="shared" si="17"/>
        <v>0</v>
      </c>
      <c r="P551" s="146"/>
    </row>
    <row r="552" spans="1:16" x14ac:dyDescent="0.25">
      <c r="A552" s="149">
        <v>2013</v>
      </c>
      <c r="B552" s="149" t="s">
        <v>120</v>
      </c>
      <c r="C552" s="137" t="s">
        <v>159</v>
      </c>
      <c r="D552" s="137" t="s">
        <v>154</v>
      </c>
      <c r="E552" s="137" t="s">
        <v>109</v>
      </c>
      <c r="F552" s="149" t="s">
        <v>111</v>
      </c>
      <c r="G552" s="150">
        <v>448</v>
      </c>
      <c r="H552" s="151">
        <v>0.5178571428571429</v>
      </c>
      <c r="I552" s="149" t="s">
        <v>88</v>
      </c>
      <c r="M552" s="143" t="str">
        <f t="shared" si="16"/>
        <v>Yes</v>
      </c>
      <c r="N552" s="143">
        <f t="shared" si="17"/>
        <v>0</v>
      </c>
      <c r="P552" s="146"/>
    </row>
    <row r="553" spans="1:16" x14ac:dyDescent="0.25">
      <c r="A553" s="149">
        <v>2012</v>
      </c>
      <c r="B553" s="149" t="s">
        <v>120</v>
      </c>
      <c r="C553" s="137" t="s">
        <v>159</v>
      </c>
      <c r="D553" s="137" t="s">
        <v>154</v>
      </c>
      <c r="E553" s="137" t="s">
        <v>109</v>
      </c>
      <c r="F553" s="149" t="s">
        <v>111</v>
      </c>
      <c r="G553" s="150">
        <v>421</v>
      </c>
      <c r="H553" s="151">
        <v>0.54869358669833734</v>
      </c>
      <c r="I553" s="149" t="s">
        <v>88</v>
      </c>
      <c r="M553" s="143" t="str">
        <f t="shared" si="16"/>
        <v>Yes</v>
      </c>
      <c r="N553" s="143">
        <f t="shared" si="17"/>
        <v>0</v>
      </c>
      <c r="P553" s="146"/>
    </row>
    <row r="554" spans="1:16" x14ac:dyDescent="0.25">
      <c r="A554" s="149">
        <v>2014</v>
      </c>
      <c r="B554" s="149" t="s">
        <v>120</v>
      </c>
      <c r="C554" s="137" t="s">
        <v>159</v>
      </c>
      <c r="D554" s="137" t="s">
        <v>154</v>
      </c>
      <c r="E554" s="137" t="s">
        <v>109</v>
      </c>
      <c r="F554" s="149" t="s">
        <v>110</v>
      </c>
      <c r="G554" s="150">
        <v>47266</v>
      </c>
      <c r="H554" s="151">
        <v>0.54383700757415476</v>
      </c>
      <c r="I554" s="149"/>
      <c r="M554" s="143" t="str">
        <f t="shared" si="16"/>
        <v>Yes</v>
      </c>
      <c r="N554" s="143">
        <f t="shared" si="17"/>
        <v>0</v>
      </c>
      <c r="P554" s="146"/>
    </row>
    <row r="555" spans="1:16" x14ac:dyDescent="0.25">
      <c r="A555" s="149">
        <v>2013</v>
      </c>
      <c r="B555" s="149" t="s">
        <v>120</v>
      </c>
      <c r="C555" s="137" t="s">
        <v>159</v>
      </c>
      <c r="D555" s="137" t="s">
        <v>154</v>
      </c>
      <c r="E555" s="137" t="s">
        <v>109</v>
      </c>
      <c r="F555" s="149" t="s">
        <v>110</v>
      </c>
      <c r="G555" s="150">
        <v>50072</v>
      </c>
      <c r="H555" s="151">
        <v>0.54809074932097779</v>
      </c>
      <c r="I555" s="149"/>
      <c r="M555" s="143" t="str">
        <f t="shared" si="16"/>
        <v>Yes</v>
      </c>
      <c r="N555" s="143">
        <f t="shared" si="17"/>
        <v>0</v>
      </c>
      <c r="P555" s="146"/>
    </row>
    <row r="556" spans="1:16" x14ac:dyDescent="0.25">
      <c r="A556" s="149">
        <v>2012</v>
      </c>
      <c r="B556" s="149" t="s">
        <v>120</v>
      </c>
      <c r="C556" s="137" t="s">
        <v>159</v>
      </c>
      <c r="D556" s="137" t="s">
        <v>154</v>
      </c>
      <c r="E556" s="137" t="s">
        <v>109</v>
      </c>
      <c r="F556" s="149" t="s">
        <v>110</v>
      </c>
      <c r="G556" s="150">
        <v>51874</v>
      </c>
      <c r="H556" s="151">
        <v>0.53834290781509042</v>
      </c>
      <c r="I556" s="149"/>
      <c r="M556" s="143" t="str">
        <f t="shared" si="16"/>
        <v>Yes</v>
      </c>
      <c r="N556" s="143">
        <f t="shared" si="17"/>
        <v>0</v>
      </c>
      <c r="P556" s="146"/>
    </row>
    <row r="557" spans="1:16" x14ac:dyDescent="0.25">
      <c r="A557" s="149">
        <v>2014</v>
      </c>
      <c r="B557" s="149" t="s">
        <v>120</v>
      </c>
      <c r="C557" s="137" t="s">
        <v>159</v>
      </c>
      <c r="D557" s="137" t="s">
        <v>154</v>
      </c>
      <c r="E557" s="137" t="s">
        <v>109</v>
      </c>
      <c r="F557" s="149" t="s">
        <v>52</v>
      </c>
      <c r="G557" s="150">
        <v>272</v>
      </c>
      <c r="H557" s="151">
        <v>0.53308823529411764</v>
      </c>
      <c r="I557" s="149" t="s">
        <v>88</v>
      </c>
      <c r="M557" s="143" t="str">
        <f t="shared" si="16"/>
        <v>Yes</v>
      </c>
      <c r="N557" s="143">
        <f t="shared" si="17"/>
        <v>0</v>
      </c>
      <c r="P557" s="146"/>
    </row>
    <row r="558" spans="1:16" x14ac:dyDescent="0.25">
      <c r="A558" s="149">
        <v>2013</v>
      </c>
      <c r="B558" s="149" t="s">
        <v>120</v>
      </c>
      <c r="C558" s="137" t="s">
        <v>159</v>
      </c>
      <c r="D558" s="137" t="s">
        <v>154</v>
      </c>
      <c r="E558" s="137" t="s">
        <v>109</v>
      </c>
      <c r="F558" s="149" t="s">
        <v>52</v>
      </c>
      <c r="G558" s="150">
        <v>308</v>
      </c>
      <c r="H558" s="151">
        <v>0.50649350649350644</v>
      </c>
      <c r="I558" s="149" t="s">
        <v>88</v>
      </c>
      <c r="M558" s="143" t="str">
        <f t="shared" si="16"/>
        <v>Yes</v>
      </c>
      <c r="N558" s="143">
        <f t="shared" si="17"/>
        <v>0</v>
      </c>
      <c r="P558" s="146"/>
    </row>
    <row r="559" spans="1:16" x14ac:dyDescent="0.25">
      <c r="A559" s="149">
        <v>2012</v>
      </c>
      <c r="B559" s="149" t="s">
        <v>120</v>
      </c>
      <c r="C559" s="137" t="s">
        <v>159</v>
      </c>
      <c r="D559" s="137" t="s">
        <v>154</v>
      </c>
      <c r="E559" s="137" t="s">
        <v>109</v>
      </c>
      <c r="F559" s="149" t="s">
        <v>52</v>
      </c>
      <c r="G559" s="150">
        <v>314</v>
      </c>
      <c r="H559" s="151">
        <v>0.53503184713375795</v>
      </c>
      <c r="I559" s="149" t="s">
        <v>88</v>
      </c>
      <c r="M559" s="143" t="str">
        <f t="shared" si="16"/>
        <v>Yes</v>
      </c>
      <c r="N559" s="143">
        <f t="shared" si="17"/>
        <v>0</v>
      </c>
      <c r="P559" s="14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P352"/>
  <sheetViews>
    <sheetView showGridLines="0" zoomScale="80" zoomScaleNormal="80" workbookViewId="0">
      <pane ySplit="190" topLeftCell="A191" activePane="bottomLeft" state="frozen"/>
      <selection activeCell="E36" sqref="E36"/>
      <selection pane="bottomLeft"/>
    </sheetView>
  </sheetViews>
  <sheetFormatPr defaultRowHeight="15" x14ac:dyDescent="0.25"/>
  <cols>
    <col min="1" max="1" width="9.140625" style="75"/>
    <col min="2" max="2" width="9.42578125" style="52" customWidth="1"/>
    <col min="3" max="3" width="65.28515625" style="52" customWidth="1"/>
    <col min="4" max="4" width="17.85546875" style="52" bestFit="1" customWidth="1"/>
    <col min="5" max="5" width="30.140625" style="52" bestFit="1" customWidth="1"/>
    <col min="6" max="6" width="36.140625" style="1" customWidth="1"/>
    <col min="7" max="7" width="7.5703125" style="52" bestFit="1" customWidth="1"/>
    <col min="8" max="9" width="11.42578125" style="52" customWidth="1"/>
    <col min="10" max="14" width="9.140625" style="77"/>
    <col min="15" max="16384" width="9.140625" style="52"/>
  </cols>
  <sheetData>
    <row r="1" spans="1:16" ht="75" x14ac:dyDescent="0.25">
      <c r="A1" s="147" t="s">
        <v>73</v>
      </c>
      <c r="B1" s="147" t="s">
        <v>0</v>
      </c>
      <c r="C1" s="147" t="s">
        <v>146</v>
      </c>
      <c r="D1" s="148" t="s">
        <v>147</v>
      </c>
      <c r="E1" s="147" t="s">
        <v>94</v>
      </c>
      <c r="F1" s="148" t="s">
        <v>95</v>
      </c>
      <c r="G1" s="147" t="s">
        <v>96</v>
      </c>
      <c r="H1" s="148" t="s">
        <v>294</v>
      </c>
      <c r="I1" s="148" t="s">
        <v>295</v>
      </c>
      <c r="J1" s="142" t="s">
        <v>185</v>
      </c>
      <c r="K1" s="143" t="s">
        <v>182</v>
      </c>
      <c r="L1" s="141" t="s">
        <v>183</v>
      </c>
      <c r="M1" s="142" t="s">
        <v>186</v>
      </c>
      <c r="N1" s="141" t="s">
        <v>194</v>
      </c>
      <c r="O1" s="49"/>
      <c r="P1" s="49"/>
    </row>
    <row r="2" spans="1:16" ht="30" x14ac:dyDescent="0.25">
      <c r="A2" s="149">
        <v>2013</v>
      </c>
      <c r="B2" s="149" t="s">
        <v>131</v>
      </c>
      <c r="C2" s="137" t="s">
        <v>166</v>
      </c>
      <c r="D2" s="149" t="s">
        <v>150</v>
      </c>
      <c r="E2" s="149" t="s">
        <v>107</v>
      </c>
      <c r="F2" s="137" t="s">
        <v>30</v>
      </c>
      <c r="G2" s="150">
        <v>2464</v>
      </c>
      <c r="H2" s="151">
        <v>0.69399350649350644</v>
      </c>
      <c r="I2" s="149"/>
      <c r="M2" s="141" t="str">
        <f>IF(LEFT(F2,2)="no","No","Yes")</f>
        <v>Yes</v>
      </c>
      <c r="N2" s="141">
        <f>IF(I2="*",1,0)</f>
        <v>0</v>
      </c>
      <c r="O2" s="49"/>
      <c r="P2" s="132"/>
    </row>
    <row r="3" spans="1:16" ht="30" x14ac:dyDescent="0.25">
      <c r="A3" s="149">
        <v>2013</v>
      </c>
      <c r="B3" s="149" t="s">
        <v>131</v>
      </c>
      <c r="C3" s="137" t="s">
        <v>166</v>
      </c>
      <c r="D3" s="149" t="s">
        <v>150</v>
      </c>
      <c r="E3" s="149" t="s">
        <v>107</v>
      </c>
      <c r="F3" s="137" t="s">
        <v>31</v>
      </c>
      <c r="G3" s="150">
        <v>13162</v>
      </c>
      <c r="H3" s="151">
        <v>0.73172770095730133</v>
      </c>
      <c r="I3" s="149" t="s">
        <v>75</v>
      </c>
      <c r="M3" s="141" t="str">
        <f t="shared" ref="M3:M66" si="0">IF(LEFT(F3,2)="no","No","Yes")</f>
        <v>Yes</v>
      </c>
      <c r="N3" s="141">
        <f t="shared" ref="N3:N66" si="1">IF(I3="*",1,0)</f>
        <v>1</v>
      </c>
      <c r="O3" s="49"/>
      <c r="P3" s="132"/>
    </row>
    <row r="4" spans="1:16" ht="30" x14ac:dyDescent="0.25">
      <c r="A4" s="149">
        <v>2013</v>
      </c>
      <c r="B4" s="149" t="s">
        <v>131</v>
      </c>
      <c r="C4" s="137" t="s">
        <v>166</v>
      </c>
      <c r="D4" s="149" t="s">
        <v>150</v>
      </c>
      <c r="E4" s="149" t="s">
        <v>107</v>
      </c>
      <c r="F4" s="137" t="s">
        <v>32</v>
      </c>
      <c r="G4" s="150">
        <v>6908</v>
      </c>
      <c r="H4" s="151">
        <v>0.77489866821077014</v>
      </c>
      <c r="I4" s="149" t="s">
        <v>75</v>
      </c>
      <c r="M4" s="141" t="str">
        <f t="shared" si="0"/>
        <v>Yes</v>
      </c>
      <c r="N4" s="141">
        <f t="shared" si="1"/>
        <v>1</v>
      </c>
      <c r="O4" s="49"/>
      <c r="P4" s="132"/>
    </row>
    <row r="5" spans="1:16" ht="30" x14ac:dyDescent="0.25">
      <c r="A5" s="149">
        <v>2013</v>
      </c>
      <c r="B5" s="149" t="s">
        <v>131</v>
      </c>
      <c r="C5" s="137" t="s">
        <v>166</v>
      </c>
      <c r="D5" s="149" t="s">
        <v>150</v>
      </c>
      <c r="E5" s="149" t="s">
        <v>107</v>
      </c>
      <c r="F5" s="137" t="s">
        <v>123</v>
      </c>
      <c r="G5" s="150">
        <v>121</v>
      </c>
      <c r="H5" s="151">
        <v>0.83471074380165289</v>
      </c>
      <c r="I5" s="149" t="s">
        <v>75</v>
      </c>
      <c r="M5" s="141" t="str">
        <f t="shared" si="0"/>
        <v>Yes</v>
      </c>
      <c r="N5" s="141">
        <f t="shared" si="1"/>
        <v>1</v>
      </c>
      <c r="O5" s="49"/>
      <c r="P5" s="132"/>
    </row>
    <row r="6" spans="1:16" ht="30" x14ac:dyDescent="0.25">
      <c r="A6" s="149">
        <v>2013</v>
      </c>
      <c r="B6" s="149" t="s">
        <v>131</v>
      </c>
      <c r="C6" s="137" t="s">
        <v>166</v>
      </c>
      <c r="D6" s="149" t="s">
        <v>148</v>
      </c>
      <c r="E6" s="149" t="s">
        <v>77</v>
      </c>
      <c r="F6" s="137" t="s">
        <v>77</v>
      </c>
      <c r="G6" s="150">
        <v>74</v>
      </c>
      <c r="H6" s="151">
        <v>0.68918918918918914</v>
      </c>
      <c r="I6" s="149" t="s">
        <v>88</v>
      </c>
      <c r="M6" s="141" t="str">
        <f t="shared" si="0"/>
        <v>Yes</v>
      </c>
      <c r="N6" s="141">
        <f t="shared" si="1"/>
        <v>0</v>
      </c>
      <c r="O6" s="49"/>
      <c r="P6" s="132"/>
    </row>
    <row r="7" spans="1:16" ht="30" x14ac:dyDescent="0.25">
      <c r="A7" s="149">
        <v>2013</v>
      </c>
      <c r="B7" s="149" t="s">
        <v>131</v>
      </c>
      <c r="C7" s="137" t="s">
        <v>166</v>
      </c>
      <c r="D7" s="149" t="s">
        <v>148</v>
      </c>
      <c r="E7" s="149" t="s">
        <v>77</v>
      </c>
      <c r="F7" s="137" t="s">
        <v>101</v>
      </c>
      <c r="G7" s="150">
        <v>21816</v>
      </c>
      <c r="H7" s="151">
        <v>0.74165749908324163</v>
      </c>
      <c r="I7" s="149"/>
      <c r="M7" s="141" t="str">
        <f t="shared" si="0"/>
        <v>No</v>
      </c>
      <c r="N7" s="141">
        <f t="shared" si="1"/>
        <v>0</v>
      </c>
      <c r="O7" s="49"/>
      <c r="P7" s="132"/>
    </row>
    <row r="8" spans="1:16" ht="30" x14ac:dyDescent="0.25">
      <c r="A8" s="149">
        <v>2013</v>
      </c>
      <c r="B8" s="149" t="s">
        <v>131</v>
      </c>
      <c r="C8" s="137" t="s">
        <v>166</v>
      </c>
      <c r="D8" s="149" t="s">
        <v>148</v>
      </c>
      <c r="E8" s="149" t="s">
        <v>76</v>
      </c>
      <c r="F8" s="137" t="s">
        <v>16</v>
      </c>
      <c r="G8" s="150">
        <v>146</v>
      </c>
      <c r="H8" s="151">
        <v>0.75342465753424659</v>
      </c>
      <c r="I8" s="149" t="s">
        <v>88</v>
      </c>
      <c r="M8" s="141" t="str">
        <f t="shared" si="0"/>
        <v>Yes</v>
      </c>
      <c r="N8" s="141">
        <f t="shared" si="1"/>
        <v>0</v>
      </c>
      <c r="O8" s="49"/>
      <c r="P8" s="132"/>
    </row>
    <row r="9" spans="1:16" ht="30" x14ac:dyDescent="0.25">
      <c r="A9" s="149">
        <v>2013</v>
      </c>
      <c r="B9" s="149" t="s">
        <v>131</v>
      </c>
      <c r="C9" s="137" t="s">
        <v>166</v>
      </c>
      <c r="D9" s="149" t="s">
        <v>148</v>
      </c>
      <c r="E9" s="149" t="s">
        <v>76</v>
      </c>
      <c r="F9" s="137" t="s">
        <v>101</v>
      </c>
      <c r="G9" s="150">
        <v>21744</v>
      </c>
      <c r="H9" s="151">
        <v>0.74139992641648267</v>
      </c>
      <c r="I9" s="149"/>
      <c r="M9" s="141" t="str">
        <f t="shared" si="0"/>
        <v>No</v>
      </c>
      <c r="N9" s="141">
        <f t="shared" si="1"/>
        <v>0</v>
      </c>
      <c r="O9" s="49"/>
      <c r="P9" s="132"/>
    </row>
    <row r="10" spans="1:16" ht="30" x14ac:dyDescent="0.25">
      <c r="A10" s="149">
        <v>2013</v>
      </c>
      <c r="B10" s="149" t="s">
        <v>131</v>
      </c>
      <c r="C10" s="137" t="s">
        <v>166</v>
      </c>
      <c r="D10" s="149" t="s">
        <v>150</v>
      </c>
      <c r="E10" s="149" t="s">
        <v>108</v>
      </c>
      <c r="F10" s="137" t="s">
        <v>124</v>
      </c>
      <c r="G10" s="150">
        <v>139</v>
      </c>
      <c r="H10" s="151">
        <v>0.75539568345323738</v>
      </c>
      <c r="I10" s="149" t="s">
        <v>88</v>
      </c>
      <c r="M10" s="141" t="str">
        <f t="shared" si="0"/>
        <v>Yes</v>
      </c>
      <c r="N10" s="141">
        <f t="shared" si="1"/>
        <v>0</v>
      </c>
      <c r="O10" s="49"/>
      <c r="P10" s="132"/>
    </row>
    <row r="11" spans="1:16" ht="30" x14ac:dyDescent="0.25">
      <c r="A11" s="149">
        <v>2013</v>
      </c>
      <c r="B11" s="149" t="s">
        <v>131</v>
      </c>
      <c r="C11" s="137" t="s">
        <v>166</v>
      </c>
      <c r="D11" s="149" t="s">
        <v>150</v>
      </c>
      <c r="E11" s="149" t="s">
        <v>108</v>
      </c>
      <c r="F11" s="137" t="s">
        <v>85</v>
      </c>
      <c r="G11" s="150">
        <v>1852</v>
      </c>
      <c r="H11" s="151">
        <v>0.74298056155507564</v>
      </c>
      <c r="I11" s="149" t="s">
        <v>88</v>
      </c>
      <c r="M11" s="141" t="str">
        <f t="shared" si="0"/>
        <v>Yes</v>
      </c>
      <c r="N11" s="141">
        <f t="shared" si="1"/>
        <v>0</v>
      </c>
      <c r="O11" s="49"/>
      <c r="P11" s="132"/>
    </row>
    <row r="12" spans="1:16" ht="30" x14ac:dyDescent="0.25">
      <c r="A12" s="149">
        <v>2013</v>
      </c>
      <c r="B12" s="149" t="s">
        <v>131</v>
      </c>
      <c r="C12" s="137" t="s">
        <v>166</v>
      </c>
      <c r="D12" s="149" t="s">
        <v>150</v>
      </c>
      <c r="E12" s="149" t="s">
        <v>108</v>
      </c>
      <c r="F12" s="137" t="s">
        <v>86</v>
      </c>
      <c r="G12" s="150">
        <v>811</v>
      </c>
      <c r="H12" s="151">
        <v>0.76572133168927248</v>
      </c>
      <c r="I12" s="149" t="s">
        <v>88</v>
      </c>
      <c r="M12" s="141" t="str">
        <f t="shared" si="0"/>
        <v>Yes</v>
      </c>
      <c r="N12" s="141">
        <f t="shared" si="1"/>
        <v>0</v>
      </c>
      <c r="O12" s="49"/>
      <c r="P12" s="132"/>
    </row>
    <row r="13" spans="1:16" ht="30" x14ac:dyDescent="0.25">
      <c r="A13" s="149">
        <v>2013</v>
      </c>
      <c r="B13" s="149" t="s">
        <v>131</v>
      </c>
      <c r="C13" s="137" t="s">
        <v>166</v>
      </c>
      <c r="D13" s="149" t="s">
        <v>150</v>
      </c>
      <c r="E13" s="149" t="s">
        <v>108</v>
      </c>
      <c r="F13" s="137" t="s">
        <v>84</v>
      </c>
      <c r="G13" s="150">
        <v>406</v>
      </c>
      <c r="H13" s="151">
        <v>0.72413793103448276</v>
      </c>
      <c r="I13" s="149" t="s">
        <v>88</v>
      </c>
      <c r="M13" s="141" t="str">
        <f t="shared" si="0"/>
        <v>Yes</v>
      </c>
      <c r="N13" s="141">
        <f t="shared" si="1"/>
        <v>0</v>
      </c>
      <c r="O13" s="49"/>
      <c r="P13" s="132"/>
    </row>
    <row r="14" spans="1:16" ht="30" x14ac:dyDescent="0.25">
      <c r="A14" s="149">
        <v>2013</v>
      </c>
      <c r="B14" s="149" t="s">
        <v>131</v>
      </c>
      <c r="C14" s="137" t="s">
        <v>166</v>
      </c>
      <c r="D14" s="149" t="s">
        <v>150</v>
      </c>
      <c r="E14" s="149" t="s">
        <v>108</v>
      </c>
      <c r="F14" s="137" t="s">
        <v>41</v>
      </c>
      <c r="G14" s="150">
        <v>18760</v>
      </c>
      <c r="H14" s="151">
        <v>0.74061833688699363</v>
      </c>
      <c r="I14" s="149"/>
      <c r="M14" s="141" t="str">
        <f t="shared" si="0"/>
        <v>Yes</v>
      </c>
      <c r="N14" s="141">
        <f t="shared" si="1"/>
        <v>0</v>
      </c>
      <c r="O14" s="49"/>
      <c r="P14" s="132"/>
    </row>
    <row r="15" spans="1:16" ht="30" x14ac:dyDescent="0.25">
      <c r="A15" s="149">
        <v>2013</v>
      </c>
      <c r="B15" s="149" t="s">
        <v>131</v>
      </c>
      <c r="C15" s="137" t="s">
        <v>166</v>
      </c>
      <c r="D15" s="149" t="s">
        <v>148</v>
      </c>
      <c r="E15" s="149" t="s">
        <v>79</v>
      </c>
      <c r="F15" s="137" t="s">
        <v>103</v>
      </c>
      <c r="G15" s="150">
        <v>151</v>
      </c>
      <c r="H15" s="151">
        <v>0.68211920529801329</v>
      </c>
      <c r="I15" s="149" t="s">
        <v>88</v>
      </c>
      <c r="M15" s="141" t="str">
        <f t="shared" si="0"/>
        <v>Yes</v>
      </c>
      <c r="N15" s="141">
        <f t="shared" si="1"/>
        <v>0</v>
      </c>
      <c r="O15" s="49"/>
      <c r="P15" s="132"/>
    </row>
    <row r="16" spans="1:16" ht="30" x14ac:dyDescent="0.25">
      <c r="A16" s="149">
        <v>2013</v>
      </c>
      <c r="B16" s="149" t="s">
        <v>131</v>
      </c>
      <c r="C16" s="137" t="s">
        <v>166</v>
      </c>
      <c r="D16" s="149" t="s">
        <v>148</v>
      </c>
      <c r="E16" s="149" t="s">
        <v>79</v>
      </c>
      <c r="F16" s="137" t="s">
        <v>101</v>
      </c>
      <c r="G16" s="150">
        <v>21739</v>
      </c>
      <c r="H16" s="151">
        <v>0.74189245135470816</v>
      </c>
      <c r="I16" s="149"/>
      <c r="M16" s="141" t="str">
        <f t="shared" si="0"/>
        <v>No</v>
      </c>
      <c r="N16" s="141">
        <f t="shared" si="1"/>
        <v>0</v>
      </c>
      <c r="O16" s="49"/>
      <c r="P16" s="132"/>
    </row>
    <row r="17" spans="1:16" ht="45" x14ac:dyDescent="0.25">
      <c r="A17" s="149">
        <v>2013</v>
      </c>
      <c r="B17" s="149" t="s">
        <v>131</v>
      </c>
      <c r="C17" s="137" t="s">
        <v>166</v>
      </c>
      <c r="D17" s="149" t="s">
        <v>148</v>
      </c>
      <c r="E17" s="149" t="s">
        <v>105</v>
      </c>
      <c r="F17" s="137" t="s">
        <v>122</v>
      </c>
      <c r="G17" s="150">
        <v>425</v>
      </c>
      <c r="H17" s="151">
        <v>0.71294117647058819</v>
      </c>
      <c r="I17" s="149" t="s">
        <v>88</v>
      </c>
      <c r="M17" s="141" t="str">
        <f t="shared" si="0"/>
        <v>Yes</v>
      </c>
      <c r="N17" s="141">
        <f t="shared" si="1"/>
        <v>0</v>
      </c>
      <c r="O17" s="49"/>
      <c r="P17" s="132"/>
    </row>
    <row r="18" spans="1:16" ht="30" x14ac:dyDescent="0.25">
      <c r="A18" s="149">
        <v>2013</v>
      </c>
      <c r="B18" s="149" t="s">
        <v>131</v>
      </c>
      <c r="C18" s="137" t="s">
        <v>166</v>
      </c>
      <c r="D18" s="149" t="s">
        <v>148</v>
      </c>
      <c r="E18" s="149" t="s">
        <v>105</v>
      </c>
      <c r="F18" s="137" t="s">
        <v>101</v>
      </c>
      <c r="G18" s="150">
        <v>21465</v>
      </c>
      <c r="H18" s="151">
        <v>0.74204518984393197</v>
      </c>
      <c r="I18" s="149"/>
      <c r="M18" s="141" t="str">
        <f t="shared" si="0"/>
        <v>No</v>
      </c>
      <c r="N18" s="141">
        <f t="shared" si="1"/>
        <v>0</v>
      </c>
      <c r="O18" s="49"/>
      <c r="P18" s="132"/>
    </row>
    <row r="19" spans="1:16" ht="30" x14ac:dyDescent="0.25">
      <c r="A19" s="149">
        <v>2013</v>
      </c>
      <c r="B19" s="149" t="s">
        <v>131</v>
      </c>
      <c r="C19" s="137" t="s">
        <v>166</v>
      </c>
      <c r="D19" s="149" t="s">
        <v>148</v>
      </c>
      <c r="E19" s="149" t="s">
        <v>98</v>
      </c>
      <c r="F19" s="137" t="s">
        <v>99</v>
      </c>
      <c r="G19" s="150">
        <v>1650</v>
      </c>
      <c r="H19" s="151">
        <v>0.68424242424242421</v>
      </c>
      <c r="I19" s="149"/>
      <c r="M19" s="141" t="str">
        <f t="shared" si="0"/>
        <v>Yes</v>
      </c>
      <c r="N19" s="141">
        <f t="shared" si="1"/>
        <v>0</v>
      </c>
      <c r="O19" s="49"/>
      <c r="P19" s="132"/>
    </row>
    <row r="20" spans="1:16" ht="30" x14ac:dyDescent="0.25">
      <c r="A20" s="149">
        <v>2013</v>
      </c>
      <c r="B20" s="149" t="s">
        <v>131</v>
      </c>
      <c r="C20" s="137" t="s">
        <v>166</v>
      </c>
      <c r="D20" s="149" t="s">
        <v>148</v>
      </c>
      <c r="E20" s="149" t="s">
        <v>98</v>
      </c>
      <c r="F20" s="137" t="s">
        <v>100</v>
      </c>
      <c r="G20" s="150">
        <v>20240</v>
      </c>
      <c r="H20" s="151">
        <v>0.7461462450592885</v>
      </c>
      <c r="I20" s="149" t="s">
        <v>75</v>
      </c>
      <c r="M20" s="141" t="str">
        <f t="shared" si="0"/>
        <v>No</v>
      </c>
      <c r="N20" s="141">
        <f t="shared" si="1"/>
        <v>1</v>
      </c>
      <c r="O20" s="49"/>
      <c r="P20" s="132"/>
    </row>
    <row r="21" spans="1:16" ht="30" x14ac:dyDescent="0.25">
      <c r="A21" s="149">
        <v>2013</v>
      </c>
      <c r="B21" s="149" t="s">
        <v>131</v>
      </c>
      <c r="C21" s="137" t="s">
        <v>166</v>
      </c>
      <c r="D21" s="149" t="s">
        <v>148</v>
      </c>
      <c r="E21" s="149" t="s">
        <v>80</v>
      </c>
      <c r="F21" s="137" t="s">
        <v>104</v>
      </c>
      <c r="G21" s="150">
        <v>553</v>
      </c>
      <c r="H21" s="151">
        <v>0.65461121157323687</v>
      </c>
      <c r="I21" s="149" t="s">
        <v>75</v>
      </c>
      <c r="M21" s="141" t="str">
        <f t="shared" si="0"/>
        <v>Yes</v>
      </c>
      <c r="N21" s="141">
        <f t="shared" si="1"/>
        <v>1</v>
      </c>
      <c r="O21" s="49"/>
      <c r="P21" s="132"/>
    </row>
    <row r="22" spans="1:16" ht="30" x14ac:dyDescent="0.25">
      <c r="A22" s="149">
        <v>2013</v>
      </c>
      <c r="B22" s="149" t="s">
        <v>131</v>
      </c>
      <c r="C22" s="137" t="s">
        <v>166</v>
      </c>
      <c r="D22" s="149" t="s">
        <v>148</v>
      </c>
      <c r="E22" s="149" t="s">
        <v>80</v>
      </c>
      <c r="F22" s="137" t="s">
        <v>101</v>
      </c>
      <c r="G22" s="150">
        <v>21337</v>
      </c>
      <c r="H22" s="151">
        <v>0.74373154614050707</v>
      </c>
      <c r="I22" s="149"/>
      <c r="M22" s="141" t="str">
        <f t="shared" si="0"/>
        <v>No</v>
      </c>
      <c r="N22" s="141">
        <f t="shared" si="1"/>
        <v>0</v>
      </c>
      <c r="O22" s="49"/>
      <c r="P22" s="132"/>
    </row>
    <row r="23" spans="1:16" ht="30" x14ac:dyDescent="0.25">
      <c r="A23" s="149">
        <v>2013</v>
      </c>
      <c r="B23" s="149" t="s">
        <v>131</v>
      </c>
      <c r="C23" s="137" t="s">
        <v>166</v>
      </c>
      <c r="D23" s="149" t="s">
        <v>148</v>
      </c>
      <c r="E23" s="149" t="s">
        <v>78</v>
      </c>
      <c r="F23" s="137" t="s">
        <v>102</v>
      </c>
      <c r="G23" s="150">
        <v>437</v>
      </c>
      <c r="H23" s="151">
        <v>0.6430205949656751</v>
      </c>
      <c r="I23" s="149" t="s">
        <v>75</v>
      </c>
      <c r="M23" s="141" t="str">
        <f t="shared" si="0"/>
        <v>Yes</v>
      </c>
      <c r="N23" s="141">
        <f t="shared" si="1"/>
        <v>1</v>
      </c>
      <c r="O23" s="49"/>
      <c r="P23" s="132"/>
    </row>
    <row r="24" spans="1:16" ht="30" x14ac:dyDescent="0.25">
      <c r="A24" s="149">
        <v>2013</v>
      </c>
      <c r="B24" s="149" t="s">
        <v>131</v>
      </c>
      <c r="C24" s="137" t="s">
        <v>166</v>
      </c>
      <c r="D24" s="149" t="s">
        <v>148</v>
      </c>
      <c r="E24" s="149" t="s">
        <v>78</v>
      </c>
      <c r="F24" s="137" t="s">
        <v>101</v>
      </c>
      <c r="G24" s="150">
        <v>21453</v>
      </c>
      <c r="H24" s="151">
        <v>0.74348575956742646</v>
      </c>
      <c r="I24" s="149"/>
      <c r="M24" s="141" t="str">
        <f t="shared" si="0"/>
        <v>No</v>
      </c>
      <c r="N24" s="141">
        <f t="shared" si="1"/>
        <v>0</v>
      </c>
      <c r="O24" s="49"/>
      <c r="P24" s="132"/>
    </row>
    <row r="25" spans="1:16" ht="30" x14ac:dyDescent="0.25">
      <c r="A25" s="149">
        <v>2013</v>
      </c>
      <c r="B25" s="149" t="s">
        <v>131</v>
      </c>
      <c r="C25" s="137" t="s">
        <v>166</v>
      </c>
      <c r="D25" s="149" t="s">
        <v>150</v>
      </c>
      <c r="E25" s="149" t="s">
        <v>109</v>
      </c>
      <c r="F25" s="137" t="s">
        <v>51</v>
      </c>
      <c r="G25" s="150">
        <v>123</v>
      </c>
      <c r="H25" s="151">
        <v>0.72357723577235777</v>
      </c>
      <c r="I25" s="149" t="s">
        <v>88</v>
      </c>
      <c r="M25" s="141" t="str">
        <f t="shared" si="0"/>
        <v>Yes</v>
      </c>
      <c r="N25" s="141">
        <f t="shared" si="1"/>
        <v>0</v>
      </c>
      <c r="O25" s="49"/>
      <c r="P25" s="132"/>
    </row>
    <row r="26" spans="1:16" ht="30" x14ac:dyDescent="0.25">
      <c r="A26" s="149">
        <v>2013</v>
      </c>
      <c r="B26" s="149" t="s">
        <v>131</v>
      </c>
      <c r="C26" s="137" t="s">
        <v>166</v>
      </c>
      <c r="D26" s="149" t="s">
        <v>150</v>
      </c>
      <c r="E26" s="149" t="s">
        <v>109</v>
      </c>
      <c r="F26" s="137" t="s">
        <v>125</v>
      </c>
      <c r="G26" s="150">
        <v>49</v>
      </c>
      <c r="H26" s="151">
        <v>0.73469387755102045</v>
      </c>
      <c r="I26" s="149" t="s">
        <v>88</v>
      </c>
      <c r="M26" s="141" t="str">
        <f t="shared" si="0"/>
        <v>Yes</v>
      </c>
      <c r="N26" s="141">
        <f t="shared" si="1"/>
        <v>0</v>
      </c>
      <c r="O26" s="49"/>
      <c r="P26" s="132"/>
    </row>
    <row r="27" spans="1:16" ht="30" x14ac:dyDescent="0.25">
      <c r="A27" s="149">
        <v>2013</v>
      </c>
      <c r="B27" s="149" t="s">
        <v>131</v>
      </c>
      <c r="C27" s="137" t="s">
        <v>166</v>
      </c>
      <c r="D27" s="149" t="s">
        <v>150</v>
      </c>
      <c r="E27" s="149" t="s">
        <v>109</v>
      </c>
      <c r="F27" s="137" t="s">
        <v>49</v>
      </c>
      <c r="G27" s="150">
        <v>21414</v>
      </c>
      <c r="H27" s="151">
        <v>0.74068366489212667</v>
      </c>
      <c r="I27" s="149"/>
      <c r="M27" s="141" t="str">
        <f t="shared" si="0"/>
        <v>Yes</v>
      </c>
      <c r="N27" s="141">
        <f t="shared" si="1"/>
        <v>0</v>
      </c>
      <c r="O27" s="49"/>
      <c r="P27" s="132"/>
    </row>
    <row r="28" spans="1:16" ht="30" x14ac:dyDescent="0.25">
      <c r="A28" s="149">
        <v>2013</v>
      </c>
      <c r="B28" s="149" t="s">
        <v>131</v>
      </c>
      <c r="C28" s="137" t="s">
        <v>166</v>
      </c>
      <c r="D28" s="149" t="s">
        <v>150</v>
      </c>
      <c r="E28" s="149" t="s">
        <v>109</v>
      </c>
      <c r="F28" s="137" t="s">
        <v>52</v>
      </c>
      <c r="G28" s="150">
        <v>108</v>
      </c>
      <c r="H28" s="151">
        <v>0.77777777777777779</v>
      </c>
      <c r="I28" s="149" t="s">
        <v>88</v>
      </c>
      <c r="M28" s="141" t="str">
        <f t="shared" si="0"/>
        <v>Yes</v>
      </c>
      <c r="N28" s="141">
        <f t="shared" si="1"/>
        <v>0</v>
      </c>
      <c r="O28" s="49"/>
      <c r="P28" s="132"/>
    </row>
    <row r="29" spans="1:16" x14ac:dyDescent="0.25">
      <c r="A29" s="149">
        <v>2013</v>
      </c>
      <c r="B29" s="149" t="s">
        <v>132</v>
      </c>
      <c r="C29" s="137" t="s">
        <v>167</v>
      </c>
      <c r="D29" s="149" t="s">
        <v>150</v>
      </c>
      <c r="E29" s="149" t="s">
        <v>107</v>
      </c>
      <c r="F29" s="137" t="s">
        <v>30</v>
      </c>
      <c r="G29" s="150">
        <v>2460</v>
      </c>
      <c r="H29" s="151">
        <v>0.76463414634146343</v>
      </c>
      <c r="I29" s="149"/>
      <c r="M29" s="141" t="str">
        <f t="shared" si="0"/>
        <v>Yes</v>
      </c>
      <c r="N29" s="141">
        <f t="shared" si="1"/>
        <v>0</v>
      </c>
      <c r="O29" s="49"/>
      <c r="P29" s="132"/>
    </row>
    <row r="30" spans="1:16" x14ac:dyDescent="0.25">
      <c r="A30" s="149">
        <v>2013</v>
      </c>
      <c r="B30" s="149" t="s">
        <v>132</v>
      </c>
      <c r="C30" s="137" t="s">
        <v>167</v>
      </c>
      <c r="D30" s="149" t="s">
        <v>150</v>
      </c>
      <c r="E30" s="149" t="s">
        <v>107</v>
      </c>
      <c r="F30" s="137" t="s">
        <v>31</v>
      </c>
      <c r="G30" s="150">
        <v>13169</v>
      </c>
      <c r="H30" s="151">
        <v>0.79170779861796647</v>
      </c>
      <c r="I30" s="149" t="s">
        <v>75</v>
      </c>
      <c r="M30" s="141" t="str">
        <f t="shared" si="0"/>
        <v>Yes</v>
      </c>
      <c r="N30" s="141">
        <f t="shared" si="1"/>
        <v>1</v>
      </c>
      <c r="O30" s="49"/>
      <c r="P30" s="132"/>
    </row>
    <row r="31" spans="1:16" x14ac:dyDescent="0.25">
      <c r="A31" s="149">
        <v>2013</v>
      </c>
      <c r="B31" s="149" t="s">
        <v>132</v>
      </c>
      <c r="C31" s="137" t="s">
        <v>167</v>
      </c>
      <c r="D31" s="149" t="s">
        <v>150</v>
      </c>
      <c r="E31" s="149" t="s">
        <v>107</v>
      </c>
      <c r="F31" s="137" t="s">
        <v>32</v>
      </c>
      <c r="G31" s="150">
        <v>6879</v>
      </c>
      <c r="H31" s="151">
        <v>0.81101904346562004</v>
      </c>
      <c r="I31" s="149" t="s">
        <v>75</v>
      </c>
      <c r="M31" s="141" t="str">
        <f t="shared" si="0"/>
        <v>Yes</v>
      </c>
      <c r="N31" s="141">
        <f t="shared" si="1"/>
        <v>1</v>
      </c>
      <c r="O31" s="49"/>
      <c r="P31" s="132"/>
    </row>
    <row r="32" spans="1:16" x14ac:dyDescent="0.25">
      <c r="A32" s="149">
        <v>2013</v>
      </c>
      <c r="B32" s="149" t="s">
        <v>132</v>
      </c>
      <c r="C32" s="137" t="s">
        <v>167</v>
      </c>
      <c r="D32" s="149" t="s">
        <v>150</v>
      </c>
      <c r="E32" s="149" t="s">
        <v>107</v>
      </c>
      <c r="F32" s="137" t="s">
        <v>123</v>
      </c>
      <c r="G32" s="150">
        <v>121</v>
      </c>
      <c r="H32" s="151">
        <v>0.84297520661157022</v>
      </c>
      <c r="I32" s="149" t="s">
        <v>75</v>
      </c>
      <c r="M32" s="141" t="str">
        <f t="shared" si="0"/>
        <v>Yes</v>
      </c>
      <c r="N32" s="141">
        <f t="shared" si="1"/>
        <v>1</v>
      </c>
      <c r="O32" s="49"/>
      <c r="P32" s="132"/>
    </row>
    <row r="33" spans="1:16" x14ac:dyDescent="0.25">
      <c r="A33" s="149">
        <v>2013</v>
      </c>
      <c r="B33" s="149" t="s">
        <v>132</v>
      </c>
      <c r="C33" s="137" t="s">
        <v>167</v>
      </c>
      <c r="D33" s="149" t="s">
        <v>148</v>
      </c>
      <c r="E33" s="149" t="s">
        <v>77</v>
      </c>
      <c r="F33" s="137" t="s">
        <v>77</v>
      </c>
      <c r="G33" s="150">
        <v>72</v>
      </c>
      <c r="H33" s="151">
        <v>0.77777777777777779</v>
      </c>
      <c r="I33" s="149" t="s">
        <v>88</v>
      </c>
      <c r="M33" s="141" t="str">
        <f t="shared" si="0"/>
        <v>Yes</v>
      </c>
      <c r="N33" s="141">
        <f t="shared" si="1"/>
        <v>0</v>
      </c>
      <c r="O33" s="49"/>
      <c r="P33" s="132"/>
    </row>
    <row r="34" spans="1:16" x14ac:dyDescent="0.25">
      <c r="A34" s="149">
        <v>2013</v>
      </c>
      <c r="B34" s="149" t="s">
        <v>132</v>
      </c>
      <c r="C34" s="137" t="s">
        <v>167</v>
      </c>
      <c r="D34" s="149" t="s">
        <v>148</v>
      </c>
      <c r="E34" s="149" t="s">
        <v>77</v>
      </c>
      <c r="F34" s="137" t="s">
        <v>101</v>
      </c>
      <c r="G34" s="150">
        <v>21792</v>
      </c>
      <c r="H34" s="151">
        <v>0.79409875183553602</v>
      </c>
      <c r="I34" s="149"/>
      <c r="M34" s="141" t="str">
        <f t="shared" si="0"/>
        <v>No</v>
      </c>
      <c r="N34" s="141">
        <f t="shared" si="1"/>
        <v>0</v>
      </c>
      <c r="O34" s="49"/>
      <c r="P34" s="132"/>
    </row>
    <row r="35" spans="1:16" ht="30" x14ac:dyDescent="0.25">
      <c r="A35" s="149">
        <v>2013</v>
      </c>
      <c r="B35" s="149" t="s">
        <v>132</v>
      </c>
      <c r="C35" s="137" t="s">
        <v>167</v>
      </c>
      <c r="D35" s="149" t="s">
        <v>148</v>
      </c>
      <c r="E35" s="149" t="s">
        <v>76</v>
      </c>
      <c r="F35" s="137" t="s">
        <v>16</v>
      </c>
      <c r="G35" s="150">
        <v>145</v>
      </c>
      <c r="H35" s="151">
        <v>0.82758620689655171</v>
      </c>
      <c r="I35" s="149" t="s">
        <v>88</v>
      </c>
      <c r="M35" s="141" t="str">
        <f t="shared" si="0"/>
        <v>Yes</v>
      </c>
      <c r="N35" s="141">
        <f t="shared" si="1"/>
        <v>0</v>
      </c>
      <c r="O35" s="49"/>
      <c r="P35" s="132"/>
    </row>
    <row r="36" spans="1:16" x14ac:dyDescent="0.25">
      <c r="A36" s="149">
        <v>2013</v>
      </c>
      <c r="B36" s="149" t="s">
        <v>132</v>
      </c>
      <c r="C36" s="137" t="s">
        <v>167</v>
      </c>
      <c r="D36" s="149" t="s">
        <v>148</v>
      </c>
      <c r="E36" s="149" t="s">
        <v>76</v>
      </c>
      <c r="F36" s="137" t="s">
        <v>101</v>
      </c>
      <c r="G36" s="150">
        <v>21719</v>
      </c>
      <c r="H36" s="151">
        <v>0.793821078318523</v>
      </c>
      <c r="I36" s="149"/>
      <c r="M36" s="141" t="str">
        <f t="shared" si="0"/>
        <v>No</v>
      </c>
      <c r="N36" s="141">
        <f t="shared" si="1"/>
        <v>0</v>
      </c>
      <c r="O36" s="49"/>
      <c r="P36" s="132"/>
    </row>
    <row r="37" spans="1:16" x14ac:dyDescent="0.25">
      <c r="A37" s="149">
        <v>2013</v>
      </c>
      <c r="B37" s="149" t="s">
        <v>132</v>
      </c>
      <c r="C37" s="137" t="s">
        <v>167</v>
      </c>
      <c r="D37" s="149" t="s">
        <v>150</v>
      </c>
      <c r="E37" s="149" t="s">
        <v>108</v>
      </c>
      <c r="F37" s="137" t="s">
        <v>124</v>
      </c>
      <c r="G37" s="150">
        <v>141</v>
      </c>
      <c r="H37" s="151">
        <v>0.82269503546099287</v>
      </c>
      <c r="I37" s="149" t="s">
        <v>88</v>
      </c>
      <c r="M37" s="141" t="str">
        <f t="shared" si="0"/>
        <v>Yes</v>
      </c>
      <c r="N37" s="141">
        <f t="shared" si="1"/>
        <v>0</v>
      </c>
      <c r="O37" s="49"/>
      <c r="P37" s="132"/>
    </row>
    <row r="38" spans="1:16" x14ac:dyDescent="0.25">
      <c r="A38" s="149">
        <v>2013</v>
      </c>
      <c r="B38" s="149" t="s">
        <v>132</v>
      </c>
      <c r="C38" s="137" t="s">
        <v>167</v>
      </c>
      <c r="D38" s="149" t="s">
        <v>150</v>
      </c>
      <c r="E38" s="149" t="s">
        <v>108</v>
      </c>
      <c r="F38" s="137" t="s">
        <v>85</v>
      </c>
      <c r="G38" s="150">
        <v>1851</v>
      </c>
      <c r="H38" s="151">
        <v>0.84008643976229069</v>
      </c>
      <c r="I38" s="149" t="s">
        <v>75</v>
      </c>
      <c r="M38" s="141" t="str">
        <f t="shared" si="0"/>
        <v>Yes</v>
      </c>
      <c r="N38" s="141">
        <f t="shared" si="1"/>
        <v>1</v>
      </c>
      <c r="O38" s="49"/>
      <c r="P38" s="132"/>
    </row>
    <row r="39" spans="1:16" x14ac:dyDescent="0.25">
      <c r="A39" s="149">
        <v>2013</v>
      </c>
      <c r="B39" s="149" t="s">
        <v>132</v>
      </c>
      <c r="C39" s="137" t="s">
        <v>167</v>
      </c>
      <c r="D39" s="149" t="s">
        <v>150</v>
      </c>
      <c r="E39" s="149" t="s">
        <v>108</v>
      </c>
      <c r="F39" s="137" t="s">
        <v>86</v>
      </c>
      <c r="G39" s="150">
        <v>807</v>
      </c>
      <c r="H39" s="151">
        <v>0.86369268897149942</v>
      </c>
      <c r="I39" s="149" t="s">
        <v>75</v>
      </c>
      <c r="M39" s="141" t="str">
        <f t="shared" si="0"/>
        <v>Yes</v>
      </c>
      <c r="N39" s="141">
        <f t="shared" si="1"/>
        <v>1</v>
      </c>
      <c r="O39" s="49"/>
      <c r="P39" s="132"/>
    </row>
    <row r="40" spans="1:16" x14ac:dyDescent="0.25">
      <c r="A40" s="149">
        <v>2013</v>
      </c>
      <c r="B40" s="149" t="s">
        <v>132</v>
      </c>
      <c r="C40" s="137" t="s">
        <v>167</v>
      </c>
      <c r="D40" s="149" t="s">
        <v>150</v>
      </c>
      <c r="E40" s="149" t="s">
        <v>108</v>
      </c>
      <c r="F40" s="137" t="s">
        <v>84</v>
      </c>
      <c r="G40" s="150">
        <v>411</v>
      </c>
      <c r="H40" s="151">
        <v>0.78345498783454992</v>
      </c>
      <c r="I40" s="149" t="s">
        <v>88</v>
      </c>
      <c r="M40" s="141" t="str">
        <f t="shared" si="0"/>
        <v>Yes</v>
      </c>
      <c r="N40" s="141">
        <f t="shared" si="1"/>
        <v>0</v>
      </c>
      <c r="O40" s="49"/>
      <c r="P40" s="132"/>
    </row>
    <row r="41" spans="1:16" x14ac:dyDescent="0.25">
      <c r="A41" s="149">
        <v>2013</v>
      </c>
      <c r="B41" s="149" t="s">
        <v>132</v>
      </c>
      <c r="C41" s="137" t="s">
        <v>167</v>
      </c>
      <c r="D41" s="149" t="s">
        <v>150</v>
      </c>
      <c r="E41" s="149" t="s">
        <v>108</v>
      </c>
      <c r="F41" s="137" t="s">
        <v>41</v>
      </c>
      <c r="G41" s="150">
        <v>18730</v>
      </c>
      <c r="H41" s="151">
        <v>0.78622530699412707</v>
      </c>
      <c r="I41" s="149"/>
      <c r="M41" s="141" t="str">
        <f t="shared" si="0"/>
        <v>Yes</v>
      </c>
      <c r="N41" s="141">
        <f t="shared" si="1"/>
        <v>0</v>
      </c>
      <c r="O41" s="49"/>
      <c r="P41" s="132"/>
    </row>
    <row r="42" spans="1:16" x14ac:dyDescent="0.25">
      <c r="A42" s="149">
        <v>2013</v>
      </c>
      <c r="B42" s="149" t="s">
        <v>132</v>
      </c>
      <c r="C42" s="137" t="s">
        <v>167</v>
      </c>
      <c r="D42" s="149" t="s">
        <v>148</v>
      </c>
      <c r="E42" s="149" t="s">
        <v>79</v>
      </c>
      <c r="F42" s="137" t="s">
        <v>103</v>
      </c>
      <c r="G42" s="150">
        <v>153</v>
      </c>
      <c r="H42" s="151">
        <v>0.71895424836601307</v>
      </c>
      <c r="I42" s="149" t="s">
        <v>75</v>
      </c>
      <c r="M42" s="141" t="str">
        <f t="shared" si="0"/>
        <v>Yes</v>
      </c>
      <c r="N42" s="141">
        <f t="shared" si="1"/>
        <v>1</v>
      </c>
      <c r="O42" s="49"/>
      <c r="P42" s="132"/>
    </row>
    <row r="43" spans="1:16" x14ac:dyDescent="0.25">
      <c r="A43" s="149">
        <v>2013</v>
      </c>
      <c r="B43" s="149" t="s">
        <v>132</v>
      </c>
      <c r="C43" s="137" t="s">
        <v>167</v>
      </c>
      <c r="D43" s="149" t="s">
        <v>148</v>
      </c>
      <c r="E43" s="149" t="s">
        <v>79</v>
      </c>
      <c r="F43" s="137" t="s">
        <v>101</v>
      </c>
      <c r="G43" s="150">
        <v>21711</v>
      </c>
      <c r="H43" s="151">
        <v>0.79457417898760996</v>
      </c>
      <c r="I43" s="149"/>
      <c r="M43" s="141" t="str">
        <f t="shared" si="0"/>
        <v>No</v>
      </c>
      <c r="N43" s="141">
        <f t="shared" si="1"/>
        <v>0</v>
      </c>
      <c r="O43" s="49"/>
      <c r="P43" s="132"/>
    </row>
    <row r="44" spans="1:16" ht="45" x14ac:dyDescent="0.25">
      <c r="A44" s="149">
        <v>2013</v>
      </c>
      <c r="B44" s="149" t="s">
        <v>132</v>
      </c>
      <c r="C44" s="137" t="s">
        <v>167</v>
      </c>
      <c r="D44" s="149" t="s">
        <v>148</v>
      </c>
      <c r="E44" s="149" t="s">
        <v>105</v>
      </c>
      <c r="F44" s="137" t="s">
        <v>122</v>
      </c>
      <c r="G44" s="150">
        <v>422</v>
      </c>
      <c r="H44" s="151">
        <v>0.74407582938388628</v>
      </c>
      <c r="I44" s="149" t="s">
        <v>75</v>
      </c>
      <c r="M44" s="141" t="str">
        <f t="shared" si="0"/>
        <v>Yes</v>
      </c>
      <c r="N44" s="141">
        <f t="shared" si="1"/>
        <v>1</v>
      </c>
      <c r="O44" s="49"/>
      <c r="P44" s="132"/>
    </row>
    <row r="45" spans="1:16" x14ac:dyDescent="0.25">
      <c r="A45" s="149">
        <v>2013</v>
      </c>
      <c r="B45" s="149" t="s">
        <v>132</v>
      </c>
      <c r="C45" s="137" t="s">
        <v>167</v>
      </c>
      <c r="D45" s="149" t="s">
        <v>148</v>
      </c>
      <c r="E45" s="149" t="s">
        <v>105</v>
      </c>
      <c r="F45" s="137" t="s">
        <v>101</v>
      </c>
      <c r="G45" s="150">
        <v>21442</v>
      </c>
      <c r="H45" s="151">
        <v>0.7950284488387277</v>
      </c>
      <c r="I45" s="149"/>
      <c r="M45" s="141" t="str">
        <f t="shared" si="0"/>
        <v>No</v>
      </c>
      <c r="N45" s="141">
        <f t="shared" si="1"/>
        <v>0</v>
      </c>
      <c r="O45" s="49"/>
      <c r="P45" s="132"/>
    </row>
    <row r="46" spans="1:16" x14ac:dyDescent="0.25">
      <c r="A46" s="149">
        <v>2013</v>
      </c>
      <c r="B46" s="149" t="s">
        <v>132</v>
      </c>
      <c r="C46" s="137" t="s">
        <v>167</v>
      </c>
      <c r="D46" s="149" t="s">
        <v>148</v>
      </c>
      <c r="E46" s="149" t="s">
        <v>98</v>
      </c>
      <c r="F46" s="137" t="s">
        <v>99</v>
      </c>
      <c r="G46" s="150">
        <v>1643</v>
      </c>
      <c r="H46" s="151">
        <v>0.72915398660985997</v>
      </c>
      <c r="I46" s="149"/>
      <c r="M46" s="141" t="str">
        <f t="shared" si="0"/>
        <v>Yes</v>
      </c>
      <c r="N46" s="141">
        <f t="shared" si="1"/>
        <v>0</v>
      </c>
      <c r="O46" s="49"/>
      <c r="P46" s="132"/>
    </row>
    <row r="47" spans="1:16" x14ac:dyDescent="0.25">
      <c r="A47" s="149">
        <v>2013</v>
      </c>
      <c r="B47" s="149" t="s">
        <v>132</v>
      </c>
      <c r="C47" s="137" t="s">
        <v>167</v>
      </c>
      <c r="D47" s="149" t="s">
        <v>148</v>
      </c>
      <c r="E47" s="149" t="s">
        <v>98</v>
      </c>
      <c r="F47" s="137" t="s">
        <v>100</v>
      </c>
      <c r="G47" s="150">
        <v>20221</v>
      </c>
      <c r="H47" s="151">
        <v>0.7993175411700707</v>
      </c>
      <c r="I47" s="149" t="s">
        <v>75</v>
      </c>
      <c r="M47" s="141" t="str">
        <f t="shared" si="0"/>
        <v>No</v>
      </c>
      <c r="N47" s="141">
        <f t="shared" si="1"/>
        <v>1</v>
      </c>
      <c r="O47" s="49"/>
      <c r="P47" s="132"/>
    </row>
    <row r="48" spans="1:16" x14ac:dyDescent="0.25">
      <c r="A48" s="149">
        <v>2013</v>
      </c>
      <c r="B48" s="149" t="s">
        <v>132</v>
      </c>
      <c r="C48" s="137" t="s">
        <v>167</v>
      </c>
      <c r="D48" s="149" t="s">
        <v>148</v>
      </c>
      <c r="E48" s="149" t="s">
        <v>80</v>
      </c>
      <c r="F48" s="137" t="s">
        <v>104</v>
      </c>
      <c r="G48" s="150">
        <v>552</v>
      </c>
      <c r="H48" s="151">
        <v>0.71739130434782605</v>
      </c>
      <c r="I48" s="149" t="s">
        <v>75</v>
      </c>
      <c r="M48" s="141" t="str">
        <f t="shared" si="0"/>
        <v>Yes</v>
      </c>
      <c r="N48" s="141">
        <f t="shared" si="1"/>
        <v>1</v>
      </c>
      <c r="O48" s="49"/>
      <c r="P48" s="132"/>
    </row>
    <row r="49" spans="1:16" x14ac:dyDescent="0.25">
      <c r="A49" s="149">
        <v>2013</v>
      </c>
      <c r="B49" s="149" t="s">
        <v>132</v>
      </c>
      <c r="C49" s="137" t="s">
        <v>167</v>
      </c>
      <c r="D49" s="149" t="s">
        <v>148</v>
      </c>
      <c r="E49" s="149" t="s">
        <v>80</v>
      </c>
      <c r="F49" s="137" t="s">
        <v>101</v>
      </c>
      <c r="G49" s="150">
        <v>21312</v>
      </c>
      <c r="H49" s="151">
        <v>0.79603040540540537</v>
      </c>
      <c r="I49" s="149"/>
      <c r="M49" s="141" t="str">
        <f t="shared" si="0"/>
        <v>No</v>
      </c>
      <c r="N49" s="141">
        <f t="shared" si="1"/>
        <v>0</v>
      </c>
      <c r="O49" s="49"/>
      <c r="P49" s="132"/>
    </row>
    <row r="50" spans="1:16" x14ac:dyDescent="0.25">
      <c r="A50" s="149">
        <v>2013</v>
      </c>
      <c r="B50" s="149" t="s">
        <v>132</v>
      </c>
      <c r="C50" s="137" t="s">
        <v>167</v>
      </c>
      <c r="D50" s="149" t="s">
        <v>148</v>
      </c>
      <c r="E50" s="149" t="s">
        <v>78</v>
      </c>
      <c r="F50" s="137" t="s">
        <v>102</v>
      </c>
      <c r="G50" s="150">
        <v>437</v>
      </c>
      <c r="H50" s="151">
        <v>0.6819221967963387</v>
      </c>
      <c r="I50" s="149" t="s">
        <v>75</v>
      </c>
      <c r="M50" s="141" t="str">
        <f t="shared" si="0"/>
        <v>Yes</v>
      </c>
      <c r="N50" s="141">
        <f t="shared" si="1"/>
        <v>1</v>
      </c>
      <c r="O50" s="49"/>
      <c r="P50" s="132"/>
    </row>
    <row r="51" spans="1:16" x14ac:dyDescent="0.25">
      <c r="A51" s="149">
        <v>2013</v>
      </c>
      <c r="B51" s="149" t="s">
        <v>132</v>
      </c>
      <c r="C51" s="137" t="s">
        <v>167</v>
      </c>
      <c r="D51" s="149" t="s">
        <v>148</v>
      </c>
      <c r="E51" s="149" t="s">
        <v>78</v>
      </c>
      <c r="F51" s="137" t="s">
        <v>101</v>
      </c>
      <c r="G51" s="150">
        <v>21427</v>
      </c>
      <c r="H51" s="151">
        <v>0.79633173099360621</v>
      </c>
      <c r="I51" s="149"/>
      <c r="M51" s="141" t="str">
        <f t="shared" si="0"/>
        <v>No</v>
      </c>
      <c r="N51" s="141">
        <f t="shared" si="1"/>
        <v>0</v>
      </c>
      <c r="O51" s="49"/>
      <c r="P51" s="132"/>
    </row>
    <row r="52" spans="1:16" x14ac:dyDescent="0.25">
      <c r="A52" s="149">
        <v>2013</v>
      </c>
      <c r="B52" s="149" t="s">
        <v>132</v>
      </c>
      <c r="C52" s="137" t="s">
        <v>167</v>
      </c>
      <c r="D52" s="149" t="s">
        <v>150</v>
      </c>
      <c r="E52" s="149" t="s">
        <v>109</v>
      </c>
      <c r="F52" s="137" t="s">
        <v>51</v>
      </c>
      <c r="G52" s="150">
        <v>121</v>
      </c>
      <c r="H52" s="151">
        <v>0.77685950413223137</v>
      </c>
      <c r="I52" s="149" t="s">
        <v>88</v>
      </c>
      <c r="M52" s="141" t="str">
        <f t="shared" si="0"/>
        <v>Yes</v>
      </c>
      <c r="N52" s="141">
        <f t="shared" si="1"/>
        <v>0</v>
      </c>
      <c r="O52" s="49"/>
      <c r="P52" s="132"/>
    </row>
    <row r="53" spans="1:16" x14ac:dyDescent="0.25">
      <c r="A53" s="149">
        <v>2013</v>
      </c>
      <c r="B53" s="149" t="s">
        <v>132</v>
      </c>
      <c r="C53" s="137" t="s">
        <v>167</v>
      </c>
      <c r="D53" s="149" t="s">
        <v>150</v>
      </c>
      <c r="E53" s="149" t="s">
        <v>109</v>
      </c>
      <c r="F53" s="137" t="s">
        <v>125</v>
      </c>
      <c r="G53" s="150">
        <v>49</v>
      </c>
      <c r="H53" s="151">
        <v>0.81632653061224492</v>
      </c>
      <c r="I53" s="149" t="s">
        <v>88</v>
      </c>
      <c r="M53" s="141" t="str">
        <f t="shared" si="0"/>
        <v>Yes</v>
      </c>
      <c r="N53" s="141">
        <f t="shared" si="1"/>
        <v>0</v>
      </c>
      <c r="O53" s="49"/>
      <c r="P53" s="132"/>
    </row>
    <row r="54" spans="1:16" x14ac:dyDescent="0.25">
      <c r="A54" s="149">
        <v>2013</v>
      </c>
      <c r="B54" s="149" t="s">
        <v>132</v>
      </c>
      <c r="C54" s="137" t="s">
        <v>167</v>
      </c>
      <c r="D54" s="149" t="s">
        <v>150</v>
      </c>
      <c r="E54" s="149" t="s">
        <v>109</v>
      </c>
      <c r="F54" s="137" t="s">
        <v>49</v>
      </c>
      <c r="G54" s="150">
        <v>21386</v>
      </c>
      <c r="H54" s="151">
        <v>0.79210698587861217</v>
      </c>
      <c r="I54" s="149"/>
      <c r="M54" s="141" t="str">
        <f t="shared" si="0"/>
        <v>Yes</v>
      </c>
      <c r="N54" s="141">
        <f t="shared" si="1"/>
        <v>0</v>
      </c>
      <c r="O54" s="49"/>
      <c r="P54" s="132"/>
    </row>
    <row r="55" spans="1:16" x14ac:dyDescent="0.25">
      <c r="A55" s="149">
        <v>2013</v>
      </c>
      <c r="B55" s="149" t="s">
        <v>132</v>
      </c>
      <c r="C55" s="137" t="s">
        <v>167</v>
      </c>
      <c r="D55" s="149" t="s">
        <v>150</v>
      </c>
      <c r="E55" s="149" t="s">
        <v>109</v>
      </c>
      <c r="F55" s="137" t="s">
        <v>52</v>
      </c>
      <c r="G55" s="150">
        <v>107</v>
      </c>
      <c r="H55" s="151">
        <v>0.88785046728971961</v>
      </c>
      <c r="I55" s="149" t="s">
        <v>75</v>
      </c>
      <c r="M55" s="141" t="str">
        <f t="shared" si="0"/>
        <v>Yes</v>
      </c>
      <c r="N55" s="141">
        <f t="shared" si="1"/>
        <v>1</v>
      </c>
      <c r="O55" s="49"/>
      <c r="P55" s="132"/>
    </row>
    <row r="56" spans="1:16" ht="30" x14ac:dyDescent="0.25">
      <c r="A56" s="149">
        <v>2013</v>
      </c>
      <c r="B56" s="149" t="s">
        <v>133</v>
      </c>
      <c r="C56" s="137" t="s">
        <v>168</v>
      </c>
      <c r="D56" s="149" t="s">
        <v>150</v>
      </c>
      <c r="E56" s="149" t="s">
        <v>107</v>
      </c>
      <c r="F56" s="137" t="s">
        <v>30</v>
      </c>
      <c r="G56" s="150">
        <v>2389</v>
      </c>
      <c r="H56" s="151">
        <v>0.73001255755546257</v>
      </c>
      <c r="I56" s="149"/>
      <c r="M56" s="141" t="str">
        <f t="shared" si="0"/>
        <v>Yes</v>
      </c>
      <c r="N56" s="141">
        <f t="shared" si="1"/>
        <v>0</v>
      </c>
      <c r="O56" s="49"/>
      <c r="P56" s="132"/>
    </row>
    <row r="57" spans="1:16" ht="30" x14ac:dyDescent="0.25">
      <c r="A57" s="149">
        <v>2013</v>
      </c>
      <c r="B57" s="149" t="s">
        <v>133</v>
      </c>
      <c r="C57" s="137" t="s">
        <v>168</v>
      </c>
      <c r="D57" s="149" t="s">
        <v>150</v>
      </c>
      <c r="E57" s="149" t="s">
        <v>107</v>
      </c>
      <c r="F57" s="137" t="s">
        <v>31</v>
      </c>
      <c r="G57" s="150">
        <v>12878</v>
      </c>
      <c r="H57" s="151">
        <v>0.77915825438732722</v>
      </c>
      <c r="I57" s="149" t="s">
        <v>75</v>
      </c>
      <c r="M57" s="141" t="str">
        <f t="shared" si="0"/>
        <v>Yes</v>
      </c>
      <c r="N57" s="141">
        <f t="shared" si="1"/>
        <v>1</v>
      </c>
      <c r="O57" s="49"/>
      <c r="P57" s="132"/>
    </row>
    <row r="58" spans="1:16" ht="30" x14ac:dyDescent="0.25">
      <c r="A58" s="149">
        <v>2013</v>
      </c>
      <c r="B58" s="149" t="s">
        <v>133</v>
      </c>
      <c r="C58" s="137" t="s">
        <v>168</v>
      </c>
      <c r="D58" s="149" t="s">
        <v>150</v>
      </c>
      <c r="E58" s="149" t="s">
        <v>107</v>
      </c>
      <c r="F58" s="137" t="s">
        <v>32</v>
      </c>
      <c r="G58" s="150">
        <v>6784</v>
      </c>
      <c r="H58" s="151">
        <v>0.78655660377358494</v>
      </c>
      <c r="I58" s="149" t="s">
        <v>75</v>
      </c>
      <c r="M58" s="141" t="str">
        <f t="shared" si="0"/>
        <v>Yes</v>
      </c>
      <c r="N58" s="141">
        <f t="shared" si="1"/>
        <v>1</v>
      </c>
      <c r="O58" s="49"/>
      <c r="P58" s="132"/>
    </row>
    <row r="59" spans="1:16" ht="30" x14ac:dyDescent="0.25">
      <c r="A59" s="149">
        <v>2013</v>
      </c>
      <c r="B59" s="149" t="s">
        <v>133</v>
      </c>
      <c r="C59" s="137" t="s">
        <v>168</v>
      </c>
      <c r="D59" s="149" t="s">
        <v>150</v>
      </c>
      <c r="E59" s="149" t="s">
        <v>107</v>
      </c>
      <c r="F59" s="137" t="s">
        <v>123</v>
      </c>
      <c r="G59" s="150">
        <v>122</v>
      </c>
      <c r="H59" s="151">
        <v>0.77868852459016391</v>
      </c>
      <c r="I59" s="149" t="s">
        <v>88</v>
      </c>
      <c r="M59" s="141" t="str">
        <f t="shared" si="0"/>
        <v>Yes</v>
      </c>
      <c r="N59" s="141">
        <f t="shared" si="1"/>
        <v>0</v>
      </c>
      <c r="O59" s="49"/>
      <c r="P59" s="132"/>
    </row>
    <row r="60" spans="1:16" ht="30" x14ac:dyDescent="0.25">
      <c r="A60" s="149">
        <v>2013</v>
      </c>
      <c r="B60" s="149" t="s">
        <v>133</v>
      </c>
      <c r="C60" s="137" t="s">
        <v>168</v>
      </c>
      <c r="D60" s="149" t="s">
        <v>148</v>
      </c>
      <c r="E60" s="149" t="s">
        <v>77</v>
      </c>
      <c r="F60" s="137" t="s">
        <v>77</v>
      </c>
      <c r="G60" s="150">
        <v>69</v>
      </c>
      <c r="H60" s="151">
        <v>0.71014492753623193</v>
      </c>
      <c r="I60" s="149" t="s">
        <v>88</v>
      </c>
      <c r="M60" s="141" t="str">
        <f t="shared" si="0"/>
        <v>Yes</v>
      </c>
      <c r="N60" s="141">
        <f t="shared" si="1"/>
        <v>0</v>
      </c>
      <c r="O60" s="49"/>
      <c r="P60" s="132"/>
    </row>
    <row r="61" spans="1:16" ht="30" x14ac:dyDescent="0.25">
      <c r="A61" s="149">
        <v>2013</v>
      </c>
      <c r="B61" s="149" t="s">
        <v>133</v>
      </c>
      <c r="C61" s="137" t="s">
        <v>168</v>
      </c>
      <c r="D61" s="149" t="s">
        <v>148</v>
      </c>
      <c r="E61" s="149" t="s">
        <v>77</v>
      </c>
      <c r="F61" s="137" t="s">
        <v>101</v>
      </c>
      <c r="G61" s="150">
        <v>21377</v>
      </c>
      <c r="H61" s="151">
        <v>0.77592739860597837</v>
      </c>
      <c r="I61" s="149"/>
      <c r="M61" s="141" t="str">
        <f t="shared" si="0"/>
        <v>No</v>
      </c>
      <c r="N61" s="141">
        <f t="shared" si="1"/>
        <v>0</v>
      </c>
      <c r="O61" s="49"/>
      <c r="P61" s="132"/>
    </row>
    <row r="62" spans="1:16" ht="30" x14ac:dyDescent="0.25">
      <c r="A62" s="149">
        <v>2013</v>
      </c>
      <c r="B62" s="149" t="s">
        <v>133</v>
      </c>
      <c r="C62" s="137" t="s">
        <v>168</v>
      </c>
      <c r="D62" s="149" t="s">
        <v>148</v>
      </c>
      <c r="E62" s="149" t="s">
        <v>76</v>
      </c>
      <c r="F62" s="137" t="s">
        <v>16</v>
      </c>
      <c r="G62" s="150">
        <v>146</v>
      </c>
      <c r="H62" s="151">
        <v>0.73972602739726023</v>
      </c>
      <c r="I62" s="149" t="s">
        <v>88</v>
      </c>
      <c r="M62" s="141" t="str">
        <f t="shared" si="0"/>
        <v>Yes</v>
      </c>
      <c r="N62" s="141">
        <f t="shared" si="1"/>
        <v>0</v>
      </c>
      <c r="O62" s="49"/>
      <c r="P62" s="132"/>
    </row>
    <row r="63" spans="1:16" ht="30" x14ac:dyDescent="0.25">
      <c r="A63" s="149">
        <v>2013</v>
      </c>
      <c r="B63" s="149" t="s">
        <v>133</v>
      </c>
      <c r="C63" s="137" t="s">
        <v>168</v>
      </c>
      <c r="D63" s="149" t="s">
        <v>148</v>
      </c>
      <c r="E63" s="149" t="s">
        <v>76</v>
      </c>
      <c r="F63" s="137" t="s">
        <v>101</v>
      </c>
      <c r="G63" s="150">
        <v>21300</v>
      </c>
      <c r="H63" s="151">
        <v>0.77596244131455394</v>
      </c>
      <c r="I63" s="149"/>
      <c r="M63" s="141" t="str">
        <f t="shared" si="0"/>
        <v>No</v>
      </c>
      <c r="N63" s="141">
        <f t="shared" si="1"/>
        <v>0</v>
      </c>
      <c r="O63" s="49"/>
      <c r="P63" s="132"/>
    </row>
    <row r="64" spans="1:16" ht="30" x14ac:dyDescent="0.25">
      <c r="A64" s="149">
        <v>2013</v>
      </c>
      <c r="B64" s="149" t="s">
        <v>133</v>
      </c>
      <c r="C64" s="137" t="s">
        <v>168</v>
      </c>
      <c r="D64" s="149" t="s">
        <v>150</v>
      </c>
      <c r="E64" s="149" t="s">
        <v>108</v>
      </c>
      <c r="F64" s="137" t="s">
        <v>124</v>
      </c>
      <c r="G64" s="150">
        <v>134</v>
      </c>
      <c r="H64" s="151">
        <v>0.77611940298507465</v>
      </c>
      <c r="I64" s="149" t="s">
        <v>88</v>
      </c>
      <c r="M64" s="141" t="str">
        <f t="shared" si="0"/>
        <v>Yes</v>
      </c>
      <c r="N64" s="141">
        <f t="shared" si="1"/>
        <v>0</v>
      </c>
      <c r="O64" s="49"/>
      <c r="P64" s="132"/>
    </row>
    <row r="65" spans="1:16" ht="30" x14ac:dyDescent="0.25">
      <c r="A65" s="149">
        <v>2013</v>
      </c>
      <c r="B65" s="149" t="s">
        <v>133</v>
      </c>
      <c r="C65" s="137" t="s">
        <v>168</v>
      </c>
      <c r="D65" s="149" t="s">
        <v>150</v>
      </c>
      <c r="E65" s="149" t="s">
        <v>108</v>
      </c>
      <c r="F65" s="137" t="s">
        <v>85</v>
      </c>
      <c r="G65" s="150">
        <v>1792</v>
      </c>
      <c r="H65" s="151">
        <v>0.75</v>
      </c>
      <c r="I65" s="149" t="s">
        <v>75</v>
      </c>
      <c r="M65" s="141" t="str">
        <f t="shared" si="0"/>
        <v>Yes</v>
      </c>
      <c r="N65" s="141">
        <f t="shared" si="1"/>
        <v>1</v>
      </c>
      <c r="O65" s="49"/>
      <c r="P65" s="132"/>
    </row>
    <row r="66" spans="1:16" ht="30" x14ac:dyDescent="0.25">
      <c r="A66" s="149">
        <v>2013</v>
      </c>
      <c r="B66" s="149" t="s">
        <v>133</v>
      </c>
      <c r="C66" s="137" t="s">
        <v>168</v>
      </c>
      <c r="D66" s="149" t="s">
        <v>150</v>
      </c>
      <c r="E66" s="149" t="s">
        <v>108</v>
      </c>
      <c r="F66" s="137" t="s">
        <v>86</v>
      </c>
      <c r="G66" s="150">
        <v>792</v>
      </c>
      <c r="H66" s="151">
        <v>0.76641414141414144</v>
      </c>
      <c r="I66" s="149" t="s">
        <v>88</v>
      </c>
      <c r="M66" s="141" t="str">
        <f t="shared" si="0"/>
        <v>Yes</v>
      </c>
      <c r="N66" s="141">
        <f t="shared" si="1"/>
        <v>0</v>
      </c>
      <c r="O66" s="49"/>
      <c r="P66" s="132"/>
    </row>
    <row r="67" spans="1:16" ht="30" x14ac:dyDescent="0.25">
      <c r="A67" s="149">
        <v>2013</v>
      </c>
      <c r="B67" s="149" t="s">
        <v>133</v>
      </c>
      <c r="C67" s="137" t="s">
        <v>168</v>
      </c>
      <c r="D67" s="149" t="s">
        <v>150</v>
      </c>
      <c r="E67" s="149" t="s">
        <v>108</v>
      </c>
      <c r="F67" s="137" t="s">
        <v>84</v>
      </c>
      <c r="G67" s="150">
        <v>399</v>
      </c>
      <c r="H67" s="151">
        <v>0.72681704260651625</v>
      </c>
      <c r="I67" s="149" t="s">
        <v>75</v>
      </c>
      <c r="M67" s="141" t="str">
        <f t="shared" ref="M67:M130" si="2">IF(LEFT(F67,2)="no","No","Yes")</f>
        <v>Yes</v>
      </c>
      <c r="N67" s="141">
        <f t="shared" ref="N67:N130" si="3">IF(I67="*",1,0)</f>
        <v>1</v>
      </c>
      <c r="O67" s="49"/>
      <c r="P67" s="132"/>
    </row>
    <row r="68" spans="1:16" ht="30" x14ac:dyDescent="0.25">
      <c r="A68" s="149">
        <v>2013</v>
      </c>
      <c r="B68" s="149" t="s">
        <v>133</v>
      </c>
      <c r="C68" s="137" t="s">
        <v>168</v>
      </c>
      <c r="D68" s="149" t="s">
        <v>150</v>
      </c>
      <c r="E68" s="149" t="s">
        <v>108</v>
      </c>
      <c r="F68" s="137" t="s">
        <v>41</v>
      </c>
      <c r="G68" s="150">
        <v>18412</v>
      </c>
      <c r="H68" s="151">
        <v>0.78079513360851616</v>
      </c>
      <c r="I68" s="149"/>
      <c r="M68" s="141" t="str">
        <f t="shared" si="2"/>
        <v>Yes</v>
      </c>
      <c r="N68" s="141">
        <f t="shared" si="3"/>
        <v>0</v>
      </c>
      <c r="O68" s="49"/>
      <c r="P68" s="132"/>
    </row>
    <row r="69" spans="1:16" ht="30" x14ac:dyDescent="0.25">
      <c r="A69" s="149">
        <v>2013</v>
      </c>
      <c r="B69" s="149" t="s">
        <v>133</v>
      </c>
      <c r="C69" s="137" t="s">
        <v>168</v>
      </c>
      <c r="D69" s="149" t="s">
        <v>148</v>
      </c>
      <c r="E69" s="149" t="s">
        <v>79</v>
      </c>
      <c r="F69" s="137" t="s">
        <v>103</v>
      </c>
      <c r="G69" s="150">
        <v>148</v>
      </c>
      <c r="H69" s="151">
        <v>0.66891891891891897</v>
      </c>
      <c r="I69" s="149" t="s">
        <v>75</v>
      </c>
      <c r="M69" s="141" t="str">
        <f t="shared" si="2"/>
        <v>Yes</v>
      </c>
      <c r="N69" s="141">
        <f t="shared" si="3"/>
        <v>1</v>
      </c>
      <c r="O69" s="49"/>
      <c r="P69" s="132"/>
    </row>
    <row r="70" spans="1:16" ht="30" x14ac:dyDescent="0.25">
      <c r="A70" s="149">
        <v>2013</v>
      </c>
      <c r="B70" s="149" t="s">
        <v>133</v>
      </c>
      <c r="C70" s="137" t="s">
        <v>168</v>
      </c>
      <c r="D70" s="149" t="s">
        <v>148</v>
      </c>
      <c r="E70" s="149" t="s">
        <v>79</v>
      </c>
      <c r="F70" s="137" t="s">
        <v>101</v>
      </c>
      <c r="G70" s="150">
        <v>21298</v>
      </c>
      <c r="H70" s="151">
        <v>0.77645788336933041</v>
      </c>
      <c r="I70" s="149"/>
      <c r="M70" s="141" t="str">
        <f t="shared" si="2"/>
        <v>No</v>
      </c>
      <c r="N70" s="141">
        <f t="shared" si="3"/>
        <v>0</v>
      </c>
      <c r="O70" s="49"/>
      <c r="P70" s="132"/>
    </row>
    <row r="71" spans="1:16" ht="45" x14ac:dyDescent="0.25">
      <c r="A71" s="149">
        <v>2013</v>
      </c>
      <c r="B71" s="149" t="s">
        <v>133</v>
      </c>
      <c r="C71" s="137" t="s">
        <v>168</v>
      </c>
      <c r="D71" s="149" t="s">
        <v>148</v>
      </c>
      <c r="E71" s="149" t="s">
        <v>105</v>
      </c>
      <c r="F71" s="137" t="s">
        <v>122</v>
      </c>
      <c r="G71" s="150">
        <v>423</v>
      </c>
      <c r="H71" s="151">
        <v>0.68794326241134751</v>
      </c>
      <c r="I71" s="149" t="s">
        <v>75</v>
      </c>
      <c r="M71" s="141" t="str">
        <f t="shared" si="2"/>
        <v>Yes</v>
      </c>
      <c r="N71" s="141">
        <f t="shared" si="3"/>
        <v>1</v>
      </c>
      <c r="O71" s="49"/>
      <c r="P71" s="132"/>
    </row>
    <row r="72" spans="1:16" ht="30" x14ac:dyDescent="0.25">
      <c r="A72" s="149">
        <v>2013</v>
      </c>
      <c r="B72" s="149" t="s">
        <v>133</v>
      </c>
      <c r="C72" s="137" t="s">
        <v>168</v>
      </c>
      <c r="D72" s="149" t="s">
        <v>148</v>
      </c>
      <c r="E72" s="149" t="s">
        <v>105</v>
      </c>
      <c r="F72" s="137" t="s">
        <v>101</v>
      </c>
      <c r="G72" s="150">
        <v>21023</v>
      </c>
      <c r="H72" s="151">
        <v>0.77748180564144032</v>
      </c>
      <c r="I72" s="149"/>
      <c r="M72" s="141" t="str">
        <f t="shared" si="2"/>
        <v>No</v>
      </c>
      <c r="N72" s="141">
        <f t="shared" si="3"/>
        <v>0</v>
      </c>
      <c r="O72" s="49"/>
      <c r="P72" s="132"/>
    </row>
    <row r="73" spans="1:16" ht="30" x14ac:dyDescent="0.25">
      <c r="A73" s="149">
        <v>2013</v>
      </c>
      <c r="B73" s="149" t="s">
        <v>133</v>
      </c>
      <c r="C73" s="137" t="s">
        <v>168</v>
      </c>
      <c r="D73" s="149" t="s">
        <v>148</v>
      </c>
      <c r="E73" s="149" t="s">
        <v>98</v>
      </c>
      <c r="F73" s="137" t="s">
        <v>99</v>
      </c>
      <c r="G73" s="150">
        <v>1628</v>
      </c>
      <c r="H73" s="151">
        <v>0.67260442260442266</v>
      </c>
      <c r="I73" s="149"/>
      <c r="M73" s="141" t="str">
        <f t="shared" si="2"/>
        <v>Yes</v>
      </c>
      <c r="N73" s="141">
        <f t="shared" si="3"/>
        <v>0</v>
      </c>
      <c r="O73" s="49"/>
      <c r="P73" s="132"/>
    </row>
    <row r="74" spans="1:16" ht="30" x14ac:dyDescent="0.25">
      <c r="A74" s="149">
        <v>2013</v>
      </c>
      <c r="B74" s="149" t="s">
        <v>133</v>
      </c>
      <c r="C74" s="137" t="s">
        <v>168</v>
      </c>
      <c r="D74" s="149" t="s">
        <v>148</v>
      </c>
      <c r="E74" s="149" t="s">
        <v>98</v>
      </c>
      <c r="F74" s="137" t="s">
        <v>100</v>
      </c>
      <c r="G74" s="150">
        <v>19818</v>
      </c>
      <c r="H74" s="151">
        <v>0.78418609345039858</v>
      </c>
      <c r="I74" s="149" t="s">
        <v>75</v>
      </c>
      <c r="M74" s="141" t="str">
        <f t="shared" si="2"/>
        <v>No</v>
      </c>
      <c r="N74" s="141">
        <f t="shared" si="3"/>
        <v>1</v>
      </c>
      <c r="O74" s="49"/>
      <c r="P74" s="132"/>
    </row>
    <row r="75" spans="1:16" ht="30" x14ac:dyDescent="0.25">
      <c r="A75" s="149">
        <v>2013</v>
      </c>
      <c r="B75" s="149" t="s">
        <v>133</v>
      </c>
      <c r="C75" s="137" t="s">
        <v>168</v>
      </c>
      <c r="D75" s="149" t="s">
        <v>148</v>
      </c>
      <c r="E75" s="149" t="s">
        <v>80</v>
      </c>
      <c r="F75" s="137" t="s">
        <v>104</v>
      </c>
      <c r="G75" s="150">
        <v>549</v>
      </c>
      <c r="H75" s="151">
        <v>0.6429872495446266</v>
      </c>
      <c r="I75" s="149" t="s">
        <v>75</v>
      </c>
      <c r="M75" s="141" t="str">
        <f t="shared" si="2"/>
        <v>Yes</v>
      </c>
      <c r="N75" s="141">
        <f t="shared" si="3"/>
        <v>1</v>
      </c>
      <c r="O75" s="49"/>
      <c r="P75" s="132"/>
    </row>
    <row r="76" spans="1:16" ht="30" x14ac:dyDescent="0.25">
      <c r="A76" s="149">
        <v>2013</v>
      </c>
      <c r="B76" s="149" t="s">
        <v>133</v>
      </c>
      <c r="C76" s="137" t="s">
        <v>168</v>
      </c>
      <c r="D76" s="149" t="s">
        <v>148</v>
      </c>
      <c r="E76" s="149" t="s">
        <v>80</v>
      </c>
      <c r="F76" s="137" t="s">
        <v>101</v>
      </c>
      <c r="G76" s="150">
        <v>20897</v>
      </c>
      <c r="H76" s="151">
        <v>0.77920275637651337</v>
      </c>
      <c r="I76" s="149"/>
      <c r="M76" s="141" t="str">
        <f t="shared" si="2"/>
        <v>No</v>
      </c>
      <c r="N76" s="141">
        <f t="shared" si="3"/>
        <v>0</v>
      </c>
      <c r="O76" s="49"/>
      <c r="P76" s="132"/>
    </row>
    <row r="77" spans="1:16" ht="30" x14ac:dyDescent="0.25">
      <c r="A77" s="149">
        <v>2013</v>
      </c>
      <c r="B77" s="149" t="s">
        <v>133</v>
      </c>
      <c r="C77" s="137" t="s">
        <v>168</v>
      </c>
      <c r="D77" s="149" t="s">
        <v>148</v>
      </c>
      <c r="E77" s="149" t="s">
        <v>78</v>
      </c>
      <c r="F77" s="137" t="s">
        <v>102</v>
      </c>
      <c r="G77" s="150">
        <v>429</v>
      </c>
      <c r="H77" s="151">
        <v>0.64335664335664333</v>
      </c>
      <c r="I77" s="149" t="s">
        <v>75</v>
      </c>
      <c r="M77" s="141" t="str">
        <f t="shared" si="2"/>
        <v>Yes</v>
      </c>
      <c r="N77" s="141">
        <f t="shared" si="3"/>
        <v>1</v>
      </c>
      <c r="O77" s="49"/>
      <c r="P77" s="132"/>
    </row>
    <row r="78" spans="1:16" ht="30" x14ac:dyDescent="0.25">
      <c r="A78" s="149">
        <v>2013</v>
      </c>
      <c r="B78" s="149" t="s">
        <v>133</v>
      </c>
      <c r="C78" s="137" t="s">
        <v>168</v>
      </c>
      <c r="D78" s="149" t="s">
        <v>148</v>
      </c>
      <c r="E78" s="149" t="s">
        <v>78</v>
      </c>
      <c r="F78" s="137" t="s">
        <v>101</v>
      </c>
      <c r="G78" s="150">
        <v>21017</v>
      </c>
      <c r="H78" s="151">
        <v>0.77841747157063335</v>
      </c>
      <c r="I78" s="149"/>
      <c r="M78" s="141" t="str">
        <f t="shared" si="2"/>
        <v>No</v>
      </c>
      <c r="N78" s="141">
        <f t="shared" si="3"/>
        <v>0</v>
      </c>
      <c r="O78" s="49"/>
      <c r="P78" s="132"/>
    </row>
    <row r="79" spans="1:16" ht="30" x14ac:dyDescent="0.25">
      <c r="A79" s="149">
        <v>2013</v>
      </c>
      <c r="B79" s="149" t="s">
        <v>133</v>
      </c>
      <c r="C79" s="137" t="s">
        <v>168</v>
      </c>
      <c r="D79" s="149" t="s">
        <v>150</v>
      </c>
      <c r="E79" s="149" t="s">
        <v>109</v>
      </c>
      <c r="F79" s="137" t="s">
        <v>51</v>
      </c>
      <c r="G79" s="150">
        <v>118</v>
      </c>
      <c r="H79" s="151">
        <v>0.69491525423728817</v>
      </c>
      <c r="I79" s="149" t="s">
        <v>75</v>
      </c>
      <c r="M79" s="141" t="str">
        <f t="shared" si="2"/>
        <v>Yes</v>
      </c>
      <c r="N79" s="141">
        <f t="shared" si="3"/>
        <v>1</v>
      </c>
      <c r="O79" s="49"/>
      <c r="P79" s="132"/>
    </row>
    <row r="80" spans="1:16" ht="30" x14ac:dyDescent="0.25">
      <c r="A80" s="149">
        <v>2013</v>
      </c>
      <c r="B80" s="149" t="s">
        <v>133</v>
      </c>
      <c r="C80" s="137" t="s">
        <v>168</v>
      </c>
      <c r="D80" s="149" t="s">
        <v>150</v>
      </c>
      <c r="E80" s="149" t="s">
        <v>109</v>
      </c>
      <c r="F80" s="137" t="s">
        <v>125</v>
      </c>
      <c r="G80" s="150">
        <v>49</v>
      </c>
      <c r="H80" s="151">
        <v>0.79591836734693877</v>
      </c>
      <c r="I80" s="149" t="s">
        <v>88</v>
      </c>
      <c r="M80" s="141" t="str">
        <f t="shared" si="2"/>
        <v>Yes</v>
      </c>
      <c r="N80" s="141">
        <f t="shared" si="3"/>
        <v>0</v>
      </c>
      <c r="O80" s="49"/>
      <c r="P80" s="132"/>
    </row>
    <row r="81" spans="1:16" ht="30" x14ac:dyDescent="0.25">
      <c r="A81" s="149">
        <v>2013</v>
      </c>
      <c r="B81" s="149" t="s">
        <v>133</v>
      </c>
      <c r="C81" s="137" t="s">
        <v>168</v>
      </c>
      <c r="D81" s="149" t="s">
        <v>150</v>
      </c>
      <c r="E81" s="149" t="s">
        <v>109</v>
      </c>
      <c r="F81" s="137" t="s">
        <v>49</v>
      </c>
      <c r="G81" s="150">
        <v>21005</v>
      </c>
      <c r="H81" s="151">
        <v>0.77757676743632465</v>
      </c>
      <c r="I81" s="149"/>
      <c r="M81" s="141" t="str">
        <f t="shared" si="2"/>
        <v>Yes</v>
      </c>
      <c r="N81" s="141">
        <f t="shared" si="3"/>
        <v>0</v>
      </c>
      <c r="O81" s="49"/>
      <c r="P81" s="132"/>
    </row>
    <row r="82" spans="1:16" ht="30" x14ac:dyDescent="0.25">
      <c r="A82" s="149">
        <v>2013</v>
      </c>
      <c r="B82" s="149" t="s">
        <v>133</v>
      </c>
      <c r="C82" s="137" t="s">
        <v>168</v>
      </c>
      <c r="D82" s="149" t="s">
        <v>150</v>
      </c>
      <c r="E82" s="149" t="s">
        <v>109</v>
      </c>
      <c r="F82" s="137" t="s">
        <v>52</v>
      </c>
      <c r="G82" s="150">
        <v>101</v>
      </c>
      <c r="H82" s="151">
        <v>0.79207920792079212</v>
      </c>
      <c r="I82" s="149" t="s">
        <v>88</v>
      </c>
      <c r="M82" s="141" t="str">
        <f t="shared" si="2"/>
        <v>Yes</v>
      </c>
      <c r="N82" s="141">
        <f t="shared" si="3"/>
        <v>0</v>
      </c>
      <c r="O82" s="49"/>
      <c r="P82" s="132"/>
    </row>
    <row r="83" spans="1:16" x14ac:dyDescent="0.25">
      <c r="A83" s="149">
        <v>2013</v>
      </c>
      <c r="B83" s="149" t="s">
        <v>121</v>
      </c>
      <c r="C83" s="137" t="s">
        <v>160</v>
      </c>
      <c r="D83" s="149" t="s">
        <v>150</v>
      </c>
      <c r="E83" s="149" t="s">
        <v>107</v>
      </c>
      <c r="F83" s="137" t="s">
        <v>30</v>
      </c>
      <c r="G83" s="150">
        <v>2470</v>
      </c>
      <c r="H83" s="151">
        <v>0.51983805668016192</v>
      </c>
      <c r="I83" s="149"/>
      <c r="M83" s="141" t="str">
        <f t="shared" si="2"/>
        <v>Yes</v>
      </c>
      <c r="N83" s="141">
        <f t="shared" si="3"/>
        <v>0</v>
      </c>
      <c r="O83" s="49"/>
      <c r="P83" s="132"/>
    </row>
    <row r="84" spans="1:16" x14ac:dyDescent="0.25">
      <c r="A84" s="149">
        <v>2013</v>
      </c>
      <c r="B84" s="149" t="s">
        <v>121</v>
      </c>
      <c r="C84" s="137" t="s">
        <v>160</v>
      </c>
      <c r="D84" s="149" t="s">
        <v>150</v>
      </c>
      <c r="E84" s="149" t="s">
        <v>107</v>
      </c>
      <c r="F84" s="137" t="s">
        <v>31</v>
      </c>
      <c r="G84" s="150">
        <v>13166</v>
      </c>
      <c r="H84" s="151">
        <v>0.54716694516178033</v>
      </c>
      <c r="I84" s="149" t="s">
        <v>75</v>
      </c>
      <c r="M84" s="141" t="str">
        <f t="shared" si="2"/>
        <v>Yes</v>
      </c>
      <c r="N84" s="141">
        <f t="shared" si="3"/>
        <v>1</v>
      </c>
      <c r="O84" s="49"/>
      <c r="P84" s="132"/>
    </row>
    <row r="85" spans="1:16" x14ac:dyDescent="0.25">
      <c r="A85" s="149">
        <v>2013</v>
      </c>
      <c r="B85" s="149" t="s">
        <v>121</v>
      </c>
      <c r="C85" s="137" t="s">
        <v>160</v>
      </c>
      <c r="D85" s="149" t="s">
        <v>150</v>
      </c>
      <c r="E85" s="149" t="s">
        <v>107</v>
      </c>
      <c r="F85" s="137" t="s">
        <v>32</v>
      </c>
      <c r="G85" s="150">
        <v>6883</v>
      </c>
      <c r="H85" s="151">
        <v>0.51619933168676446</v>
      </c>
      <c r="I85" s="149" t="s">
        <v>88</v>
      </c>
      <c r="M85" s="141" t="str">
        <f t="shared" si="2"/>
        <v>Yes</v>
      </c>
      <c r="N85" s="141">
        <f t="shared" si="3"/>
        <v>0</v>
      </c>
      <c r="O85" s="49"/>
      <c r="P85" s="132"/>
    </row>
    <row r="86" spans="1:16" x14ac:dyDescent="0.25">
      <c r="A86" s="149">
        <v>2013</v>
      </c>
      <c r="B86" s="149" t="s">
        <v>121</v>
      </c>
      <c r="C86" s="137" t="s">
        <v>160</v>
      </c>
      <c r="D86" s="149" t="s">
        <v>150</v>
      </c>
      <c r="E86" s="149" t="s">
        <v>107</v>
      </c>
      <c r="F86" s="137" t="s">
        <v>123</v>
      </c>
      <c r="G86" s="150">
        <v>123</v>
      </c>
      <c r="H86" s="151">
        <v>0.42276422764227645</v>
      </c>
      <c r="I86" s="149" t="s">
        <v>75</v>
      </c>
      <c r="M86" s="141" t="str">
        <f t="shared" si="2"/>
        <v>Yes</v>
      </c>
      <c r="N86" s="141">
        <f t="shared" si="3"/>
        <v>1</v>
      </c>
      <c r="O86" s="49"/>
      <c r="P86" s="132"/>
    </row>
    <row r="87" spans="1:16" x14ac:dyDescent="0.25">
      <c r="A87" s="149">
        <v>2013</v>
      </c>
      <c r="B87" s="149" t="s">
        <v>121</v>
      </c>
      <c r="C87" s="137" t="s">
        <v>160</v>
      </c>
      <c r="D87" s="149" t="s">
        <v>148</v>
      </c>
      <c r="E87" s="149" t="s">
        <v>77</v>
      </c>
      <c r="F87" s="137" t="s">
        <v>77</v>
      </c>
      <c r="G87" s="150">
        <v>74</v>
      </c>
      <c r="H87" s="151">
        <v>0.54054054054054057</v>
      </c>
      <c r="I87" s="149" t="s">
        <v>88</v>
      </c>
      <c r="M87" s="141" t="str">
        <f t="shared" si="2"/>
        <v>Yes</v>
      </c>
      <c r="N87" s="141">
        <f t="shared" si="3"/>
        <v>0</v>
      </c>
      <c r="O87" s="49"/>
      <c r="P87" s="132"/>
    </row>
    <row r="88" spans="1:16" x14ac:dyDescent="0.25">
      <c r="A88" s="149">
        <v>2013</v>
      </c>
      <c r="B88" s="149" t="s">
        <v>121</v>
      </c>
      <c r="C88" s="137" t="s">
        <v>160</v>
      </c>
      <c r="D88" s="149" t="s">
        <v>148</v>
      </c>
      <c r="E88" s="149" t="s">
        <v>77</v>
      </c>
      <c r="F88" s="137" t="s">
        <v>101</v>
      </c>
      <c r="G88" s="150">
        <v>21815</v>
      </c>
      <c r="H88" s="151">
        <v>0.53307357322942928</v>
      </c>
      <c r="I88" s="149"/>
      <c r="M88" s="141" t="str">
        <f t="shared" si="2"/>
        <v>No</v>
      </c>
      <c r="N88" s="141">
        <f t="shared" si="3"/>
        <v>0</v>
      </c>
      <c r="O88" s="49"/>
      <c r="P88" s="132"/>
    </row>
    <row r="89" spans="1:16" ht="30" x14ac:dyDescent="0.25">
      <c r="A89" s="149">
        <v>2013</v>
      </c>
      <c r="B89" s="149" t="s">
        <v>121</v>
      </c>
      <c r="C89" s="137" t="s">
        <v>160</v>
      </c>
      <c r="D89" s="149" t="s">
        <v>148</v>
      </c>
      <c r="E89" s="149" t="s">
        <v>76</v>
      </c>
      <c r="F89" s="137" t="s">
        <v>16</v>
      </c>
      <c r="G89" s="150">
        <v>146</v>
      </c>
      <c r="H89" s="151">
        <v>0.54794520547945202</v>
      </c>
      <c r="I89" s="149" t="s">
        <v>88</v>
      </c>
      <c r="M89" s="141" t="str">
        <f t="shared" si="2"/>
        <v>Yes</v>
      </c>
      <c r="N89" s="141">
        <f t="shared" si="3"/>
        <v>0</v>
      </c>
      <c r="O89" s="49"/>
      <c r="P89" s="132"/>
    </row>
    <row r="90" spans="1:16" x14ac:dyDescent="0.25">
      <c r="A90" s="149">
        <v>2013</v>
      </c>
      <c r="B90" s="149" t="s">
        <v>121</v>
      </c>
      <c r="C90" s="137" t="s">
        <v>160</v>
      </c>
      <c r="D90" s="149" t="s">
        <v>148</v>
      </c>
      <c r="E90" s="149" t="s">
        <v>76</v>
      </c>
      <c r="F90" s="137" t="s">
        <v>101</v>
      </c>
      <c r="G90" s="150">
        <v>21743</v>
      </c>
      <c r="H90" s="151">
        <v>0.53299912615554434</v>
      </c>
      <c r="I90" s="149"/>
      <c r="M90" s="141" t="str">
        <f t="shared" si="2"/>
        <v>No</v>
      </c>
      <c r="N90" s="141">
        <f t="shared" si="3"/>
        <v>0</v>
      </c>
      <c r="O90" s="49"/>
      <c r="P90" s="132"/>
    </row>
    <row r="91" spans="1:16" x14ac:dyDescent="0.25">
      <c r="A91" s="149">
        <v>2013</v>
      </c>
      <c r="B91" s="149" t="s">
        <v>121</v>
      </c>
      <c r="C91" s="137" t="s">
        <v>160</v>
      </c>
      <c r="D91" s="149" t="s">
        <v>150</v>
      </c>
      <c r="E91" s="149" t="s">
        <v>108</v>
      </c>
      <c r="F91" s="137" t="s">
        <v>124</v>
      </c>
      <c r="G91" s="150">
        <v>140</v>
      </c>
      <c r="H91" s="151">
        <v>0.66428571428571426</v>
      </c>
      <c r="I91" s="149" t="s">
        <v>75</v>
      </c>
      <c r="M91" s="141" t="str">
        <f t="shared" si="2"/>
        <v>Yes</v>
      </c>
      <c r="N91" s="141">
        <f t="shared" si="3"/>
        <v>1</v>
      </c>
      <c r="O91" s="49"/>
      <c r="P91" s="132"/>
    </row>
    <row r="92" spans="1:16" x14ac:dyDescent="0.25">
      <c r="A92" s="149">
        <v>2013</v>
      </c>
      <c r="B92" s="149" t="s">
        <v>121</v>
      </c>
      <c r="C92" s="137" t="s">
        <v>160</v>
      </c>
      <c r="D92" s="149" t="s">
        <v>150</v>
      </c>
      <c r="E92" s="149" t="s">
        <v>108</v>
      </c>
      <c r="F92" s="137" t="s">
        <v>85</v>
      </c>
      <c r="G92" s="150">
        <v>1850</v>
      </c>
      <c r="H92" s="151">
        <v>0.56756756756756754</v>
      </c>
      <c r="I92" s="149" t="s">
        <v>75</v>
      </c>
      <c r="M92" s="141" t="str">
        <f t="shared" si="2"/>
        <v>Yes</v>
      </c>
      <c r="N92" s="141">
        <f t="shared" si="3"/>
        <v>1</v>
      </c>
      <c r="O92" s="49"/>
      <c r="P92" s="132"/>
    </row>
    <row r="93" spans="1:16" x14ac:dyDescent="0.25">
      <c r="A93" s="149">
        <v>2013</v>
      </c>
      <c r="B93" s="149" t="s">
        <v>121</v>
      </c>
      <c r="C93" s="137" t="s">
        <v>160</v>
      </c>
      <c r="D93" s="149" t="s">
        <v>150</v>
      </c>
      <c r="E93" s="149" t="s">
        <v>108</v>
      </c>
      <c r="F93" s="137" t="s">
        <v>86</v>
      </c>
      <c r="G93" s="150">
        <v>813</v>
      </c>
      <c r="H93" s="151">
        <v>0.56703567035670355</v>
      </c>
      <c r="I93" s="149" t="s">
        <v>75</v>
      </c>
      <c r="M93" s="141" t="str">
        <f t="shared" si="2"/>
        <v>Yes</v>
      </c>
      <c r="N93" s="141">
        <f t="shared" si="3"/>
        <v>1</v>
      </c>
      <c r="O93" s="49"/>
      <c r="P93" s="132"/>
    </row>
    <row r="94" spans="1:16" x14ac:dyDescent="0.25">
      <c r="A94" s="149">
        <v>2013</v>
      </c>
      <c r="B94" s="149" t="s">
        <v>121</v>
      </c>
      <c r="C94" s="137" t="s">
        <v>160</v>
      </c>
      <c r="D94" s="149" t="s">
        <v>150</v>
      </c>
      <c r="E94" s="149" t="s">
        <v>108</v>
      </c>
      <c r="F94" s="137" t="s">
        <v>84</v>
      </c>
      <c r="G94" s="150">
        <v>409</v>
      </c>
      <c r="H94" s="151">
        <v>0.5476772616136919</v>
      </c>
      <c r="I94" s="149" t="s">
        <v>88</v>
      </c>
      <c r="M94" s="141" t="str">
        <f t="shared" si="2"/>
        <v>Yes</v>
      </c>
      <c r="N94" s="141">
        <f t="shared" si="3"/>
        <v>0</v>
      </c>
      <c r="O94" s="49"/>
      <c r="P94" s="132"/>
    </row>
    <row r="95" spans="1:16" x14ac:dyDescent="0.25">
      <c r="A95" s="149">
        <v>2013</v>
      </c>
      <c r="B95" s="149" t="s">
        <v>121</v>
      </c>
      <c r="C95" s="137" t="s">
        <v>160</v>
      </c>
      <c r="D95" s="149" t="s">
        <v>150</v>
      </c>
      <c r="E95" s="149" t="s">
        <v>108</v>
      </c>
      <c r="F95" s="137" t="s">
        <v>41</v>
      </c>
      <c r="G95" s="150">
        <v>18741</v>
      </c>
      <c r="H95" s="151">
        <v>0.5256389733738861</v>
      </c>
      <c r="I95" s="149"/>
      <c r="M95" s="141" t="str">
        <f t="shared" si="2"/>
        <v>Yes</v>
      </c>
      <c r="N95" s="141">
        <f t="shared" si="3"/>
        <v>0</v>
      </c>
      <c r="O95" s="49"/>
      <c r="P95" s="132"/>
    </row>
    <row r="96" spans="1:16" x14ac:dyDescent="0.25">
      <c r="A96" s="149">
        <v>2013</v>
      </c>
      <c r="B96" s="149" t="s">
        <v>121</v>
      </c>
      <c r="C96" s="137" t="s">
        <v>160</v>
      </c>
      <c r="D96" s="149" t="s">
        <v>148</v>
      </c>
      <c r="E96" s="149" t="s">
        <v>79</v>
      </c>
      <c r="F96" s="137" t="s">
        <v>103</v>
      </c>
      <c r="G96" s="150">
        <v>150</v>
      </c>
      <c r="H96" s="151">
        <v>0.56666666666666665</v>
      </c>
      <c r="I96" s="149" t="s">
        <v>88</v>
      </c>
      <c r="M96" s="141" t="str">
        <f t="shared" si="2"/>
        <v>Yes</v>
      </c>
      <c r="N96" s="141">
        <f t="shared" si="3"/>
        <v>0</v>
      </c>
      <c r="O96" s="49"/>
      <c r="P96" s="132"/>
    </row>
    <row r="97" spans="1:16" x14ac:dyDescent="0.25">
      <c r="A97" s="149">
        <v>2013</v>
      </c>
      <c r="B97" s="149" t="s">
        <v>121</v>
      </c>
      <c r="C97" s="137" t="s">
        <v>160</v>
      </c>
      <c r="D97" s="149" t="s">
        <v>148</v>
      </c>
      <c r="E97" s="149" t="s">
        <v>79</v>
      </c>
      <c r="F97" s="137" t="s">
        <v>101</v>
      </c>
      <c r="G97" s="150">
        <v>21739</v>
      </c>
      <c r="H97" s="151">
        <v>0.53286719720318321</v>
      </c>
      <c r="I97" s="149"/>
      <c r="M97" s="141" t="str">
        <f t="shared" si="2"/>
        <v>No</v>
      </c>
      <c r="N97" s="141">
        <f t="shared" si="3"/>
        <v>0</v>
      </c>
      <c r="O97" s="49"/>
      <c r="P97" s="132"/>
    </row>
    <row r="98" spans="1:16" ht="45" x14ac:dyDescent="0.25">
      <c r="A98" s="149">
        <v>2013</v>
      </c>
      <c r="B98" s="149" t="s">
        <v>121</v>
      </c>
      <c r="C98" s="137" t="s">
        <v>160</v>
      </c>
      <c r="D98" s="149" t="s">
        <v>148</v>
      </c>
      <c r="E98" s="149" t="s">
        <v>105</v>
      </c>
      <c r="F98" s="137" t="s">
        <v>122</v>
      </c>
      <c r="G98" s="150">
        <v>428</v>
      </c>
      <c r="H98" s="151">
        <v>0.38317757009345793</v>
      </c>
      <c r="I98" s="149" t="s">
        <v>75</v>
      </c>
      <c r="M98" s="141" t="str">
        <f t="shared" si="2"/>
        <v>Yes</v>
      </c>
      <c r="N98" s="141">
        <f t="shared" si="3"/>
        <v>1</v>
      </c>
      <c r="O98" s="49"/>
      <c r="P98" s="132"/>
    </row>
    <row r="99" spans="1:16" x14ac:dyDescent="0.25">
      <c r="A99" s="149">
        <v>2013</v>
      </c>
      <c r="B99" s="149" t="s">
        <v>121</v>
      </c>
      <c r="C99" s="137" t="s">
        <v>160</v>
      </c>
      <c r="D99" s="149" t="s">
        <v>148</v>
      </c>
      <c r="E99" s="149" t="s">
        <v>105</v>
      </c>
      <c r="F99" s="137" t="s">
        <v>101</v>
      </c>
      <c r="G99" s="150">
        <v>21461</v>
      </c>
      <c r="H99" s="151">
        <v>0.53608871907180466</v>
      </c>
      <c r="I99" s="149"/>
      <c r="M99" s="141" t="str">
        <f t="shared" si="2"/>
        <v>No</v>
      </c>
      <c r="N99" s="141">
        <f t="shared" si="3"/>
        <v>0</v>
      </c>
      <c r="O99" s="49"/>
      <c r="P99" s="132"/>
    </row>
    <row r="100" spans="1:16" x14ac:dyDescent="0.25">
      <c r="A100" s="149">
        <v>2013</v>
      </c>
      <c r="B100" s="149" t="s">
        <v>121</v>
      </c>
      <c r="C100" s="137" t="s">
        <v>160</v>
      </c>
      <c r="D100" s="149" t="s">
        <v>148</v>
      </c>
      <c r="E100" s="149" t="s">
        <v>98</v>
      </c>
      <c r="F100" s="137" t="s">
        <v>99</v>
      </c>
      <c r="G100" s="150">
        <v>1652</v>
      </c>
      <c r="H100" s="151">
        <v>0.4430992736077482</v>
      </c>
      <c r="I100" s="149"/>
      <c r="M100" s="141" t="str">
        <f t="shared" si="2"/>
        <v>Yes</v>
      </c>
      <c r="N100" s="141">
        <f t="shared" si="3"/>
        <v>0</v>
      </c>
      <c r="O100" s="49"/>
      <c r="P100" s="132"/>
    </row>
    <row r="101" spans="1:16" x14ac:dyDescent="0.25">
      <c r="A101" s="149">
        <v>2013</v>
      </c>
      <c r="B101" s="149" t="s">
        <v>121</v>
      </c>
      <c r="C101" s="137" t="s">
        <v>160</v>
      </c>
      <c r="D101" s="149" t="s">
        <v>148</v>
      </c>
      <c r="E101" s="149" t="s">
        <v>98</v>
      </c>
      <c r="F101" s="137" t="s">
        <v>100</v>
      </c>
      <c r="G101" s="150">
        <v>20237</v>
      </c>
      <c r="H101" s="151">
        <v>0.54044571823886944</v>
      </c>
      <c r="I101" s="149" t="s">
        <v>75</v>
      </c>
      <c r="M101" s="141" t="str">
        <f t="shared" si="2"/>
        <v>No</v>
      </c>
      <c r="N101" s="141">
        <f t="shared" si="3"/>
        <v>1</v>
      </c>
      <c r="O101" s="49"/>
      <c r="P101" s="132"/>
    </row>
    <row r="102" spans="1:16" x14ac:dyDescent="0.25">
      <c r="A102" s="149">
        <v>2013</v>
      </c>
      <c r="B102" s="149" t="s">
        <v>121</v>
      </c>
      <c r="C102" s="137" t="s">
        <v>160</v>
      </c>
      <c r="D102" s="149" t="s">
        <v>148</v>
      </c>
      <c r="E102" s="149" t="s">
        <v>80</v>
      </c>
      <c r="F102" s="137" t="s">
        <v>104</v>
      </c>
      <c r="G102" s="150">
        <v>551</v>
      </c>
      <c r="H102" s="151">
        <v>0.43738656987295826</v>
      </c>
      <c r="I102" s="149" t="s">
        <v>75</v>
      </c>
      <c r="M102" s="141" t="str">
        <f t="shared" si="2"/>
        <v>Yes</v>
      </c>
      <c r="N102" s="141">
        <f t="shared" si="3"/>
        <v>1</v>
      </c>
      <c r="O102" s="49"/>
      <c r="P102" s="132"/>
    </row>
    <row r="103" spans="1:16" x14ac:dyDescent="0.25">
      <c r="A103" s="149">
        <v>2013</v>
      </c>
      <c r="B103" s="149" t="s">
        <v>121</v>
      </c>
      <c r="C103" s="137" t="s">
        <v>160</v>
      </c>
      <c r="D103" s="149" t="s">
        <v>148</v>
      </c>
      <c r="E103" s="149" t="s">
        <v>80</v>
      </c>
      <c r="F103" s="137" t="s">
        <v>101</v>
      </c>
      <c r="G103" s="150">
        <v>21338</v>
      </c>
      <c r="H103" s="151">
        <v>0.53557034398725278</v>
      </c>
      <c r="I103" s="149"/>
      <c r="M103" s="141" t="str">
        <f t="shared" si="2"/>
        <v>No</v>
      </c>
      <c r="N103" s="141">
        <f t="shared" si="3"/>
        <v>0</v>
      </c>
      <c r="O103" s="49"/>
      <c r="P103" s="132"/>
    </row>
    <row r="104" spans="1:16" x14ac:dyDescent="0.25">
      <c r="A104" s="149">
        <v>2013</v>
      </c>
      <c r="B104" s="149" t="s">
        <v>121</v>
      </c>
      <c r="C104" s="137" t="s">
        <v>160</v>
      </c>
      <c r="D104" s="149" t="s">
        <v>148</v>
      </c>
      <c r="E104" s="149" t="s">
        <v>78</v>
      </c>
      <c r="F104" s="137" t="s">
        <v>102</v>
      </c>
      <c r="G104" s="150">
        <v>438</v>
      </c>
      <c r="H104" s="151">
        <v>0.41552511415525112</v>
      </c>
      <c r="I104" s="149" t="s">
        <v>75</v>
      </c>
      <c r="M104" s="141" t="str">
        <f t="shared" si="2"/>
        <v>Yes</v>
      </c>
      <c r="N104" s="141">
        <f t="shared" si="3"/>
        <v>1</v>
      </c>
      <c r="O104" s="49"/>
      <c r="P104" s="132"/>
    </row>
    <row r="105" spans="1:16" x14ac:dyDescent="0.25">
      <c r="A105" s="149">
        <v>2013</v>
      </c>
      <c r="B105" s="149" t="s">
        <v>121</v>
      </c>
      <c r="C105" s="137" t="s">
        <v>160</v>
      </c>
      <c r="D105" s="149" t="s">
        <v>148</v>
      </c>
      <c r="E105" s="149" t="s">
        <v>78</v>
      </c>
      <c r="F105" s="137" t="s">
        <v>101</v>
      </c>
      <c r="G105" s="150">
        <v>21451</v>
      </c>
      <c r="H105" s="151">
        <v>0.53549951051233047</v>
      </c>
      <c r="I105" s="149"/>
      <c r="M105" s="141" t="str">
        <f t="shared" si="2"/>
        <v>No</v>
      </c>
      <c r="N105" s="141">
        <f t="shared" si="3"/>
        <v>0</v>
      </c>
      <c r="O105" s="49"/>
      <c r="P105" s="132"/>
    </row>
    <row r="106" spans="1:16" x14ac:dyDescent="0.25">
      <c r="A106" s="149">
        <v>2013</v>
      </c>
      <c r="B106" s="149" t="s">
        <v>121</v>
      </c>
      <c r="C106" s="137" t="s">
        <v>160</v>
      </c>
      <c r="D106" s="149" t="s">
        <v>150</v>
      </c>
      <c r="E106" s="149" t="s">
        <v>109</v>
      </c>
      <c r="F106" s="137" t="s">
        <v>51</v>
      </c>
      <c r="G106" s="150">
        <v>122</v>
      </c>
      <c r="H106" s="151">
        <v>0.54918032786885251</v>
      </c>
      <c r="I106" s="149" t="s">
        <v>88</v>
      </c>
      <c r="M106" s="141" t="str">
        <f t="shared" si="2"/>
        <v>Yes</v>
      </c>
      <c r="N106" s="141">
        <f t="shared" si="3"/>
        <v>0</v>
      </c>
      <c r="O106" s="49"/>
      <c r="P106" s="132"/>
    </row>
    <row r="107" spans="1:16" x14ac:dyDescent="0.25">
      <c r="A107" s="149">
        <v>2013</v>
      </c>
      <c r="B107" s="149" t="s">
        <v>121</v>
      </c>
      <c r="C107" s="137" t="s">
        <v>160</v>
      </c>
      <c r="D107" s="149" t="s">
        <v>150</v>
      </c>
      <c r="E107" s="149" t="s">
        <v>109</v>
      </c>
      <c r="F107" s="137" t="s">
        <v>125</v>
      </c>
      <c r="G107" s="150">
        <v>48</v>
      </c>
      <c r="H107" s="151">
        <v>0.47916666666666669</v>
      </c>
      <c r="I107" s="149" t="s">
        <v>88</v>
      </c>
      <c r="M107" s="141" t="str">
        <f t="shared" si="2"/>
        <v>Yes</v>
      </c>
      <c r="N107" s="141">
        <f t="shared" si="3"/>
        <v>0</v>
      </c>
      <c r="O107" s="49"/>
      <c r="P107" s="132"/>
    </row>
    <row r="108" spans="1:16" x14ac:dyDescent="0.25">
      <c r="A108" s="149">
        <v>2013</v>
      </c>
      <c r="B108" s="149" t="s">
        <v>121</v>
      </c>
      <c r="C108" s="137" t="s">
        <v>160</v>
      </c>
      <c r="D108" s="149" t="s">
        <v>150</v>
      </c>
      <c r="E108" s="149" t="s">
        <v>109</v>
      </c>
      <c r="F108" s="137" t="s">
        <v>49</v>
      </c>
      <c r="G108" s="150">
        <v>21399</v>
      </c>
      <c r="H108" s="151">
        <v>0.52876302630964067</v>
      </c>
      <c r="I108" s="149"/>
      <c r="M108" s="141" t="str">
        <f t="shared" si="2"/>
        <v>Yes</v>
      </c>
      <c r="N108" s="141">
        <f t="shared" si="3"/>
        <v>0</v>
      </c>
      <c r="O108" s="49"/>
      <c r="P108" s="132"/>
    </row>
    <row r="109" spans="1:16" x14ac:dyDescent="0.25">
      <c r="A109" s="149">
        <v>2013</v>
      </c>
      <c r="B109" s="149" t="s">
        <v>121</v>
      </c>
      <c r="C109" s="137" t="s">
        <v>160</v>
      </c>
      <c r="D109" s="149" t="s">
        <v>150</v>
      </c>
      <c r="E109" s="149" t="s">
        <v>109</v>
      </c>
      <c r="F109" s="137" t="s">
        <v>52</v>
      </c>
      <c r="G109" s="150">
        <v>111</v>
      </c>
      <c r="H109" s="151">
        <v>0.6216216216216216</v>
      </c>
      <c r="I109" s="149" t="s">
        <v>88</v>
      </c>
      <c r="M109" s="141" t="str">
        <f t="shared" si="2"/>
        <v>Yes</v>
      </c>
      <c r="N109" s="141">
        <f t="shared" si="3"/>
        <v>0</v>
      </c>
      <c r="O109" s="49"/>
      <c r="P109" s="132"/>
    </row>
    <row r="110" spans="1:16" ht="30" x14ac:dyDescent="0.25">
      <c r="A110" s="149">
        <v>2013</v>
      </c>
      <c r="B110" s="149" t="s">
        <v>126</v>
      </c>
      <c r="C110" s="137" t="s">
        <v>161</v>
      </c>
      <c r="D110" s="149" t="s">
        <v>150</v>
      </c>
      <c r="E110" s="149" t="s">
        <v>107</v>
      </c>
      <c r="F110" s="137" t="s">
        <v>30</v>
      </c>
      <c r="G110" s="150">
        <v>2470</v>
      </c>
      <c r="H110" s="151">
        <v>0.28866396761133606</v>
      </c>
      <c r="I110" s="149"/>
      <c r="M110" s="141" t="str">
        <f t="shared" si="2"/>
        <v>Yes</v>
      </c>
      <c r="N110" s="141">
        <f t="shared" si="3"/>
        <v>0</v>
      </c>
      <c r="O110" s="49"/>
      <c r="P110" s="132"/>
    </row>
    <row r="111" spans="1:16" ht="30" x14ac:dyDescent="0.25">
      <c r="A111" s="149">
        <v>2013</v>
      </c>
      <c r="B111" s="149" t="s">
        <v>126</v>
      </c>
      <c r="C111" s="137" t="s">
        <v>161</v>
      </c>
      <c r="D111" s="149" t="s">
        <v>150</v>
      </c>
      <c r="E111" s="149" t="s">
        <v>107</v>
      </c>
      <c r="F111" s="137" t="s">
        <v>31</v>
      </c>
      <c r="G111" s="150">
        <v>13166</v>
      </c>
      <c r="H111" s="151">
        <v>0.33692845207352273</v>
      </c>
      <c r="I111" s="149" t="s">
        <v>75</v>
      </c>
      <c r="M111" s="141" t="str">
        <f t="shared" si="2"/>
        <v>Yes</v>
      </c>
      <c r="N111" s="141">
        <f t="shared" si="3"/>
        <v>1</v>
      </c>
      <c r="O111" s="49"/>
      <c r="P111" s="132"/>
    </row>
    <row r="112" spans="1:16" ht="30" x14ac:dyDescent="0.25">
      <c r="A112" s="149">
        <v>2013</v>
      </c>
      <c r="B112" s="149" t="s">
        <v>126</v>
      </c>
      <c r="C112" s="137" t="s">
        <v>161</v>
      </c>
      <c r="D112" s="149" t="s">
        <v>150</v>
      </c>
      <c r="E112" s="149" t="s">
        <v>107</v>
      </c>
      <c r="F112" s="137" t="s">
        <v>32</v>
      </c>
      <c r="G112" s="150">
        <v>6883</v>
      </c>
      <c r="H112" s="151">
        <v>0.3126543658288537</v>
      </c>
      <c r="I112" s="149" t="s">
        <v>75</v>
      </c>
      <c r="M112" s="141" t="str">
        <f t="shared" si="2"/>
        <v>Yes</v>
      </c>
      <c r="N112" s="141">
        <f t="shared" si="3"/>
        <v>1</v>
      </c>
      <c r="O112" s="49"/>
      <c r="P112" s="132"/>
    </row>
    <row r="113" spans="1:16" ht="30" x14ac:dyDescent="0.25">
      <c r="A113" s="149">
        <v>2013</v>
      </c>
      <c r="B113" s="149" t="s">
        <v>126</v>
      </c>
      <c r="C113" s="137" t="s">
        <v>161</v>
      </c>
      <c r="D113" s="149" t="s">
        <v>150</v>
      </c>
      <c r="E113" s="149" t="s">
        <v>107</v>
      </c>
      <c r="F113" s="137" t="s">
        <v>123</v>
      </c>
      <c r="G113" s="150">
        <v>123</v>
      </c>
      <c r="H113" s="151">
        <v>0.10569105691056911</v>
      </c>
      <c r="I113" s="149" t="s">
        <v>75</v>
      </c>
      <c r="M113" s="141" t="str">
        <f t="shared" si="2"/>
        <v>Yes</v>
      </c>
      <c r="N113" s="141">
        <f t="shared" si="3"/>
        <v>1</v>
      </c>
      <c r="O113" s="49"/>
      <c r="P113" s="132"/>
    </row>
    <row r="114" spans="1:16" ht="30" x14ac:dyDescent="0.25">
      <c r="A114" s="149">
        <v>2013</v>
      </c>
      <c r="B114" s="149" t="s">
        <v>126</v>
      </c>
      <c r="C114" s="137" t="s">
        <v>161</v>
      </c>
      <c r="D114" s="149" t="s">
        <v>148</v>
      </c>
      <c r="E114" s="149" t="s">
        <v>77</v>
      </c>
      <c r="F114" s="137" t="s">
        <v>77</v>
      </c>
      <c r="G114" s="150">
        <v>74</v>
      </c>
      <c r="H114" s="151">
        <v>0.29729729729729731</v>
      </c>
      <c r="I114" s="149" t="s">
        <v>88</v>
      </c>
      <c r="M114" s="141" t="str">
        <f t="shared" si="2"/>
        <v>Yes</v>
      </c>
      <c r="N114" s="141">
        <f t="shared" si="3"/>
        <v>0</v>
      </c>
      <c r="O114" s="49"/>
      <c r="P114" s="132"/>
    </row>
    <row r="115" spans="1:16" ht="30" x14ac:dyDescent="0.25">
      <c r="A115" s="149">
        <v>2013</v>
      </c>
      <c r="B115" s="149" t="s">
        <v>126</v>
      </c>
      <c r="C115" s="137" t="s">
        <v>161</v>
      </c>
      <c r="D115" s="149" t="s">
        <v>148</v>
      </c>
      <c r="E115" s="149" t="s">
        <v>77</v>
      </c>
      <c r="F115" s="137" t="s">
        <v>101</v>
      </c>
      <c r="G115" s="150">
        <v>21815</v>
      </c>
      <c r="H115" s="151">
        <v>0.32486820994728399</v>
      </c>
      <c r="I115" s="149"/>
      <c r="M115" s="141" t="str">
        <f t="shared" si="2"/>
        <v>No</v>
      </c>
      <c r="N115" s="141">
        <f t="shared" si="3"/>
        <v>0</v>
      </c>
      <c r="O115" s="49"/>
      <c r="P115" s="132"/>
    </row>
    <row r="116" spans="1:16" ht="30" x14ac:dyDescent="0.25">
      <c r="A116" s="149">
        <v>2013</v>
      </c>
      <c r="B116" s="149" t="s">
        <v>126</v>
      </c>
      <c r="C116" s="137" t="s">
        <v>161</v>
      </c>
      <c r="D116" s="149" t="s">
        <v>148</v>
      </c>
      <c r="E116" s="149" t="s">
        <v>76</v>
      </c>
      <c r="F116" s="137" t="s">
        <v>16</v>
      </c>
      <c r="G116" s="150">
        <v>146</v>
      </c>
      <c r="H116" s="151">
        <v>0.28082191780821919</v>
      </c>
      <c r="I116" s="149" t="s">
        <v>88</v>
      </c>
      <c r="M116" s="141" t="str">
        <f t="shared" si="2"/>
        <v>Yes</v>
      </c>
      <c r="N116" s="141">
        <f t="shared" si="3"/>
        <v>0</v>
      </c>
      <c r="O116" s="49"/>
      <c r="P116" s="132"/>
    </row>
    <row r="117" spans="1:16" ht="30" x14ac:dyDescent="0.25">
      <c r="A117" s="149">
        <v>2013</v>
      </c>
      <c r="B117" s="149" t="s">
        <v>126</v>
      </c>
      <c r="C117" s="137" t="s">
        <v>161</v>
      </c>
      <c r="D117" s="149" t="s">
        <v>148</v>
      </c>
      <c r="E117" s="149" t="s">
        <v>76</v>
      </c>
      <c r="F117" s="137" t="s">
        <v>101</v>
      </c>
      <c r="G117" s="150">
        <v>21743</v>
      </c>
      <c r="H117" s="151">
        <v>0.32507013751552222</v>
      </c>
      <c r="I117" s="149"/>
      <c r="M117" s="141" t="str">
        <f t="shared" si="2"/>
        <v>No</v>
      </c>
      <c r="N117" s="141">
        <f t="shared" si="3"/>
        <v>0</v>
      </c>
      <c r="O117" s="49"/>
      <c r="P117" s="132"/>
    </row>
    <row r="118" spans="1:16" ht="30" x14ac:dyDescent="0.25">
      <c r="A118" s="149">
        <v>2013</v>
      </c>
      <c r="B118" s="149" t="s">
        <v>126</v>
      </c>
      <c r="C118" s="137" t="s">
        <v>161</v>
      </c>
      <c r="D118" s="149" t="s">
        <v>150</v>
      </c>
      <c r="E118" s="149" t="s">
        <v>108</v>
      </c>
      <c r="F118" s="137" t="s">
        <v>124</v>
      </c>
      <c r="G118" s="150">
        <v>140</v>
      </c>
      <c r="H118" s="151">
        <v>0.22857142857142856</v>
      </c>
      <c r="I118" s="149" t="s">
        <v>75</v>
      </c>
      <c r="M118" s="141" t="str">
        <f t="shared" si="2"/>
        <v>Yes</v>
      </c>
      <c r="N118" s="141">
        <f t="shared" si="3"/>
        <v>1</v>
      </c>
      <c r="O118" s="49"/>
      <c r="P118" s="132"/>
    </row>
    <row r="119" spans="1:16" ht="30" x14ac:dyDescent="0.25">
      <c r="A119" s="149">
        <v>2013</v>
      </c>
      <c r="B119" s="149" t="s">
        <v>126</v>
      </c>
      <c r="C119" s="137" t="s">
        <v>161</v>
      </c>
      <c r="D119" s="149" t="s">
        <v>150</v>
      </c>
      <c r="E119" s="149" t="s">
        <v>108</v>
      </c>
      <c r="F119" s="137" t="s">
        <v>85</v>
      </c>
      <c r="G119" s="150">
        <v>1850</v>
      </c>
      <c r="H119" s="151">
        <v>0.30972972972972973</v>
      </c>
      <c r="I119" s="149" t="s">
        <v>75</v>
      </c>
      <c r="M119" s="141" t="str">
        <f t="shared" si="2"/>
        <v>Yes</v>
      </c>
      <c r="N119" s="141">
        <f t="shared" si="3"/>
        <v>1</v>
      </c>
      <c r="O119" s="49"/>
      <c r="P119" s="132"/>
    </row>
    <row r="120" spans="1:16" ht="30" x14ac:dyDescent="0.25">
      <c r="A120" s="149">
        <v>2013</v>
      </c>
      <c r="B120" s="149" t="s">
        <v>126</v>
      </c>
      <c r="C120" s="137" t="s">
        <v>161</v>
      </c>
      <c r="D120" s="149" t="s">
        <v>150</v>
      </c>
      <c r="E120" s="149" t="s">
        <v>108</v>
      </c>
      <c r="F120" s="137" t="s">
        <v>86</v>
      </c>
      <c r="G120" s="150">
        <v>813</v>
      </c>
      <c r="H120" s="151">
        <v>0.22263222632226323</v>
      </c>
      <c r="I120" s="149" t="s">
        <v>75</v>
      </c>
      <c r="M120" s="141" t="str">
        <f t="shared" si="2"/>
        <v>Yes</v>
      </c>
      <c r="N120" s="141">
        <f t="shared" si="3"/>
        <v>1</v>
      </c>
      <c r="O120" s="49"/>
      <c r="P120" s="132"/>
    </row>
    <row r="121" spans="1:16" ht="30" x14ac:dyDescent="0.25">
      <c r="A121" s="149">
        <v>2013</v>
      </c>
      <c r="B121" s="149" t="s">
        <v>126</v>
      </c>
      <c r="C121" s="137" t="s">
        <v>161</v>
      </c>
      <c r="D121" s="149" t="s">
        <v>150</v>
      </c>
      <c r="E121" s="149" t="s">
        <v>108</v>
      </c>
      <c r="F121" s="137" t="s">
        <v>84</v>
      </c>
      <c r="G121" s="150">
        <v>409</v>
      </c>
      <c r="H121" s="151">
        <v>0.27872860635696822</v>
      </c>
      <c r="I121" s="149" t="s">
        <v>75</v>
      </c>
      <c r="M121" s="141" t="str">
        <f t="shared" si="2"/>
        <v>Yes</v>
      </c>
      <c r="N121" s="141">
        <f t="shared" si="3"/>
        <v>1</v>
      </c>
      <c r="O121" s="49"/>
      <c r="P121" s="132"/>
    </row>
    <row r="122" spans="1:16" ht="30" x14ac:dyDescent="0.25">
      <c r="A122" s="149">
        <v>2013</v>
      </c>
      <c r="B122" s="149" t="s">
        <v>126</v>
      </c>
      <c r="C122" s="137" t="s">
        <v>161</v>
      </c>
      <c r="D122" s="149" t="s">
        <v>150</v>
      </c>
      <c r="E122" s="149" t="s">
        <v>108</v>
      </c>
      <c r="F122" s="137" t="s">
        <v>41</v>
      </c>
      <c r="G122" s="150">
        <v>18741</v>
      </c>
      <c r="H122" s="151">
        <v>0.33242623125767035</v>
      </c>
      <c r="I122" s="149"/>
      <c r="M122" s="141" t="str">
        <f t="shared" si="2"/>
        <v>Yes</v>
      </c>
      <c r="N122" s="141">
        <f t="shared" si="3"/>
        <v>0</v>
      </c>
      <c r="O122" s="49"/>
      <c r="P122" s="132"/>
    </row>
    <row r="123" spans="1:16" ht="30" x14ac:dyDescent="0.25">
      <c r="A123" s="149">
        <v>2013</v>
      </c>
      <c r="B123" s="149" t="s">
        <v>126</v>
      </c>
      <c r="C123" s="137" t="s">
        <v>161</v>
      </c>
      <c r="D123" s="149" t="s">
        <v>148</v>
      </c>
      <c r="E123" s="149" t="s">
        <v>79</v>
      </c>
      <c r="F123" s="137" t="s">
        <v>103</v>
      </c>
      <c r="G123" s="150">
        <v>150</v>
      </c>
      <c r="H123" s="151">
        <v>0.26</v>
      </c>
      <c r="I123" s="149" t="s">
        <v>88</v>
      </c>
      <c r="M123" s="141" t="str">
        <f t="shared" si="2"/>
        <v>Yes</v>
      </c>
      <c r="N123" s="141">
        <f t="shared" si="3"/>
        <v>0</v>
      </c>
      <c r="O123" s="49"/>
      <c r="P123" s="132"/>
    </row>
    <row r="124" spans="1:16" ht="30" x14ac:dyDescent="0.25">
      <c r="A124" s="149">
        <v>2013</v>
      </c>
      <c r="B124" s="149" t="s">
        <v>126</v>
      </c>
      <c r="C124" s="137" t="s">
        <v>161</v>
      </c>
      <c r="D124" s="149" t="s">
        <v>148</v>
      </c>
      <c r="E124" s="149" t="s">
        <v>79</v>
      </c>
      <c r="F124" s="137" t="s">
        <v>101</v>
      </c>
      <c r="G124" s="150">
        <v>21739</v>
      </c>
      <c r="H124" s="151">
        <v>0.325221951331708</v>
      </c>
      <c r="I124" s="149"/>
      <c r="M124" s="141" t="str">
        <f t="shared" si="2"/>
        <v>No</v>
      </c>
      <c r="N124" s="141">
        <f t="shared" si="3"/>
        <v>0</v>
      </c>
      <c r="O124" s="49"/>
      <c r="P124" s="132"/>
    </row>
    <row r="125" spans="1:16" ht="45" x14ac:dyDescent="0.25">
      <c r="A125" s="149">
        <v>2013</v>
      </c>
      <c r="B125" s="149" t="s">
        <v>126</v>
      </c>
      <c r="C125" s="137" t="s">
        <v>161</v>
      </c>
      <c r="D125" s="149" t="s">
        <v>148</v>
      </c>
      <c r="E125" s="149" t="s">
        <v>105</v>
      </c>
      <c r="F125" s="137" t="s">
        <v>122</v>
      </c>
      <c r="G125" s="150">
        <v>428</v>
      </c>
      <c r="H125" s="151">
        <v>0.11682242990654206</v>
      </c>
      <c r="I125" s="149" t="s">
        <v>75</v>
      </c>
      <c r="M125" s="141" t="str">
        <f t="shared" si="2"/>
        <v>Yes</v>
      </c>
      <c r="N125" s="141">
        <f t="shared" si="3"/>
        <v>1</v>
      </c>
      <c r="O125" s="49"/>
      <c r="P125" s="132"/>
    </row>
    <row r="126" spans="1:16" ht="30" x14ac:dyDescent="0.25">
      <c r="A126" s="149">
        <v>2013</v>
      </c>
      <c r="B126" s="149" t="s">
        <v>126</v>
      </c>
      <c r="C126" s="137" t="s">
        <v>161</v>
      </c>
      <c r="D126" s="149" t="s">
        <v>148</v>
      </c>
      <c r="E126" s="149" t="s">
        <v>105</v>
      </c>
      <c r="F126" s="137" t="s">
        <v>101</v>
      </c>
      <c r="G126" s="150">
        <v>21461</v>
      </c>
      <c r="H126" s="151">
        <v>0.32892223102371743</v>
      </c>
      <c r="I126" s="149"/>
      <c r="M126" s="141" t="str">
        <f t="shared" si="2"/>
        <v>No</v>
      </c>
      <c r="N126" s="141">
        <f t="shared" si="3"/>
        <v>0</v>
      </c>
      <c r="O126" s="49"/>
      <c r="P126" s="132"/>
    </row>
    <row r="127" spans="1:16" ht="30" x14ac:dyDescent="0.25">
      <c r="A127" s="149">
        <v>2013</v>
      </c>
      <c r="B127" s="149" t="s">
        <v>126</v>
      </c>
      <c r="C127" s="137" t="s">
        <v>161</v>
      </c>
      <c r="D127" s="149" t="s">
        <v>148</v>
      </c>
      <c r="E127" s="149" t="s">
        <v>98</v>
      </c>
      <c r="F127" s="137" t="s">
        <v>99</v>
      </c>
      <c r="G127" s="150">
        <v>1652</v>
      </c>
      <c r="H127" s="151">
        <v>0.20581113801452786</v>
      </c>
      <c r="I127" s="149"/>
      <c r="M127" s="141" t="str">
        <f t="shared" si="2"/>
        <v>Yes</v>
      </c>
      <c r="N127" s="141">
        <f t="shared" si="3"/>
        <v>0</v>
      </c>
      <c r="O127" s="49"/>
      <c r="P127" s="132"/>
    </row>
    <row r="128" spans="1:16" ht="30" x14ac:dyDescent="0.25">
      <c r="A128" s="149">
        <v>2013</v>
      </c>
      <c r="B128" s="149" t="s">
        <v>126</v>
      </c>
      <c r="C128" s="137" t="s">
        <v>161</v>
      </c>
      <c r="D128" s="149" t="s">
        <v>148</v>
      </c>
      <c r="E128" s="149" t="s">
        <v>98</v>
      </c>
      <c r="F128" s="137" t="s">
        <v>100</v>
      </c>
      <c r="G128" s="150">
        <v>20237</v>
      </c>
      <c r="H128" s="151">
        <v>0.3344863369076444</v>
      </c>
      <c r="I128" s="149" t="s">
        <v>75</v>
      </c>
      <c r="M128" s="141" t="str">
        <f t="shared" si="2"/>
        <v>No</v>
      </c>
      <c r="N128" s="141">
        <f t="shared" si="3"/>
        <v>1</v>
      </c>
      <c r="O128" s="49"/>
      <c r="P128" s="132"/>
    </row>
    <row r="129" spans="1:16" ht="30" x14ac:dyDescent="0.25">
      <c r="A129" s="149">
        <v>2013</v>
      </c>
      <c r="B129" s="149" t="s">
        <v>126</v>
      </c>
      <c r="C129" s="137" t="s">
        <v>161</v>
      </c>
      <c r="D129" s="149" t="s">
        <v>148</v>
      </c>
      <c r="E129" s="149" t="s">
        <v>80</v>
      </c>
      <c r="F129" s="137" t="s">
        <v>104</v>
      </c>
      <c r="G129" s="150">
        <v>551</v>
      </c>
      <c r="H129" s="151">
        <v>0.23774954627949182</v>
      </c>
      <c r="I129" s="149" t="s">
        <v>75</v>
      </c>
      <c r="M129" s="141" t="str">
        <f t="shared" si="2"/>
        <v>Yes</v>
      </c>
      <c r="N129" s="141">
        <f t="shared" si="3"/>
        <v>1</v>
      </c>
      <c r="O129" s="49"/>
      <c r="P129" s="132"/>
    </row>
    <row r="130" spans="1:16" ht="30" x14ac:dyDescent="0.25">
      <c r="A130" s="149">
        <v>2013</v>
      </c>
      <c r="B130" s="149" t="s">
        <v>126</v>
      </c>
      <c r="C130" s="137" t="s">
        <v>161</v>
      </c>
      <c r="D130" s="149" t="s">
        <v>148</v>
      </c>
      <c r="E130" s="149" t="s">
        <v>80</v>
      </c>
      <c r="F130" s="137" t="s">
        <v>101</v>
      </c>
      <c r="G130" s="150">
        <v>21338</v>
      </c>
      <c r="H130" s="151">
        <v>0.3270222138907114</v>
      </c>
      <c r="I130" s="149"/>
      <c r="M130" s="141" t="str">
        <f t="shared" si="2"/>
        <v>No</v>
      </c>
      <c r="N130" s="141">
        <f t="shared" si="3"/>
        <v>0</v>
      </c>
      <c r="O130" s="49"/>
      <c r="P130" s="132"/>
    </row>
    <row r="131" spans="1:16" ht="30" x14ac:dyDescent="0.25">
      <c r="A131" s="149">
        <v>2013</v>
      </c>
      <c r="B131" s="149" t="s">
        <v>126</v>
      </c>
      <c r="C131" s="137" t="s">
        <v>161</v>
      </c>
      <c r="D131" s="149" t="s">
        <v>148</v>
      </c>
      <c r="E131" s="149" t="s">
        <v>78</v>
      </c>
      <c r="F131" s="137" t="s">
        <v>102</v>
      </c>
      <c r="G131" s="150">
        <v>438</v>
      </c>
      <c r="H131" s="151">
        <v>0.19178082191780821</v>
      </c>
      <c r="I131" s="149" t="s">
        <v>75</v>
      </c>
      <c r="M131" s="141" t="str">
        <f t="shared" ref="M131:M194" si="4">IF(LEFT(F131,2)="no","No","Yes")</f>
        <v>Yes</v>
      </c>
      <c r="N131" s="141">
        <f t="shared" ref="N131:N194" si="5">IF(I131="*",1,0)</f>
        <v>1</v>
      </c>
      <c r="O131" s="49"/>
      <c r="P131" s="132"/>
    </row>
    <row r="132" spans="1:16" ht="30" x14ac:dyDescent="0.25">
      <c r="A132" s="149">
        <v>2013</v>
      </c>
      <c r="B132" s="149" t="s">
        <v>126</v>
      </c>
      <c r="C132" s="137" t="s">
        <v>161</v>
      </c>
      <c r="D132" s="149" t="s">
        <v>148</v>
      </c>
      <c r="E132" s="149" t="s">
        <v>78</v>
      </c>
      <c r="F132" s="137" t="s">
        <v>101</v>
      </c>
      <c r="G132" s="150">
        <v>21451</v>
      </c>
      <c r="H132" s="151">
        <v>0.32749055988065823</v>
      </c>
      <c r="I132" s="149"/>
      <c r="M132" s="141" t="str">
        <f t="shared" si="4"/>
        <v>No</v>
      </c>
      <c r="N132" s="141">
        <f t="shared" si="5"/>
        <v>0</v>
      </c>
      <c r="O132" s="49"/>
      <c r="P132" s="132"/>
    </row>
    <row r="133" spans="1:16" ht="30" x14ac:dyDescent="0.25">
      <c r="A133" s="149">
        <v>2013</v>
      </c>
      <c r="B133" s="149" t="s">
        <v>126</v>
      </c>
      <c r="C133" s="137" t="s">
        <v>161</v>
      </c>
      <c r="D133" s="149" t="s">
        <v>150</v>
      </c>
      <c r="E133" s="149" t="s">
        <v>109</v>
      </c>
      <c r="F133" s="137" t="s">
        <v>51</v>
      </c>
      <c r="G133" s="150">
        <v>122</v>
      </c>
      <c r="H133" s="151">
        <v>0.33606557377049179</v>
      </c>
      <c r="I133" s="149" t="s">
        <v>88</v>
      </c>
      <c r="M133" s="141" t="str">
        <f t="shared" si="4"/>
        <v>Yes</v>
      </c>
      <c r="N133" s="141">
        <f t="shared" si="5"/>
        <v>0</v>
      </c>
      <c r="O133" s="49"/>
      <c r="P133" s="132"/>
    </row>
    <row r="134" spans="1:16" ht="30" x14ac:dyDescent="0.25">
      <c r="A134" s="149">
        <v>2013</v>
      </c>
      <c r="B134" s="149" t="s">
        <v>126</v>
      </c>
      <c r="C134" s="137" t="s">
        <v>161</v>
      </c>
      <c r="D134" s="149" t="s">
        <v>150</v>
      </c>
      <c r="E134" s="149" t="s">
        <v>109</v>
      </c>
      <c r="F134" s="137" t="s">
        <v>125</v>
      </c>
      <c r="G134" s="150">
        <v>48</v>
      </c>
      <c r="H134" s="151">
        <v>0.33333333333333331</v>
      </c>
      <c r="I134" s="149" t="s">
        <v>88</v>
      </c>
      <c r="M134" s="141" t="str">
        <f t="shared" si="4"/>
        <v>Yes</v>
      </c>
      <c r="N134" s="141">
        <f t="shared" si="5"/>
        <v>0</v>
      </c>
      <c r="O134" s="49"/>
      <c r="P134" s="132"/>
    </row>
    <row r="135" spans="1:16" ht="30" x14ac:dyDescent="0.25">
      <c r="A135" s="149">
        <v>2013</v>
      </c>
      <c r="B135" s="149" t="s">
        <v>126</v>
      </c>
      <c r="C135" s="137" t="s">
        <v>161</v>
      </c>
      <c r="D135" s="149" t="s">
        <v>150</v>
      </c>
      <c r="E135" s="149" t="s">
        <v>109</v>
      </c>
      <c r="F135" s="137" t="s">
        <v>49</v>
      </c>
      <c r="G135" s="150">
        <v>21399</v>
      </c>
      <c r="H135" s="151">
        <v>0.3279125192766017</v>
      </c>
      <c r="I135" s="149"/>
      <c r="M135" s="141" t="str">
        <f t="shared" si="4"/>
        <v>Yes</v>
      </c>
      <c r="N135" s="141">
        <f t="shared" si="5"/>
        <v>0</v>
      </c>
      <c r="O135" s="49"/>
      <c r="P135" s="132"/>
    </row>
    <row r="136" spans="1:16" ht="30" x14ac:dyDescent="0.25">
      <c r="A136" s="149">
        <v>2013</v>
      </c>
      <c r="B136" s="149" t="s">
        <v>126</v>
      </c>
      <c r="C136" s="137" t="s">
        <v>161</v>
      </c>
      <c r="D136" s="149" t="s">
        <v>150</v>
      </c>
      <c r="E136" s="149" t="s">
        <v>109</v>
      </c>
      <c r="F136" s="137" t="s">
        <v>52</v>
      </c>
      <c r="G136" s="150">
        <v>111</v>
      </c>
      <c r="H136" s="151">
        <v>0.22522522522522523</v>
      </c>
      <c r="I136" s="149" t="s">
        <v>75</v>
      </c>
      <c r="M136" s="141" t="str">
        <f t="shared" si="4"/>
        <v>Yes</v>
      </c>
      <c r="N136" s="141">
        <f t="shared" si="5"/>
        <v>1</v>
      </c>
      <c r="O136" s="49"/>
      <c r="P136" s="132"/>
    </row>
    <row r="137" spans="1:16" x14ac:dyDescent="0.25">
      <c r="A137" s="149">
        <v>2013</v>
      </c>
      <c r="B137" s="149" t="s">
        <v>127</v>
      </c>
      <c r="C137" s="137" t="s">
        <v>162</v>
      </c>
      <c r="D137" s="149" t="s">
        <v>150</v>
      </c>
      <c r="E137" s="149" t="s">
        <v>107</v>
      </c>
      <c r="F137" s="137" t="s">
        <v>30</v>
      </c>
      <c r="G137" s="150">
        <v>2470</v>
      </c>
      <c r="H137" s="151">
        <v>8.2995951417004055E-2</v>
      </c>
      <c r="I137" s="149"/>
      <c r="M137" s="141" t="str">
        <f t="shared" si="4"/>
        <v>Yes</v>
      </c>
      <c r="N137" s="141">
        <f t="shared" si="5"/>
        <v>0</v>
      </c>
      <c r="O137" s="49"/>
      <c r="P137" s="132"/>
    </row>
    <row r="138" spans="1:16" x14ac:dyDescent="0.25">
      <c r="A138" s="149">
        <v>2013</v>
      </c>
      <c r="B138" s="149" t="s">
        <v>127</v>
      </c>
      <c r="C138" s="137" t="s">
        <v>162</v>
      </c>
      <c r="D138" s="149" t="s">
        <v>150</v>
      </c>
      <c r="E138" s="149" t="s">
        <v>107</v>
      </c>
      <c r="F138" s="137" t="s">
        <v>31</v>
      </c>
      <c r="G138" s="150">
        <v>13166</v>
      </c>
      <c r="H138" s="151">
        <v>0.13975391159046027</v>
      </c>
      <c r="I138" s="149" t="s">
        <v>75</v>
      </c>
      <c r="M138" s="141" t="str">
        <f t="shared" si="4"/>
        <v>Yes</v>
      </c>
      <c r="N138" s="141">
        <f t="shared" si="5"/>
        <v>1</v>
      </c>
      <c r="O138" s="49"/>
      <c r="P138" s="132"/>
    </row>
    <row r="139" spans="1:16" x14ac:dyDescent="0.25">
      <c r="A139" s="149">
        <v>2013</v>
      </c>
      <c r="B139" s="149" t="s">
        <v>127</v>
      </c>
      <c r="C139" s="137" t="s">
        <v>162</v>
      </c>
      <c r="D139" s="149" t="s">
        <v>150</v>
      </c>
      <c r="E139" s="149" t="s">
        <v>107</v>
      </c>
      <c r="F139" s="137" t="s">
        <v>32</v>
      </c>
      <c r="G139" s="150">
        <v>6883</v>
      </c>
      <c r="H139" s="151">
        <v>0.16562545401714368</v>
      </c>
      <c r="I139" s="149" t="s">
        <v>75</v>
      </c>
      <c r="M139" s="141" t="str">
        <f t="shared" si="4"/>
        <v>Yes</v>
      </c>
      <c r="N139" s="141">
        <f t="shared" si="5"/>
        <v>1</v>
      </c>
      <c r="O139" s="49"/>
      <c r="P139" s="132"/>
    </row>
    <row r="140" spans="1:16" x14ac:dyDescent="0.25">
      <c r="A140" s="149">
        <v>2013</v>
      </c>
      <c r="B140" s="149" t="s">
        <v>127</v>
      </c>
      <c r="C140" s="137" t="s">
        <v>162</v>
      </c>
      <c r="D140" s="149" t="s">
        <v>150</v>
      </c>
      <c r="E140" s="149" t="s">
        <v>107</v>
      </c>
      <c r="F140" s="137" t="s">
        <v>123</v>
      </c>
      <c r="G140" s="150">
        <v>123</v>
      </c>
      <c r="H140" s="151">
        <v>0.17886178861788618</v>
      </c>
      <c r="I140" s="149" t="s">
        <v>75</v>
      </c>
      <c r="M140" s="141" t="str">
        <f t="shared" si="4"/>
        <v>Yes</v>
      </c>
      <c r="N140" s="141">
        <f t="shared" si="5"/>
        <v>1</v>
      </c>
      <c r="O140" s="49"/>
      <c r="P140" s="132"/>
    </row>
    <row r="141" spans="1:16" x14ac:dyDescent="0.25">
      <c r="A141" s="149">
        <v>2013</v>
      </c>
      <c r="B141" s="149" t="s">
        <v>127</v>
      </c>
      <c r="C141" s="137" t="s">
        <v>162</v>
      </c>
      <c r="D141" s="149" t="s">
        <v>148</v>
      </c>
      <c r="E141" s="149" t="s">
        <v>77</v>
      </c>
      <c r="F141" s="137" t="s">
        <v>77</v>
      </c>
      <c r="G141" s="150">
        <v>74</v>
      </c>
      <c r="H141" s="151">
        <v>0.13513513513513514</v>
      </c>
      <c r="I141" s="149" t="s">
        <v>88</v>
      </c>
      <c r="M141" s="141" t="str">
        <f t="shared" si="4"/>
        <v>Yes</v>
      </c>
      <c r="N141" s="141">
        <f t="shared" si="5"/>
        <v>0</v>
      </c>
      <c r="O141" s="49"/>
      <c r="P141" s="132"/>
    </row>
    <row r="142" spans="1:16" x14ac:dyDescent="0.25">
      <c r="A142" s="149">
        <v>2013</v>
      </c>
      <c r="B142" s="149" t="s">
        <v>127</v>
      </c>
      <c r="C142" s="137" t="s">
        <v>162</v>
      </c>
      <c r="D142" s="149" t="s">
        <v>148</v>
      </c>
      <c r="E142" s="149" t="s">
        <v>77</v>
      </c>
      <c r="F142" s="137" t="s">
        <v>101</v>
      </c>
      <c r="G142" s="150">
        <v>21815</v>
      </c>
      <c r="H142" s="151">
        <v>0.14251661700664681</v>
      </c>
      <c r="I142" s="149"/>
      <c r="M142" s="141" t="str">
        <f t="shared" si="4"/>
        <v>No</v>
      </c>
      <c r="N142" s="141">
        <f t="shared" si="5"/>
        <v>0</v>
      </c>
      <c r="O142" s="49"/>
      <c r="P142" s="132"/>
    </row>
    <row r="143" spans="1:16" ht="30" x14ac:dyDescent="0.25">
      <c r="A143" s="149">
        <v>2013</v>
      </c>
      <c r="B143" s="149" t="s">
        <v>127</v>
      </c>
      <c r="C143" s="137" t="s">
        <v>162</v>
      </c>
      <c r="D143" s="149" t="s">
        <v>148</v>
      </c>
      <c r="E143" s="149" t="s">
        <v>76</v>
      </c>
      <c r="F143" s="137" t="s">
        <v>16</v>
      </c>
      <c r="G143" s="150">
        <v>146</v>
      </c>
      <c r="H143" s="151">
        <v>0.10273972602739725</v>
      </c>
      <c r="I143" s="149" t="s">
        <v>88</v>
      </c>
      <c r="M143" s="141" t="str">
        <f t="shared" si="4"/>
        <v>Yes</v>
      </c>
      <c r="N143" s="141">
        <f t="shared" si="5"/>
        <v>0</v>
      </c>
      <c r="O143" s="49"/>
      <c r="P143" s="132"/>
    </row>
    <row r="144" spans="1:16" x14ac:dyDescent="0.25">
      <c r="A144" s="149">
        <v>2013</v>
      </c>
      <c r="B144" s="149" t="s">
        <v>127</v>
      </c>
      <c r="C144" s="137" t="s">
        <v>162</v>
      </c>
      <c r="D144" s="149" t="s">
        <v>148</v>
      </c>
      <c r="E144" s="149" t="s">
        <v>76</v>
      </c>
      <c r="F144" s="137" t="s">
        <v>101</v>
      </c>
      <c r="G144" s="150">
        <v>21743</v>
      </c>
      <c r="H144" s="151">
        <v>0.14275858897116314</v>
      </c>
      <c r="I144" s="149"/>
      <c r="M144" s="141" t="str">
        <f t="shared" si="4"/>
        <v>No</v>
      </c>
      <c r="N144" s="141">
        <f t="shared" si="5"/>
        <v>0</v>
      </c>
      <c r="O144" s="49"/>
      <c r="P144" s="132"/>
    </row>
    <row r="145" spans="1:16" x14ac:dyDescent="0.25">
      <c r="A145" s="149">
        <v>2013</v>
      </c>
      <c r="B145" s="149" t="s">
        <v>127</v>
      </c>
      <c r="C145" s="137" t="s">
        <v>162</v>
      </c>
      <c r="D145" s="149" t="s">
        <v>150</v>
      </c>
      <c r="E145" s="149" t="s">
        <v>108</v>
      </c>
      <c r="F145" s="137" t="s">
        <v>124</v>
      </c>
      <c r="G145" s="150">
        <v>140</v>
      </c>
      <c r="H145" s="151">
        <v>8.5714285714285715E-2</v>
      </c>
      <c r="I145" s="149" t="s">
        <v>75</v>
      </c>
      <c r="M145" s="141" t="str">
        <f t="shared" si="4"/>
        <v>Yes</v>
      </c>
      <c r="N145" s="141">
        <f t="shared" si="5"/>
        <v>1</v>
      </c>
      <c r="O145" s="49"/>
      <c r="P145" s="132"/>
    </row>
    <row r="146" spans="1:16" x14ac:dyDescent="0.25">
      <c r="A146" s="149">
        <v>2013</v>
      </c>
      <c r="B146" s="149" t="s">
        <v>127</v>
      </c>
      <c r="C146" s="137" t="s">
        <v>162</v>
      </c>
      <c r="D146" s="149" t="s">
        <v>150</v>
      </c>
      <c r="E146" s="149" t="s">
        <v>108</v>
      </c>
      <c r="F146" s="137" t="s">
        <v>85</v>
      </c>
      <c r="G146" s="150">
        <v>1850</v>
      </c>
      <c r="H146" s="151">
        <v>0.11135135135135135</v>
      </c>
      <c r="I146" s="149" t="s">
        <v>75</v>
      </c>
      <c r="M146" s="141" t="str">
        <f t="shared" si="4"/>
        <v>Yes</v>
      </c>
      <c r="N146" s="141">
        <f t="shared" si="5"/>
        <v>1</v>
      </c>
      <c r="O146" s="49"/>
      <c r="P146" s="132"/>
    </row>
    <row r="147" spans="1:16" x14ac:dyDescent="0.25">
      <c r="A147" s="149">
        <v>2013</v>
      </c>
      <c r="B147" s="149" t="s">
        <v>127</v>
      </c>
      <c r="C147" s="137" t="s">
        <v>162</v>
      </c>
      <c r="D147" s="149" t="s">
        <v>150</v>
      </c>
      <c r="E147" s="149" t="s">
        <v>108</v>
      </c>
      <c r="F147" s="137" t="s">
        <v>86</v>
      </c>
      <c r="G147" s="150">
        <v>813</v>
      </c>
      <c r="H147" s="151">
        <v>7.7490774907749083E-2</v>
      </c>
      <c r="I147" s="149" t="s">
        <v>75</v>
      </c>
      <c r="M147" s="141" t="str">
        <f t="shared" si="4"/>
        <v>Yes</v>
      </c>
      <c r="N147" s="141">
        <f t="shared" si="5"/>
        <v>1</v>
      </c>
      <c r="O147" s="49"/>
      <c r="P147" s="132"/>
    </row>
    <row r="148" spans="1:16" x14ac:dyDescent="0.25">
      <c r="A148" s="149">
        <v>2013</v>
      </c>
      <c r="B148" s="149" t="s">
        <v>127</v>
      </c>
      <c r="C148" s="137" t="s">
        <v>162</v>
      </c>
      <c r="D148" s="149" t="s">
        <v>150</v>
      </c>
      <c r="E148" s="149" t="s">
        <v>108</v>
      </c>
      <c r="F148" s="137" t="s">
        <v>84</v>
      </c>
      <c r="G148" s="150">
        <v>409</v>
      </c>
      <c r="H148" s="151">
        <v>0.12469437652811736</v>
      </c>
      <c r="I148" s="149" t="s">
        <v>88</v>
      </c>
      <c r="M148" s="141" t="str">
        <f t="shared" si="4"/>
        <v>Yes</v>
      </c>
      <c r="N148" s="141">
        <f t="shared" si="5"/>
        <v>0</v>
      </c>
      <c r="O148" s="49"/>
      <c r="P148" s="132"/>
    </row>
    <row r="149" spans="1:16" x14ac:dyDescent="0.25">
      <c r="A149" s="149">
        <v>2013</v>
      </c>
      <c r="B149" s="149" t="s">
        <v>127</v>
      </c>
      <c r="C149" s="137" t="s">
        <v>162</v>
      </c>
      <c r="D149" s="149" t="s">
        <v>150</v>
      </c>
      <c r="E149" s="149" t="s">
        <v>108</v>
      </c>
      <c r="F149" s="137" t="s">
        <v>41</v>
      </c>
      <c r="G149" s="150">
        <v>18741</v>
      </c>
      <c r="H149" s="151">
        <v>0.1502587908862921</v>
      </c>
      <c r="I149" s="149"/>
      <c r="M149" s="141" t="str">
        <f t="shared" si="4"/>
        <v>Yes</v>
      </c>
      <c r="N149" s="141">
        <f t="shared" si="5"/>
        <v>0</v>
      </c>
      <c r="O149" s="49"/>
      <c r="P149" s="132"/>
    </row>
    <row r="150" spans="1:16" x14ac:dyDescent="0.25">
      <c r="A150" s="149">
        <v>2013</v>
      </c>
      <c r="B150" s="149" t="s">
        <v>127</v>
      </c>
      <c r="C150" s="137" t="s">
        <v>162</v>
      </c>
      <c r="D150" s="149" t="s">
        <v>148</v>
      </c>
      <c r="E150" s="149" t="s">
        <v>79</v>
      </c>
      <c r="F150" s="137" t="s">
        <v>103</v>
      </c>
      <c r="G150" s="150">
        <v>150</v>
      </c>
      <c r="H150" s="151">
        <v>0.15333333333333332</v>
      </c>
      <c r="I150" s="149" t="s">
        <v>88</v>
      </c>
      <c r="M150" s="141" t="str">
        <f t="shared" si="4"/>
        <v>Yes</v>
      </c>
      <c r="N150" s="141">
        <f t="shared" si="5"/>
        <v>0</v>
      </c>
      <c r="O150" s="49"/>
      <c r="P150" s="132"/>
    </row>
    <row r="151" spans="1:16" x14ac:dyDescent="0.25">
      <c r="A151" s="149">
        <v>2013</v>
      </c>
      <c r="B151" s="149" t="s">
        <v>127</v>
      </c>
      <c r="C151" s="137" t="s">
        <v>162</v>
      </c>
      <c r="D151" s="149" t="s">
        <v>148</v>
      </c>
      <c r="E151" s="149" t="s">
        <v>79</v>
      </c>
      <c r="F151" s="137" t="s">
        <v>101</v>
      </c>
      <c r="G151" s="150">
        <v>21739</v>
      </c>
      <c r="H151" s="151">
        <v>0.14241685450112701</v>
      </c>
      <c r="I151" s="149"/>
      <c r="M151" s="141" t="str">
        <f t="shared" si="4"/>
        <v>No</v>
      </c>
      <c r="N151" s="141">
        <f t="shared" si="5"/>
        <v>0</v>
      </c>
      <c r="O151" s="49"/>
      <c r="P151" s="132"/>
    </row>
    <row r="152" spans="1:16" ht="45" x14ac:dyDescent="0.25">
      <c r="A152" s="149">
        <v>2013</v>
      </c>
      <c r="B152" s="149" t="s">
        <v>127</v>
      </c>
      <c r="C152" s="137" t="s">
        <v>162</v>
      </c>
      <c r="D152" s="149" t="s">
        <v>148</v>
      </c>
      <c r="E152" s="149" t="s">
        <v>105</v>
      </c>
      <c r="F152" s="137" t="s">
        <v>122</v>
      </c>
      <c r="G152" s="150">
        <v>428</v>
      </c>
      <c r="H152" s="151">
        <v>0.11448598130841121</v>
      </c>
      <c r="I152" s="149" t="s">
        <v>88</v>
      </c>
      <c r="M152" s="141" t="str">
        <f t="shared" si="4"/>
        <v>Yes</v>
      </c>
      <c r="N152" s="141">
        <f t="shared" si="5"/>
        <v>0</v>
      </c>
      <c r="O152" s="49"/>
      <c r="P152" s="132"/>
    </row>
    <row r="153" spans="1:16" x14ac:dyDescent="0.25">
      <c r="A153" s="149">
        <v>2013</v>
      </c>
      <c r="B153" s="149" t="s">
        <v>127</v>
      </c>
      <c r="C153" s="137" t="s">
        <v>162</v>
      </c>
      <c r="D153" s="149" t="s">
        <v>148</v>
      </c>
      <c r="E153" s="149" t="s">
        <v>105</v>
      </c>
      <c r="F153" s="137" t="s">
        <v>101</v>
      </c>
      <c r="G153" s="150">
        <v>21461</v>
      </c>
      <c r="H153" s="151">
        <v>0.14305018405479708</v>
      </c>
      <c r="I153" s="149"/>
      <c r="M153" s="141" t="str">
        <f t="shared" si="4"/>
        <v>No</v>
      </c>
      <c r="N153" s="141">
        <f t="shared" si="5"/>
        <v>0</v>
      </c>
      <c r="O153" s="49"/>
      <c r="P153" s="132"/>
    </row>
    <row r="154" spans="1:16" x14ac:dyDescent="0.25">
      <c r="A154" s="149">
        <v>2013</v>
      </c>
      <c r="B154" s="149" t="s">
        <v>127</v>
      </c>
      <c r="C154" s="137" t="s">
        <v>162</v>
      </c>
      <c r="D154" s="149" t="s">
        <v>148</v>
      </c>
      <c r="E154" s="149" t="s">
        <v>98</v>
      </c>
      <c r="F154" s="137" t="s">
        <v>99</v>
      </c>
      <c r="G154" s="150">
        <v>1652</v>
      </c>
      <c r="H154" s="151">
        <v>0.12348668280871671</v>
      </c>
      <c r="I154" s="149"/>
      <c r="M154" s="141" t="str">
        <f t="shared" si="4"/>
        <v>Yes</v>
      </c>
      <c r="N154" s="141">
        <f t="shared" si="5"/>
        <v>0</v>
      </c>
      <c r="O154" s="49"/>
      <c r="P154" s="132"/>
    </row>
    <row r="155" spans="1:16" x14ac:dyDescent="0.25">
      <c r="A155" s="149">
        <v>2013</v>
      </c>
      <c r="B155" s="149" t="s">
        <v>127</v>
      </c>
      <c r="C155" s="137" t="s">
        <v>162</v>
      </c>
      <c r="D155" s="149" t="s">
        <v>148</v>
      </c>
      <c r="E155" s="149" t="s">
        <v>98</v>
      </c>
      <c r="F155" s="137" t="s">
        <v>100</v>
      </c>
      <c r="G155" s="150">
        <v>20237</v>
      </c>
      <c r="H155" s="151">
        <v>0.14404308939071997</v>
      </c>
      <c r="I155" s="149" t="s">
        <v>75</v>
      </c>
      <c r="M155" s="141" t="str">
        <f t="shared" si="4"/>
        <v>No</v>
      </c>
      <c r="N155" s="141">
        <f t="shared" si="5"/>
        <v>1</v>
      </c>
      <c r="O155" s="49"/>
      <c r="P155" s="132"/>
    </row>
    <row r="156" spans="1:16" x14ac:dyDescent="0.25">
      <c r="A156" s="149">
        <v>2013</v>
      </c>
      <c r="B156" s="149" t="s">
        <v>127</v>
      </c>
      <c r="C156" s="137" t="s">
        <v>162</v>
      </c>
      <c r="D156" s="149" t="s">
        <v>148</v>
      </c>
      <c r="E156" s="149" t="s">
        <v>80</v>
      </c>
      <c r="F156" s="137" t="s">
        <v>104</v>
      </c>
      <c r="G156" s="150">
        <v>551</v>
      </c>
      <c r="H156" s="151">
        <v>0.14519056261343014</v>
      </c>
      <c r="I156" s="149" t="s">
        <v>88</v>
      </c>
      <c r="M156" s="141" t="str">
        <f t="shared" si="4"/>
        <v>Yes</v>
      </c>
      <c r="N156" s="141">
        <f t="shared" si="5"/>
        <v>0</v>
      </c>
      <c r="O156" s="49"/>
      <c r="P156" s="132"/>
    </row>
    <row r="157" spans="1:16" x14ac:dyDescent="0.25">
      <c r="A157" s="149">
        <v>2013</v>
      </c>
      <c r="B157" s="149" t="s">
        <v>127</v>
      </c>
      <c r="C157" s="137" t="s">
        <v>162</v>
      </c>
      <c r="D157" s="149" t="s">
        <v>148</v>
      </c>
      <c r="E157" s="149" t="s">
        <v>80</v>
      </c>
      <c r="F157" s="137" t="s">
        <v>101</v>
      </c>
      <c r="G157" s="150">
        <v>21338</v>
      </c>
      <c r="H157" s="151">
        <v>0.14242197019402006</v>
      </c>
      <c r="I157" s="149"/>
      <c r="M157" s="141" t="str">
        <f t="shared" si="4"/>
        <v>No</v>
      </c>
      <c r="N157" s="141">
        <f t="shared" si="5"/>
        <v>0</v>
      </c>
      <c r="O157" s="49"/>
      <c r="P157" s="132"/>
    </row>
    <row r="158" spans="1:16" x14ac:dyDescent="0.25">
      <c r="A158" s="149">
        <v>2013</v>
      </c>
      <c r="B158" s="149" t="s">
        <v>127</v>
      </c>
      <c r="C158" s="137" t="s">
        <v>162</v>
      </c>
      <c r="D158" s="149" t="s">
        <v>148</v>
      </c>
      <c r="E158" s="149" t="s">
        <v>78</v>
      </c>
      <c r="F158" s="137" t="s">
        <v>102</v>
      </c>
      <c r="G158" s="150">
        <v>438</v>
      </c>
      <c r="H158" s="151">
        <v>0.1095890410958904</v>
      </c>
      <c r="I158" s="149" t="s">
        <v>75</v>
      </c>
      <c r="M158" s="141" t="str">
        <f t="shared" si="4"/>
        <v>Yes</v>
      </c>
      <c r="N158" s="141">
        <f t="shared" si="5"/>
        <v>1</v>
      </c>
      <c r="O158" s="49"/>
      <c r="P158" s="132"/>
    </row>
    <row r="159" spans="1:16" x14ac:dyDescent="0.25">
      <c r="A159" s="149">
        <v>2013</v>
      </c>
      <c r="B159" s="149" t="s">
        <v>127</v>
      </c>
      <c r="C159" s="137" t="s">
        <v>162</v>
      </c>
      <c r="D159" s="149" t="s">
        <v>148</v>
      </c>
      <c r="E159" s="149" t="s">
        <v>78</v>
      </c>
      <c r="F159" s="137" t="s">
        <v>101</v>
      </c>
      <c r="G159" s="150">
        <v>21451</v>
      </c>
      <c r="H159" s="151">
        <v>0.14316348888163721</v>
      </c>
      <c r="I159" s="149"/>
      <c r="M159" s="141" t="str">
        <f t="shared" si="4"/>
        <v>No</v>
      </c>
      <c r="N159" s="141">
        <f t="shared" si="5"/>
        <v>0</v>
      </c>
      <c r="O159" s="49"/>
      <c r="P159" s="132"/>
    </row>
    <row r="160" spans="1:16" x14ac:dyDescent="0.25">
      <c r="A160" s="149">
        <v>2013</v>
      </c>
      <c r="B160" s="149" t="s">
        <v>127</v>
      </c>
      <c r="C160" s="137" t="s">
        <v>162</v>
      </c>
      <c r="D160" s="149" t="s">
        <v>150</v>
      </c>
      <c r="E160" s="149" t="s">
        <v>109</v>
      </c>
      <c r="F160" s="137" t="s">
        <v>51</v>
      </c>
      <c r="G160" s="150">
        <v>122</v>
      </c>
      <c r="H160" s="151">
        <v>0.15573770491803279</v>
      </c>
      <c r="I160" s="149" t="s">
        <v>88</v>
      </c>
      <c r="M160" s="141" t="str">
        <f t="shared" si="4"/>
        <v>Yes</v>
      </c>
      <c r="N160" s="141">
        <f t="shared" si="5"/>
        <v>0</v>
      </c>
      <c r="O160" s="49"/>
      <c r="P160" s="132"/>
    </row>
    <row r="161" spans="1:16" x14ac:dyDescent="0.25">
      <c r="A161" s="149">
        <v>2013</v>
      </c>
      <c r="B161" s="149" t="s">
        <v>127</v>
      </c>
      <c r="C161" s="137" t="s">
        <v>162</v>
      </c>
      <c r="D161" s="149" t="s">
        <v>150</v>
      </c>
      <c r="E161" s="149" t="s">
        <v>109</v>
      </c>
      <c r="F161" s="137" t="s">
        <v>125</v>
      </c>
      <c r="G161" s="150">
        <v>48</v>
      </c>
      <c r="H161" s="151">
        <v>0.14583333333333334</v>
      </c>
      <c r="I161" s="149" t="s">
        <v>88</v>
      </c>
      <c r="M161" s="141" t="str">
        <f t="shared" si="4"/>
        <v>Yes</v>
      </c>
      <c r="N161" s="141">
        <f t="shared" si="5"/>
        <v>0</v>
      </c>
      <c r="O161" s="49"/>
      <c r="P161" s="132"/>
    </row>
    <row r="162" spans="1:16" x14ac:dyDescent="0.25">
      <c r="A162" s="149">
        <v>2013</v>
      </c>
      <c r="B162" s="149" t="s">
        <v>127</v>
      </c>
      <c r="C162" s="137" t="s">
        <v>162</v>
      </c>
      <c r="D162" s="149" t="s">
        <v>150</v>
      </c>
      <c r="E162" s="149" t="s">
        <v>109</v>
      </c>
      <c r="F162" s="137" t="s">
        <v>49</v>
      </c>
      <c r="G162" s="150">
        <v>21399</v>
      </c>
      <c r="H162" s="151">
        <v>0.14514696948455535</v>
      </c>
      <c r="I162" s="149"/>
      <c r="M162" s="141" t="str">
        <f t="shared" si="4"/>
        <v>Yes</v>
      </c>
      <c r="N162" s="141">
        <f t="shared" si="5"/>
        <v>0</v>
      </c>
      <c r="O162" s="49"/>
      <c r="P162" s="132"/>
    </row>
    <row r="163" spans="1:16" x14ac:dyDescent="0.25">
      <c r="A163" s="149">
        <v>2013</v>
      </c>
      <c r="B163" s="149" t="s">
        <v>127</v>
      </c>
      <c r="C163" s="137" t="s">
        <v>162</v>
      </c>
      <c r="D163" s="149" t="s">
        <v>150</v>
      </c>
      <c r="E163" s="149" t="s">
        <v>109</v>
      </c>
      <c r="F163" s="137" t="s">
        <v>52</v>
      </c>
      <c r="G163" s="150">
        <v>111</v>
      </c>
      <c r="H163" s="151">
        <v>5.4054054054054057E-2</v>
      </c>
      <c r="I163" s="149" t="s">
        <v>75</v>
      </c>
      <c r="M163" s="141" t="str">
        <f t="shared" si="4"/>
        <v>Yes</v>
      </c>
      <c r="N163" s="141">
        <f t="shared" si="5"/>
        <v>1</v>
      </c>
      <c r="O163" s="49"/>
      <c r="P163" s="132"/>
    </row>
    <row r="164" spans="1:16" x14ac:dyDescent="0.25">
      <c r="A164" s="149">
        <v>2013</v>
      </c>
      <c r="B164" s="149" t="s">
        <v>128</v>
      </c>
      <c r="C164" s="137" t="s">
        <v>163</v>
      </c>
      <c r="D164" s="149" t="s">
        <v>150</v>
      </c>
      <c r="E164" s="149" t="s">
        <v>107</v>
      </c>
      <c r="F164" s="137" t="s">
        <v>30</v>
      </c>
      <c r="G164" s="150">
        <v>2470</v>
      </c>
      <c r="H164" s="151">
        <v>0.31821862348178137</v>
      </c>
      <c r="I164" s="149"/>
      <c r="M164" s="141" t="str">
        <f t="shared" si="4"/>
        <v>Yes</v>
      </c>
      <c r="N164" s="141">
        <f t="shared" si="5"/>
        <v>0</v>
      </c>
      <c r="O164" s="49"/>
      <c r="P164" s="132"/>
    </row>
    <row r="165" spans="1:16" x14ac:dyDescent="0.25">
      <c r="A165" s="149">
        <v>2013</v>
      </c>
      <c r="B165" s="149" t="s">
        <v>128</v>
      </c>
      <c r="C165" s="137" t="s">
        <v>163</v>
      </c>
      <c r="D165" s="149" t="s">
        <v>150</v>
      </c>
      <c r="E165" s="149" t="s">
        <v>107</v>
      </c>
      <c r="F165" s="137" t="s">
        <v>31</v>
      </c>
      <c r="G165" s="150">
        <v>13166</v>
      </c>
      <c r="H165" s="151">
        <v>0.35333434604283759</v>
      </c>
      <c r="I165" s="149" t="s">
        <v>75</v>
      </c>
      <c r="M165" s="141" t="str">
        <f t="shared" si="4"/>
        <v>Yes</v>
      </c>
      <c r="N165" s="141">
        <f t="shared" si="5"/>
        <v>1</v>
      </c>
      <c r="O165" s="49"/>
      <c r="P165" s="132"/>
    </row>
    <row r="166" spans="1:16" x14ac:dyDescent="0.25">
      <c r="A166" s="149">
        <v>2013</v>
      </c>
      <c r="B166" s="149" t="s">
        <v>128</v>
      </c>
      <c r="C166" s="137" t="s">
        <v>163</v>
      </c>
      <c r="D166" s="149" t="s">
        <v>150</v>
      </c>
      <c r="E166" s="149" t="s">
        <v>107</v>
      </c>
      <c r="F166" s="137" t="s">
        <v>32</v>
      </c>
      <c r="G166" s="150">
        <v>6883</v>
      </c>
      <c r="H166" s="151">
        <v>0.30466366409995643</v>
      </c>
      <c r="I166" s="149" t="s">
        <v>88</v>
      </c>
      <c r="M166" s="141" t="str">
        <f t="shared" si="4"/>
        <v>Yes</v>
      </c>
      <c r="N166" s="141">
        <f t="shared" si="5"/>
        <v>0</v>
      </c>
      <c r="O166" s="49"/>
      <c r="P166" s="132"/>
    </row>
    <row r="167" spans="1:16" x14ac:dyDescent="0.25">
      <c r="A167" s="149">
        <v>2013</v>
      </c>
      <c r="B167" s="149" t="s">
        <v>128</v>
      </c>
      <c r="C167" s="137" t="s">
        <v>163</v>
      </c>
      <c r="D167" s="149" t="s">
        <v>150</v>
      </c>
      <c r="E167" s="149" t="s">
        <v>107</v>
      </c>
      <c r="F167" s="137" t="s">
        <v>123</v>
      </c>
      <c r="G167" s="150">
        <v>123</v>
      </c>
      <c r="H167" s="151">
        <v>7.3170731707317069E-2</v>
      </c>
      <c r="I167" s="149" t="s">
        <v>75</v>
      </c>
      <c r="M167" s="141" t="str">
        <f t="shared" si="4"/>
        <v>Yes</v>
      </c>
      <c r="N167" s="141">
        <f t="shared" si="5"/>
        <v>1</v>
      </c>
      <c r="O167" s="49"/>
      <c r="P167" s="132"/>
    </row>
    <row r="168" spans="1:16" x14ac:dyDescent="0.25">
      <c r="A168" s="149">
        <v>2013</v>
      </c>
      <c r="B168" s="149" t="s">
        <v>128</v>
      </c>
      <c r="C168" s="137" t="s">
        <v>163</v>
      </c>
      <c r="D168" s="149" t="s">
        <v>148</v>
      </c>
      <c r="E168" s="149" t="s">
        <v>77</v>
      </c>
      <c r="F168" s="137" t="s">
        <v>77</v>
      </c>
      <c r="G168" s="150">
        <v>74</v>
      </c>
      <c r="H168" s="151">
        <v>0.25675675675675674</v>
      </c>
      <c r="I168" s="149" t="s">
        <v>88</v>
      </c>
      <c r="M168" s="141" t="str">
        <f t="shared" si="4"/>
        <v>Yes</v>
      </c>
      <c r="N168" s="141">
        <f t="shared" si="5"/>
        <v>0</v>
      </c>
      <c r="O168" s="49"/>
      <c r="P168" s="132"/>
    </row>
    <row r="169" spans="1:16" x14ac:dyDescent="0.25">
      <c r="A169" s="149">
        <v>2013</v>
      </c>
      <c r="B169" s="149" t="s">
        <v>128</v>
      </c>
      <c r="C169" s="137" t="s">
        <v>163</v>
      </c>
      <c r="D169" s="149" t="s">
        <v>148</v>
      </c>
      <c r="E169" s="149" t="s">
        <v>77</v>
      </c>
      <c r="F169" s="137" t="s">
        <v>101</v>
      </c>
      <c r="G169" s="150">
        <v>21815</v>
      </c>
      <c r="H169" s="151">
        <v>0.33655741462296584</v>
      </c>
      <c r="I169" s="149"/>
      <c r="M169" s="141" t="str">
        <f t="shared" si="4"/>
        <v>No</v>
      </c>
      <c r="N169" s="141">
        <f t="shared" si="5"/>
        <v>0</v>
      </c>
      <c r="O169" s="49"/>
      <c r="P169" s="132"/>
    </row>
    <row r="170" spans="1:16" ht="30" x14ac:dyDescent="0.25">
      <c r="A170" s="149">
        <v>2013</v>
      </c>
      <c r="B170" s="149" t="s">
        <v>128</v>
      </c>
      <c r="C170" s="137" t="s">
        <v>163</v>
      </c>
      <c r="D170" s="149" t="s">
        <v>148</v>
      </c>
      <c r="E170" s="149" t="s">
        <v>76</v>
      </c>
      <c r="F170" s="137" t="s">
        <v>16</v>
      </c>
      <c r="G170" s="150">
        <v>146</v>
      </c>
      <c r="H170" s="151">
        <v>0.27397260273972601</v>
      </c>
      <c r="I170" s="149" t="s">
        <v>88</v>
      </c>
      <c r="M170" s="141" t="str">
        <f t="shared" si="4"/>
        <v>Yes</v>
      </c>
      <c r="N170" s="141">
        <f t="shared" si="5"/>
        <v>0</v>
      </c>
      <c r="O170" s="49"/>
      <c r="P170" s="132"/>
    </row>
    <row r="171" spans="1:16" x14ac:dyDescent="0.25">
      <c r="A171" s="149">
        <v>2013</v>
      </c>
      <c r="B171" s="149" t="s">
        <v>128</v>
      </c>
      <c r="C171" s="137" t="s">
        <v>163</v>
      </c>
      <c r="D171" s="149" t="s">
        <v>148</v>
      </c>
      <c r="E171" s="149" t="s">
        <v>76</v>
      </c>
      <c r="F171" s="137" t="s">
        <v>101</v>
      </c>
      <c r="G171" s="150">
        <v>21743</v>
      </c>
      <c r="H171" s="151">
        <v>0.33670606632019501</v>
      </c>
      <c r="I171" s="149"/>
      <c r="M171" s="141" t="str">
        <f t="shared" si="4"/>
        <v>No</v>
      </c>
      <c r="N171" s="141">
        <f t="shared" si="5"/>
        <v>0</v>
      </c>
      <c r="O171" s="49"/>
      <c r="P171" s="132"/>
    </row>
    <row r="172" spans="1:16" x14ac:dyDescent="0.25">
      <c r="A172" s="149">
        <v>2013</v>
      </c>
      <c r="B172" s="149" t="s">
        <v>128</v>
      </c>
      <c r="C172" s="137" t="s">
        <v>163</v>
      </c>
      <c r="D172" s="149" t="s">
        <v>150</v>
      </c>
      <c r="E172" s="149" t="s">
        <v>108</v>
      </c>
      <c r="F172" s="137" t="s">
        <v>124</v>
      </c>
      <c r="G172" s="150">
        <v>140</v>
      </c>
      <c r="H172" s="151">
        <v>0.21428571428571427</v>
      </c>
      <c r="I172" s="149" t="s">
        <v>75</v>
      </c>
      <c r="M172" s="141" t="str">
        <f t="shared" si="4"/>
        <v>Yes</v>
      </c>
      <c r="N172" s="141">
        <f t="shared" si="5"/>
        <v>1</v>
      </c>
      <c r="O172" s="49"/>
      <c r="P172" s="132"/>
    </row>
    <row r="173" spans="1:16" x14ac:dyDescent="0.25">
      <c r="A173" s="149">
        <v>2013</v>
      </c>
      <c r="B173" s="149" t="s">
        <v>128</v>
      </c>
      <c r="C173" s="137" t="s">
        <v>163</v>
      </c>
      <c r="D173" s="149" t="s">
        <v>150</v>
      </c>
      <c r="E173" s="149" t="s">
        <v>108</v>
      </c>
      <c r="F173" s="137" t="s">
        <v>85</v>
      </c>
      <c r="G173" s="150">
        <v>1850</v>
      </c>
      <c r="H173" s="151">
        <v>0.22540540540540541</v>
      </c>
      <c r="I173" s="149" t="s">
        <v>75</v>
      </c>
      <c r="M173" s="141" t="str">
        <f t="shared" si="4"/>
        <v>Yes</v>
      </c>
      <c r="N173" s="141">
        <f t="shared" si="5"/>
        <v>1</v>
      </c>
      <c r="O173" s="49"/>
      <c r="P173" s="132"/>
    </row>
    <row r="174" spans="1:16" x14ac:dyDescent="0.25">
      <c r="A174" s="149">
        <v>2013</v>
      </c>
      <c r="B174" s="149" t="s">
        <v>128</v>
      </c>
      <c r="C174" s="137" t="s">
        <v>163</v>
      </c>
      <c r="D174" s="149" t="s">
        <v>150</v>
      </c>
      <c r="E174" s="149" t="s">
        <v>108</v>
      </c>
      <c r="F174" s="137" t="s">
        <v>86</v>
      </c>
      <c r="G174" s="150">
        <v>813</v>
      </c>
      <c r="H174" s="151">
        <v>0.17958179581795819</v>
      </c>
      <c r="I174" s="149" t="s">
        <v>75</v>
      </c>
      <c r="M174" s="141" t="str">
        <f t="shared" si="4"/>
        <v>Yes</v>
      </c>
      <c r="N174" s="141">
        <f t="shared" si="5"/>
        <v>1</v>
      </c>
      <c r="O174" s="49"/>
      <c r="P174" s="132"/>
    </row>
    <row r="175" spans="1:16" x14ac:dyDescent="0.25">
      <c r="A175" s="149">
        <v>2013</v>
      </c>
      <c r="B175" s="149" t="s">
        <v>128</v>
      </c>
      <c r="C175" s="137" t="s">
        <v>163</v>
      </c>
      <c r="D175" s="149" t="s">
        <v>150</v>
      </c>
      <c r="E175" s="149" t="s">
        <v>108</v>
      </c>
      <c r="F175" s="137" t="s">
        <v>84</v>
      </c>
      <c r="G175" s="150">
        <v>409</v>
      </c>
      <c r="H175" s="151">
        <v>0.30562347188264061</v>
      </c>
      <c r="I175" s="149" t="s">
        <v>75</v>
      </c>
      <c r="M175" s="141" t="str">
        <f t="shared" si="4"/>
        <v>Yes</v>
      </c>
      <c r="N175" s="141">
        <f t="shared" si="5"/>
        <v>1</v>
      </c>
      <c r="O175" s="49"/>
      <c r="P175" s="132"/>
    </row>
    <row r="176" spans="1:16" x14ac:dyDescent="0.25">
      <c r="A176" s="149">
        <v>2013</v>
      </c>
      <c r="B176" s="149" t="s">
        <v>128</v>
      </c>
      <c r="C176" s="137" t="s">
        <v>163</v>
      </c>
      <c r="D176" s="149" t="s">
        <v>150</v>
      </c>
      <c r="E176" s="149" t="s">
        <v>108</v>
      </c>
      <c r="F176" s="137" t="s">
        <v>41</v>
      </c>
      <c r="G176" s="150">
        <v>18741</v>
      </c>
      <c r="H176" s="151">
        <v>0.35633103889867135</v>
      </c>
      <c r="I176" s="149"/>
      <c r="M176" s="141" t="str">
        <f t="shared" si="4"/>
        <v>Yes</v>
      </c>
      <c r="N176" s="141">
        <f t="shared" si="5"/>
        <v>0</v>
      </c>
      <c r="O176" s="49"/>
      <c r="P176" s="132"/>
    </row>
    <row r="177" spans="1:16" x14ac:dyDescent="0.25">
      <c r="A177" s="149">
        <v>2013</v>
      </c>
      <c r="B177" s="149" t="s">
        <v>128</v>
      </c>
      <c r="C177" s="137" t="s">
        <v>163</v>
      </c>
      <c r="D177" s="149" t="s">
        <v>148</v>
      </c>
      <c r="E177" s="149" t="s">
        <v>79</v>
      </c>
      <c r="F177" s="137" t="s">
        <v>103</v>
      </c>
      <c r="G177" s="150">
        <v>150</v>
      </c>
      <c r="H177" s="151">
        <v>0.27333333333333332</v>
      </c>
      <c r="I177" s="149" t="s">
        <v>88</v>
      </c>
      <c r="M177" s="141" t="str">
        <f t="shared" si="4"/>
        <v>Yes</v>
      </c>
      <c r="N177" s="141">
        <f t="shared" si="5"/>
        <v>0</v>
      </c>
      <c r="O177" s="49"/>
      <c r="P177" s="132"/>
    </row>
    <row r="178" spans="1:16" x14ac:dyDescent="0.25">
      <c r="A178" s="149">
        <v>2013</v>
      </c>
      <c r="B178" s="149" t="s">
        <v>128</v>
      </c>
      <c r="C178" s="137" t="s">
        <v>163</v>
      </c>
      <c r="D178" s="149" t="s">
        <v>148</v>
      </c>
      <c r="E178" s="149" t="s">
        <v>79</v>
      </c>
      <c r="F178" s="137" t="s">
        <v>101</v>
      </c>
      <c r="G178" s="150">
        <v>21739</v>
      </c>
      <c r="H178" s="151">
        <v>0.33672202033212201</v>
      </c>
      <c r="I178" s="149"/>
      <c r="M178" s="141" t="str">
        <f t="shared" si="4"/>
        <v>No</v>
      </c>
      <c r="N178" s="141">
        <f t="shared" si="5"/>
        <v>0</v>
      </c>
      <c r="O178" s="49"/>
      <c r="P178" s="132"/>
    </row>
    <row r="179" spans="1:16" ht="45" x14ac:dyDescent="0.25">
      <c r="A179" s="149">
        <v>2013</v>
      </c>
      <c r="B179" s="149" t="s">
        <v>128</v>
      </c>
      <c r="C179" s="137" t="s">
        <v>163</v>
      </c>
      <c r="D179" s="149" t="s">
        <v>148</v>
      </c>
      <c r="E179" s="149" t="s">
        <v>105</v>
      </c>
      <c r="F179" s="137" t="s">
        <v>122</v>
      </c>
      <c r="G179" s="150">
        <v>428</v>
      </c>
      <c r="H179" s="151">
        <v>0.10981308411214953</v>
      </c>
      <c r="I179" s="149" t="s">
        <v>75</v>
      </c>
      <c r="M179" s="141" t="str">
        <f t="shared" si="4"/>
        <v>Yes</v>
      </c>
      <c r="N179" s="141">
        <f t="shared" si="5"/>
        <v>1</v>
      </c>
      <c r="O179" s="49"/>
      <c r="P179" s="132"/>
    </row>
    <row r="180" spans="1:16" x14ac:dyDescent="0.25">
      <c r="A180" s="149">
        <v>2013</v>
      </c>
      <c r="B180" s="149" t="s">
        <v>128</v>
      </c>
      <c r="C180" s="137" t="s">
        <v>163</v>
      </c>
      <c r="D180" s="149" t="s">
        <v>148</v>
      </c>
      <c r="E180" s="149" t="s">
        <v>105</v>
      </c>
      <c r="F180" s="137" t="s">
        <v>101</v>
      </c>
      <c r="G180" s="150">
        <v>21461</v>
      </c>
      <c r="H180" s="151">
        <v>0.34080424956898558</v>
      </c>
      <c r="I180" s="149"/>
      <c r="M180" s="141" t="str">
        <f t="shared" si="4"/>
        <v>No</v>
      </c>
      <c r="N180" s="141">
        <f t="shared" si="5"/>
        <v>0</v>
      </c>
      <c r="O180" s="49"/>
      <c r="P180" s="132"/>
    </row>
    <row r="181" spans="1:16" x14ac:dyDescent="0.25">
      <c r="A181" s="149">
        <v>2013</v>
      </c>
      <c r="B181" s="149" t="s">
        <v>128</v>
      </c>
      <c r="C181" s="137" t="s">
        <v>163</v>
      </c>
      <c r="D181" s="149" t="s">
        <v>148</v>
      </c>
      <c r="E181" s="149" t="s">
        <v>98</v>
      </c>
      <c r="F181" s="137" t="s">
        <v>99</v>
      </c>
      <c r="G181" s="150">
        <v>1652</v>
      </c>
      <c r="H181" s="151">
        <v>0.20641646489104115</v>
      </c>
      <c r="I181" s="149"/>
      <c r="M181" s="141" t="str">
        <f t="shared" si="4"/>
        <v>Yes</v>
      </c>
      <c r="N181" s="141">
        <f t="shared" si="5"/>
        <v>0</v>
      </c>
      <c r="O181" s="49"/>
      <c r="P181" s="132"/>
    </row>
    <row r="182" spans="1:16" x14ac:dyDescent="0.25">
      <c r="A182" s="149">
        <v>2013</v>
      </c>
      <c r="B182" s="149" t="s">
        <v>128</v>
      </c>
      <c r="C182" s="137" t="s">
        <v>163</v>
      </c>
      <c r="D182" s="149" t="s">
        <v>148</v>
      </c>
      <c r="E182" s="149" t="s">
        <v>98</v>
      </c>
      <c r="F182" s="137" t="s">
        <v>100</v>
      </c>
      <c r="G182" s="150">
        <v>20237</v>
      </c>
      <c r="H182" s="151">
        <v>0.34688936107130502</v>
      </c>
      <c r="I182" s="149" t="s">
        <v>75</v>
      </c>
      <c r="M182" s="141" t="str">
        <f t="shared" si="4"/>
        <v>No</v>
      </c>
      <c r="N182" s="141">
        <f t="shared" si="5"/>
        <v>1</v>
      </c>
      <c r="O182" s="49"/>
      <c r="P182" s="132"/>
    </row>
    <row r="183" spans="1:16" x14ac:dyDescent="0.25">
      <c r="A183" s="149">
        <v>2013</v>
      </c>
      <c r="B183" s="149" t="s">
        <v>128</v>
      </c>
      <c r="C183" s="137" t="s">
        <v>163</v>
      </c>
      <c r="D183" s="149" t="s">
        <v>148</v>
      </c>
      <c r="E183" s="149" t="s">
        <v>80</v>
      </c>
      <c r="F183" s="137" t="s">
        <v>104</v>
      </c>
      <c r="G183" s="150">
        <v>551</v>
      </c>
      <c r="H183" s="151">
        <v>0.23411978221415608</v>
      </c>
      <c r="I183" s="149" t="s">
        <v>75</v>
      </c>
      <c r="M183" s="141" t="str">
        <f t="shared" si="4"/>
        <v>Yes</v>
      </c>
      <c r="N183" s="141">
        <f t="shared" si="5"/>
        <v>1</v>
      </c>
      <c r="O183" s="49"/>
      <c r="P183" s="132"/>
    </row>
    <row r="184" spans="1:16" x14ac:dyDescent="0.25">
      <c r="A184" s="149">
        <v>2013</v>
      </c>
      <c r="B184" s="149" t="s">
        <v>128</v>
      </c>
      <c r="C184" s="137" t="s">
        <v>163</v>
      </c>
      <c r="D184" s="149" t="s">
        <v>148</v>
      </c>
      <c r="E184" s="149" t="s">
        <v>80</v>
      </c>
      <c r="F184" s="137" t="s">
        <v>101</v>
      </c>
      <c r="G184" s="150">
        <v>21338</v>
      </c>
      <c r="H184" s="151">
        <v>0.33892585996813196</v>
      </c>
      <c r="I184" s="149"/>
      <c r="M184" s="141" t="str">
        <f t="shared" si="4"/>
        <v>No</v>
      </c>
      <c r="N184" s="141">
        <f t="shared" si="5"/>
        <v>0</v>
      </c>
      <c r="O184" s="49"/>
      <c r="P184" s="132"/>
    </row>
    <row r="185" spans="1:16" x14ac:dyDescent="0.25">
      <c r="A185" s="149">
        <v>2013</v>
      </c>
      <c r="B185" s="149" t="s">
        <v>128</v>
      </c>
      <c r="C185" s="137" t="s">
        <v>163</v>
      </c>
      <c r="D185" s="149" t="s">
        <v>148</v>
      </c>
      <c r="E185" s="149" t="s">
        <v>78</v>
      </c>
      <c r="F185" s="137" t="s">
        <v>102</v>
      </c>
      <c r="G185" s="150">
        <v>438</v>
      </c>
      <c r="H185" s="151">
        <v>0.19634703196347031</v>
      </c>
      <c r="I185" s="149" t="s">
        <v>75</v>
      </c>
      <c r="M185" s="141" t="str">
        <f t="shared" si="4"/>
        <v>Yes</v>
      </c>
      <c r="N185" s="141">
        <f t="shared" si="5"/>
        <v>1</v>
      </c>
      <c r="O185" s="49"/>
      <c r="P185" s="132"/>
    </row>
    <row r="186" spans="1:16" x14ac:dyDescent="0.25">
      <c r="A186" s="149">
        <v>2013</v>
      </c>
      <c r="B186" s="149" t="s">
        <v>128</v>
      </c>
      <c r="C186" s="137" t="s">
        <v>163</v>
      </c>
      <c r="D186" s="149" t="s">
        <v>148</v>
      </c>
      <c r="E186" s="149" t="s">
        <v>78</v>
      </c>
      <c r="F186" s="137" t="s">
        <v>101</v>
      </c>
      <c r="G186" s="150">
        <v>21451</v>
      </c>
      <c r="H186" s="151">
        <v>0.33914502820381331</v>
      </c>
      <c r="I186" s="149"/>
      <c r="M186" s="141" t="str">
        <f t="shared" si="4"/>
        <v>No</v>
      </c>
      <c r="N186" s="141">
        <f t="shared" si="5"/>
        <v>0</v>
      </c>
      <c r="O186" s="49"/>
      <c r="P186" s="132"/>
    </row>
    <row r="187" spans="1:16" x14ac:dyDescent="0.25">
      <c r="A187" s="149">
        <v>2013</v>
      </c>
      <c r="B187" s="149" t="s">
        <v>128</v>
      </c>
      <c r="C187" s="137" t="s">
        <v>163</v>
      </c>
      <c r="D187" s="149" t="s">
        <v>150</v>
      </c>
      <c r="E187" s="149" t="s">
        <v>109</v>
      </c>
      <c r="F187" s="137" t="s">
        <v>51</v>
      </c>
      <c r="G187" s="150">
        <v>122</v>
      </c>
      <c r="H187" s="151">
        <v>0.31967213114754101</v>
      </c>
      <c r="I187" s="149" t="s">
        <v>88</v>
      </c>
      <c r="M187" s="141" t="str">
        <f t="shared" si="4"/>
        <v>Yes</v>
      </c>
      <c r="N187" s="141">
        <f t="shared" si="5"/>
        <v>0</v>
      </c>
      <c r="O187" s="49"/>
      <c r="P187" s="132"/>
    </row>
    <row r="188" spans="1:16" x14ac:dyDescent="0.25">
      <c r="A188" s="149">
        <v>2013</v>
      </c>
      <c r="B188" s="149" t="s">
        <v>128</v>
      </c>
      <c r="C188" s="137" t="s">
        <v>163</v>
      </c>
      <c r="D188" s="149" t="s">
        <v>150</v>
      </c>
      <c r="E188" s="149" t="s">
        <v>109</v>
      </c>
      <c r="F188" s="137" t="s">
        <v>125</v>
      </c>
      <c r="G188" s="150">
        <v>48</v>
      </c>
      <c r="H188" s="151">
        <v>0.27083333333333331</v>
      </c>
      <c r="I188" s="149" t="s">
        <v>88</v>
      </c>
      <c r="M188" s="141" t="str">
        <f t="shared" si="4"/>
        <v>Yes</v>
      </c>
      <c r="N188" s="141">
        <f t="shared" si="5"/>
        <v>0</v>
      </c>
      <c r="O188" s="49"/>
      <c r="P188" s="132"/>
    </row>
    <row r="189" spans="1:16" x14ac:dyDescent="0.25">
      <c r="A189" s="149">
        <v>2013</v>
      </c>
      <c r="B189" s="149" t="s">
        <v>128</v>
      </c>
      <c r="C189" s="137" t="s">
        <v>163</v>
      </c>
      <c r="D189" s="149" t="s">
        <v>150</v>
      </c>
      <c r="E189" s="149" t="s">
        <v>109</v>
      </c>
      <c r="F189" s="137" t="s">
        <v>49</v>
      </c>
      <c r="G189" s="150">
        <v>21399</v>
      </c>
      <c r="H189" s="151">
        <v>0.34099724286181599</v>
      </c>
      <c r="I189" s="149"/>
      <c r="M189" s="141" t="str">
        <f t="shared" si="4"/>
        <v>Yes</v>
      </c>
      <c r="N189" s="141">
        <f t="shared" si="5"/>
        <v>0</v>
      </c>
      <c r="O189" s="49"/>
      <c r="P189" s="132"/>
    </row>
    <row r="190" spans="1:16" x14ac:dyDescent="0.25">
      <c r="A190" s="149">
        <v>2013</v>
      </c>
      <c r="B190" s="149" t="s">
        <v>128</v>
      </c>
      <c r="C190" s="137" t="s">
        <v>163</v>
      </c>
      <c r="D190" s="149" t="s">
        <v>150</v>
      </c>
      <c r="E190" s="149" t="s">
        <v>109</v>
      </c>
      <c r="F190" s="137" t="s">
        <v>52</v>
      </c>
      <c r="G190" s="150">
        <v>111</v>
      </c>
      <c r="H190" s="151">
        <v>0.22522522522522523</v>
      </c>
      <c r="I190" s="149" t="s">
        <v>75</v>
      </c>
      <c r="M190" s="141" t="str">
        <f t="shared" si="4"/>
        <v>Yes</v>
      </c>
      <c r="N190" s="141">
        <f t="shared" si="5"/>
        <v>1</v>
      </c>
      <c r="O190" s="49"/>
      <c r="P190" s="132"/>
    </row>
    <row r="191" spans="1:16" ht="30" x14ac:dyDescent="0.25">
      <c r="A191" s="149">
        <v>2013</v>
      </c>
      <c r="B191" s="149" t="s">
        <v>129</v>
      </c>
      <c r="C191" s="137" t="s">
        <v>164</v>
      </c>
      <c r="D191" s="149" t="s">
        <v>150</v>
      </c>
      <c r="E191" s="149" t="s">
        <v>107</v>
      </c>
      <c r="F191" s="137" t="s">
        <v>30</v>
      </c>
      <c r="G191" s="150">
        <v>1995</v>
      </c>
      <c r="H191" s="151">
        <v>0.52481203007518795</v>
      </c>
      <c r="I191" s="149"/>
      <c r="M191" s="141" t="str">
        <f t="shared" si="4"/>
        <v>Yes</v>
      </c>
      <c r="N191" s="141">
        <f t="shared" si="5"/>
        <v>0</v>
      </c>
      <c r="O191" s="49"/>
      <c r="P191" s="132"/>
    </row>
    <row r="192" spans="1:16" ht="30" x14ac:dyDescent="0.25">
      <c r="A192" s="149">
        <v>2013</v>
      </c>
      <c r="B192" s="149" t="s">
        <v>129</v>
      </c>
      <c r="C192" s="137" t="s">
        <v>164</v>
      </c>
      <c r="D192" s="149" t="s">
        <v>150</v>
      </c>
      <c r="E192" s="149" t="s">
        <v>107</v>
      </c>
      <c r="F192" s="137" t="s">
        <v>31</v>
      </c>
      <c r="G192" s="150">
        <v>10241</v>
      </c>
      <c r="H192" s="151">
        <v>0.54418513817010061</v>
      </c>
      <c r="I192" s="149" t="s">
        <v>88</v>
      </c>
      <c r="M192" s="141" t="str">
        <f t="shared" si="4"/>
        <v>Yes</v>
      </c>
      <c r="N192" s="141">
        <f t="shared" si="5"/>
        <v>0</v>
      </c>
      <c r="O192" s="49"/>
      <c r="P192" s="132"/>
    </row>
    <row r="193" spans="1:16" ht="30" x14ac:dyDescent="0.25">
      <c r="A193" s="149">
        <v>2013</v>
      </c>
      <c r="B193" s="149" t="s">
        <v>129</v>
      </c>
      <c r="C193" s="137" t="s">
        <v>164</v>
      </c>
      <c r="D193" s="149" t="s">
        <v>150</v>
      </c>
      <c r="E193" s="149" t="s">
        <v>107</v>
      </c>
      <c r="F193" s="137" t="s">
        <v>32</v>
      </c>
      <c r="G193" s="150">
        <v>5159</v>
      </c>
      <c r="H193" s="151">
        <v>0.5718162434580345</v>
      </c>
      <c r="I193" s="149" t="s">
        <v>75</v>
      </c>
      <c r="M193" s="141" t="str">
        <f t="shared" si="4"/>
        <v>Yes</v>
      </c>
      <c r="N193" s="141">
        <f t="shared" si="5"/>
        <v>1</v>
      </c>
      <c r="O193" s="49"/>
      <c r="P193" s="132"/>
    </row>
    <row r="194" spans="1:16" ht="30" x14ac:dyDescent="0.25">
      <c r="A194" s="149">
        <v>2013</v>
      </c>
      <c r="B194" s="149" t="s">
        <v>129</v>
      </c>
      <c r="C194" s="137" t="s">
        <v>164</v>
      </c>
      <c r="D194" s="149" t="s">
        <v>150</v>
      </c>
      <c r="E194" s="149" t="s">
        <v>107</v>
      </c>
      <c r="F194" s="137" t="s">
        <v>123</v>
      </c>
      <c r="G194" s="150">
        <v>90</v>
      </c>
      <c r="H194" s="151">
        <v>0.65555555555555556</v>
      </c>
      <c r="I194" s="149" t="s">
        <v>75</v>
      </c>
      <c r="M194" s="141" t="str">
        <f t="shared" si="4"/>
        <v>Yes</v>
      </c>
      <c r="N194" s="141">
        <f t="shared" si="5"/>
        <v>1</v>
      </c>
      <c r="O194" s="49"/>
      <c r="P194" s="132"/>
    </row>
    <row r="195" spans="1:16" ht="30" x14ac:dyDescent="0.25">
      <c r="A195" s="149">
        <v>2013</v>
      </c>
      <c r="B195" s="149" t="s">
        <v>129</v>
      </c>
      <c r="C195" s="137" t="s">
        <v>164</v>
      </c>
      <c r="D195" s="149" t="s">
        <v>148</v>
      </c>
      <c r="E195" s="149" t="s">
        <v>77</v>
      </c>
      <c r="F195" s="137" t="s">
        <v>77</v>
      </c>
      <c r="G195" s="150">
        <v>63</v>
      </c>
      <c r="H195" s="151">
        <v>0.65079365079365081</v>
      </c>
      <c r="I195" s="149" t="s">
        <v>88</v>
      </c>
      <c r="M195" s="141" t="str">
        <f t="shared" ref="M195:M258" si="6">IF(LEFT(F195,2)="no","No","Yes")</f>
        <v>Yes</v>
      </c>
      <c r="N195" s="141">
        <f t="shared" ref="N195:N258" si="7">IF(I195="*",1,0)</f>
        <v>0</v>
      </c>
      <c r="O195" s="49"/>
      <c r="P195" s="132"/>
    </row>
    <row r="196" spans="1:16" ht="30" x14ac:dyDescent="0.25">
      <c r="A196" s="149">
        <v>2013</v>
      </c>
      <c r="B196" s="149" t="s">
        <v>129</v>
      </c>
      <c r="C196" s="137" t="s">
        <v>164</v>
      </c>
      <c r="D196" s="149" t="s">
        <v>148</v>
      </c>
      <c r="E196" s="149" t="s">
        <v>77</v>
      </c>
      <c r="F196" s="137" t="s">
        <v>101</v>
      </c>
      <c r="G196" s="150">
        <v>16793</v>
      </c>
      <c r="H196" s="151">
        <v>0.54856190079199663</v>
      </c>
      <c r="I196" s="149"/>
      <c r="M196" s="141" t="str">
        <f t="shared" si="6"/>
        <v>No</v>
      </c>
      <c r="N196" s="141">
        <f t="shared" si="7"/>
        <v>0</v>
      </c>
      <c r="O196" s="49"/>
      <c r="P196" s="132"/>
    </row>
    <row r="197" spans="1:16" ht="30" x14ac:dyDescent="0.25">
      <c r="A197" s="149">
        <v>2013</v>
      </c>
      <c r="B197" s="149" t="s">
        <v>129</v>
      </c>
      <c r="C197" s="137" t="s">
        <v>164</v>
      </c>
      <c r="D197" s="149" t="s">
        <v>148</v>
      </c>
      <c r="E197" s="149" t="s">
        <v>76</v>
      </c>
      <c r="F197" s="137" t="s">
        <v>16</v>
      </c>
      <c r="G197" s="150">
        <v>118</v>
      </c>
      <c r="H197" s="151">
        <v>0.56779661016949157</v>
      </c>
      <c r="I197" s="149" t="s">
        <v>88</v>
      </c>
      <c r="M197" s="141" t="str">
        <f t="shared" si="6"/>
        <v>Yes</v>
      </c>
      <c r="N197" s="141">
        <f t="shared" si="7"/>
        <v>0</v>
      </c>
      <c r="O197" s="49"/>
      <c r="P197" s="132"/>
    </row>
    <row r="198" spans="1:16" ht="30" x14ac:dyDescent="0.25">
      <c r="A198" s="149">
        <v>2013</v>
      </c>
      <c r="B198" s="149" t="s">
        <v>129</v>
      </c>
      <c r="C198" s="137" t="s">
        <v>164</v>
      </c>
      <c r="D198" s="149" t="s">
        <v>148</v>
      </c>
      <c r="E198" s="149" t="s">
        <v>76</v>
      </c>
      <c r="F198" s="137" t="s">
        <v>101</v>
      </c>
      <c r="G198" s="150">
        <v>16738</v>
      </c>
      <c r="H198" s="151">
        <v>0.54881108854104432</v>
      </c>
      <c r="I198" s="149"/>
      <c r="M198" s="141" t="str">
        <f t="shared" si="6"/>
        <v>No</v>
      </c>
      <c r="N198" s="141">
        <f t="shared" si="7"/>
        <v>0</v>
      </c>
      <c r="O198" s="49"/>
      <c r="P198" s="132"/>
    </row>
    <row r="199" spans="1:16" ht="30" x14ac:dyDescent="0.25">
      <c r="A199" s="149">
        <v>2013</v>
      </c>
      <c r="B199" s="149" t="s">
        <v>129</v>
      </c>
      <c r="C199" s="137" t="s">
        <v>164</v>
      </c>
      <c r="D199" s="149" t="s">
        <v>150</v>
      </c>
      <c r="E199" s="149" t="s">
        <v>108</v>
      </c>
      <c r="F199" s="137" t="s">
        <v>124</v>
      </c>
      <c r="G199" s="150">
        <v>114</v>
      </c>
      <c r="H199" s="151">
        <v>0.64035087719298245</v>
      </c>
      <c r="I199" s="149" t="s">
        <v>75</v>
      </c>
      <c r="M199" s="141" t="str">
        <f t="shared" si="6"/>
        <v>Yes</v>
      </c>
      <c r="N199" s="141">
        <f t="shared" si="7"/>
        <v>1</v>
      </c>
      <c r="O199" s="49"/>
      <c r="P199" s="132"/>
    </row>
    <row r="200" spans="1:16" ht="30" x14ac:dyDescent="0.25">
      <c r="A200" s="149">
        <v>2013</v>
      </c>
      <c r="B200" s="149" t="s">
        <v>129</v>
      </c>
      <c r="C200" s="137" t="s">
        <v>164</v>
      </c>
      <c r="D200" s="149" t="s">
        <v>150</v>
      </c>
      <c r="E200" s="149" t="s">
        <v>108</v>
      </c>
      <c r="F200" s="137" t="s">
        <v>85</v>
      </c>
      <c r="G200" s="150">
        <v>1573</v>
      </c>
      <c r="H200" s="151">
        <v>0.57533375715193902</v>
      </c>
      <c r="I200" s="149" t="s">
        <v>75</v>
      </c>
      <c r="M200" s="141" t="str">
        <f t="shared" si="6"/>
        <v>Yes</v>
      </c>
      <c r="N200" s="141">
        <f t="shared" si="7"/>
        <v>1</v>
      </c>
      <c r="O200" s="49"/>
      <c r="P200" s="132"/>
    </row>
    <row r="201" spans="1:16" ht="30" x14ac:dyDescent="0.25">
      <c r="A201" s="149">
        <v>2013</v>
      </c>
      <c r="B201" s="149" t="s">
        <v>129</v>
      </c>
      <c r="C201" s="137" t="s">
        <v>164</v>
      </c>
      <c r="D201" s="149" t="s">
        <v>150</v>
      </c>
      <c r="E201" s="149" t="s">
        <v>108</v>
      </c>
      <c r="F201" s="137" t="s">
        <v>86</v>
      </c>
      <c r="G201" s="150">
        <v>675</v>
      </c>
      <c r="H201" s="151">
        <v>0.5955555555555555</v>
      </c>
      <c r="I201" s="149" t="s">
        <v>75</v>
      </c>
      <c r="M201" s="141" t="str">
        <f t="shared" si="6"/>
        <v>Yes</v>
      </c>
      <c r="N201" s="141">
        <f t="shared" si="7"/>
        <v>1</v>
      </c>
      <c r="O201" s="49"/>
      <c r="P201" s="132"/>
    </row>
    <row r="202" spans="1:16" ht="30" x14ac:dyDescent="0.25">
      <c r="A202" s="149">
        <v>2013</v>
      </c>
      <c r="B202" s="149" t="s">
        <v>129</v>
      </c>
      <c r="C202" s="137" t="s">
        <v>164</v>
      </c>
      <c r="D202" s="149" t="s">
        <v>150</v>
      </c>
      <c r="E202" s="149" t="s">
        <v>108</v>
      </c>
      <c r="F202" s="137" t="s">
        <v>84</v>
      </c>
      <c r="G202" s="150">
        <v>328</v>
      </c>
      <c r="H202" s="151">
        <v>0.50304878048780488</v>
      </c>
      <c r="I202" s="149" t="s">
        <v>88</v>
      </c>
      <c r="M202" s="141" t="str">
        <f t="shared" si="6"/>
        <v>Yes</v>
      </c>
      <c r="N202" s="141">
        <f t="shared" si="7"/>
        <v>0</v>
      </c>
      <c r="O202" s="49"/>
      <c r="P202" s="132"/>
    </row>
    <row r="203" spans="1:16" ht="30" x14ac:dyDescent="0.25">
      <c r="A203" s="149">
        <v>2013</v>
      </c>
      <c r="B203" s="149" t="s">
        <v>129</v>
      </c>
      <c r="C203" s="137" t="s">
        <v>164</v>
      </c>
      <c r="D203" s="149" t="s">
        <v>150</v>
      </c>
      <c r="E203" s="149" t="s">
        <v>108</v>
      </c>
      <c r="F203" s="137" t="s">
        <v>41</v>
      </c>
      <c r="G203" s="150">
        <v>14219</v>
      </c>
      <c r="H203" s="151">
        <v>0.54321682256136161</v>
      </c>
      <c r="I203" s="149"/>
      <c r="M203" s="141" t="str">
        <f t="shared" si="6"/>
        <v>Yes</v>
      </c>
      <c r="N203" s="141">
        <f t="shared" si="7"/>
        <v>0</v>
      </c>
      <c r="O203" s="49"/>
      <c r="P203" s="132"/>
    </row>
    <row r="204" spans="1:16" ht="30" x14ac:dyDescent="0.25">
      <c r="A204" s="149">
        <v>2013</v>
      </c>
      <c r="B204" s="149" t="s">
        <v>129</v>
      </c>
      <c r="C204" s="137" t="s">
        <v>164</v>
      </c>
      <c r="D204" s="149" t="s">
        <v>148</v>
      </c>
      <c r="E204" s="149" t="s">
        <v>79</v>
      </c>
      <c r="F204" s="137" t="s">
        <v>103</v>
      </c>
      <c r="G204" s="150">
        <v>116</v>
      </c>
      <c r="H204" s="151">
        <v>0.62068965517241381</v>
      </c>
      <c r="I204" s="149" t="s">
        <v>88</v>
      </c>
      <c r="M204" s="141" t="str">
        <f t="shared" si="6"/>
        <v>Yes</v>
      </c>
      <c r="N204" s="141">
        <f t="shared" si="7"/>
        <v>0</v>
      </c>
      <c r="O204" s="49"/>
      <c r="P204" s="132"/>
    </row>
    <row r="205" spans="1:16" ht="30" x14ac:dyDescent="0.25">
      <c r="A205" s="149">
        <v>2013</v>
      </c>
      <c r="B205" s="149" t="s">
        <v>129</v>
      </c>
      <c r="C205" s="137" t="s">
        <v>164</v>
      </c>
      <c r="D205" s="149" t="s">
        <v>148</v>
      </c>
      <c r="E205" s="149" t="s">
        <v>79</v>
      </c>
      <c r="F205" s="137" t="s">
        <v>101</v>
      </c>
      <c r="G205" s="150">
        <v>16740</v>
      </c>
      <c r="H205" s="151">
        <v>0.54844683393070492</v>
      </c>
      <c r="I205" s="149"/>
      <c r="M205" s="141" t="str">
        <f t="shared" si="6"/>
        <v>No</v>
      </c>
      <c r="N205" s="141">
        <f t="shared" si="7"/>
        <v>0</v>
      </c>
      <c r="O205" s="49"/>
      <c r="P205" s="132"/>
    </row>
    <row r="206" spans="1:16" ht="45" x14ac:dyDescent="0.25">
      <c r="A206" s="149">
        <v>2013</v>
      </c>
      <c r="B206" s="149" t="s">
        <v>129</v>
      </c>
      <c r="C206" s="137" t="s">
        <v>164</v>
      </c>
      <c r="D206" s="149" t="s">
        <v>148</v>
      </c>
      <c r="E206" s="149" t="s">
        <v>105</v>
      </c>
      <c r="F206" s="137" t="s">
        <v>122</v>
      </c>
      <c r="G206" s="150">
        <v>258</v>
      </c>
      <c r="H206" s="151">
        <v>0.54651162790697672</v>
      </c>
      <c r="I206" s="149" t="s">
        <v>88</v>
      </c>
      <c r="M206" s="141" t="str">
        <f t="shared" si="6"/>
        <v>Yes</v>
      </c>
      <c r="N206" s="141">
        <f t="shared" si="7"/>
        <v>0</v>
      </c>
      <c r="O206" s="49"/>
      <c r="P206" s="132"/>
    </row>
    <row r="207" spans="1:16" ht="30" x14ac:dyDescent="0.25">
      <c r="A207" s="149">
        <v>2013</v>
      </c>
      <c r="B207" s="149" t="s">
        <v>129</v>
      </c>
      <c r="C207" s="137" t="s">
        <v>164</v>
      </c>
      <c r="D207" s="149" t="s">
        <v>148</v>
      </c>
      <c r="E207" s="149" t="s">
        <v>105</v>
      </c>
      <c r="F207" s="137" t="s">
        <v>101</v>
      </c>
      <c r="G207" s="150">
        <v>16598</v>
      </c>
      <c r="H207" s="151">
        <v>0.54898180503675142</v>
      </c>
      <c r="I207" s="149"/>
      <c r="M207" s="141" t="str">
        <f t="shared" si="6"/>
        <v>No</v>
      </c>
      <c r="N207" s="141">
        <f t="shared" si="7"/>
        <v>0</v>
      </c>
      <c r="O207" s="49"/>
      <c r="P207" s="132"/>
    </row>
    <row r="208" spans="1:16" ht="30" x14ac:dyDescent="0.25">
      <c r="A208" s="149">
        <v>2013</v>
      </c>
      <c r="B208" s="149" t="s">
        <v>129</v>
      </c>
      <c r="C208" s="137" t="s">
        <v>164</v>
      </c>
      <c r="D208" s="149" t="s">
        <v>148</v>
      </c>
      <c r="E208" s="149" t="s">
        <v>98</v>
      </c>
      <c r="F208" s="137" t="s">
        <v>99</v>
      </c>
      <c r="G208" s="150">
        <v>1184</v>
      </c>
      <c r="H208" s="151">
        <v>0.50929054054054057</v>
      </c>
      <c r="I208" s="149"/>
      <c r="M208" s="141" t="str">
        <f t="shared" si="6"/>
        <v>Yes</v>
      </c>
      <c r="N208" s="141">
        <f t="shared" si="7"/>
        <v>0</v>
      </c>
      <c r="O208" s="49"/>
      <c r="P208" s="132"/>
    </row>
    <row r="209" spans="1:16" ht="30" x14ac:dyDescent="0.25">
      <c r="A209" s="149">
        <v>2013</v>
      </c>
      <c r="B209" s="149" t="s">
        <v>129</v>
      </c>
      <c r="C209" s="137" t="s">
        <v>164</v>
      </c>
      <c r="D209" s="149" t="s">
        <v>148</v>
      </c>
      <c r="E209" s="149" t="s">
        <v>98</v>
      </c>
      <c r="F209" s="137" t="s">
        <v>100</v>
      </c>
      <c r="G209" s="150">
        <v>15672</v>
      </c>
      <c r="H209" s="151">
        <v>0.5519397651863196</v>
      </c>
      <c r="I209" s="149" t="s">
        <v>75</v>
      </c>
      <c r="M209" s="141" t="str">
        <f t="shared" si="6"/>
        <v>No</v>
      </c>
      <c r="N209" s="141">
        <f t="shared" si="7"/>
        <v>1</v>
      </c>
      <c r="O209" s="49"/>
      <c r="P209" s="132"/>
    </row>
    <row r="210" spans="1:16" ht="30" x14ac:dyDescent="0.25">
      <c r="A210" s="149">
        <v>2013</v>
      </c>
      <c r="B210" s="149" t="s">
        <v>129</v>
      </c>
      <c r="C210" s="137" t="s">
        <v>164</v>
      </c>
      <c r="D210" s="149" t="s">
        <v>148</v>
      </c>
      <c r="E210" s="149" t="s">
        <v>80</v>
      </c>
      <c r="F210" s="137" t="s">
        <v>104</v>
      </c>
      <c r="G210" s="150">
        <v>415</v>
      </c>
      <c r="H210" s="151">
        <v>0.44096385542168676</v>
      </c>
      <c r="I210" s="149" t="s">
        <v>75</v>
      </c>
      <c r="M210" s="141" t="str">
        <f t="shared" si="6"/>
        <v>Yes</v>
      </c>
      <c r="N210" s="141">
        <f t="shared" si="7"/>
        <v>1</v>
      </c>
      <c r="O210" s="49"/>
      <c r="P210" s="132"/>
    </row>
    <row r="211" spans="1:16" ht="30" x14ac:dyDescent="0.25">
      <c r="A211" s="149">
        <v>2013</v>
      </c>
      <c r="B211" s="149" t="s">
        <v>129</v>
      </c>
      <c r="C211" s="137" t="s">
        <v>164</v>
      </c>
      <c r="D211" s="149" t="s">
        <v>148</v>
      </c>
      <c r="E211" s="149" t="s">
        <v>80</v>
      </c>
      <c r="F211" s="137" t="s">
        <v>101</v>
      </c>
      <c r="G211" s="150">
        <v>16441</v>
      </c>
      <c r="H211" s="151">
        <v>0.55166960647162577</v>
      </c>
      <c r="I211" s="149"/>
      <c r="M211" s="141" t="str">
        <f t="shared" si="6"/>
        <v>No</v>
      </c>
      <c r="N211" s="141">
        <f t="shared" si="7"/>
        <v>0</v>
      </c>
      <c r="O211" s="49"/>
      <c r="P211" s="132"/>
    </row>
    <row r="212" spans="1:16" ht="30" x14ac:dyDescent="0.25">
      <c r="A212" s="149">
        <v>2013</v>
      </c>
      <c r="B212" s="149" t="s">
        <v>129</v>
      </c>
      <c r="C212" s="137" t="s">
        <v>164</v>
      </c>
      <c r="D212" s="149" t="s">
        <v>148</v>
      </c>
      <c r="E212" s="149" t="s">
        <v>78</v>
      </c>
      <c r="F212" s="137" t="s">
        <v>102</v>
      </c>
      <c r="G212" s="150">
        <v>307</v>
      </c>
      <c r="H212" s="151">
        <v>0.50162866449511401</v>
      </c>
      <c r="I212" s="149" t="s">
        <v>88</v>
      </c>
      <c r="M212" s="141" t="str">
        <f t="shared" si="6"/>
        <v>Yes</v>
      </c>
      <c r="N212" s="141">
        <f t="shared" si="7"/>
        <v>0</v>
      </c>
      <c r="O212" s="49"/>
      <c r="P212" s="132"/>
    </row>
    <row r="213" spans="1:16" ht="30" x14ac:dyDescent="0.25">
      <c r="A213" s="149">
        <v>2013</v>
      </c>
      <c r="B213" s="149" t="s">
        <v>129</v>
      </c>
      <c r="C213" s="137" t="s">
        <v>164</v>
      </c>
      <c r="D213" s="149" t="s">
        <v>148</v>
      </c>
      <c r="E213" s="149" t="s">
        <v>78</v>
      </c>
      <c r="F213" s="137" t="s">
        <v>101</v>
      </c>
      <c r="G213" s="150">
        <v>16549</v>
      </c>
      <c r="H213" s="151">
        <v>0.54982174149495433</v>
      </c>
      <c r="I213" s="149"/>
      <c r="M213" s="141" t="str">
        <f t="shared" si="6"/>
        <v>No</v>
      </c>
      <c r="N213" s="141">
        <f t="shared" si="7"/>
        <v>0</v>
      </c>
      <c r="O213" s="49"/>
      <c r="P213" s="132"/>
    </row>
    <row r="214" spans="1:16" ht="30" x14ac:dyDescent="0.25">
      <c r="A214" s="149">
        <v>2013</v>
      </c>
      <c r="B214" s="149" t="s">
        <v>129</v>
      </c>
      <c r="C214" s="137" t="s">
        <v>164</v>
      </c>
      <c r="D214" s="149" t="s">
        <v>150</v>
      </c>
      <c r="E214" s="149" t="s">
        <v>109</v>
      </c>
      <c r="F214" s="137" t="s">
        <v>51</v>
      </c>
      <c r="G214" s="150">
        <v>100</v>
      </c>
      <c r="H214" s="151">
        <v>0.64</v>
      </c>
      <c r="I214" s="149" t="s">
        <v>88</v>
      </c>
      <c r="M214" s="141" t="str">
        <f t="shared" si="6"/>
        <v>Yes</v>
      </c>
      <c r="N214" s="141">
        <f t="shared" si="7"/>
        <v>0</v>
      </c>
      <c r="O214" s="49"/>
      <c r="P214" s="132"/>
    </row>
    <row r="215" spans="1:16" ht="30" x14ac:dyDescent="0.25">
      <c r="A215" s="149">
        <v>2013</v>
      </c>
      <c r="B215" s="149" t="s">
        <v>129</v>
      </c>
      <c r="C215" s="137" t="s">
        <v>164</v>
      </c>
      <c r="D215" s="149" t="s">
        <v>150</v>
      </c>
      <c r="E215" s="149" t="s">
        <v>109</v>
      </c>
      <c r="F215" s="137" t="s">
        <v>125</v>
      </c>
      <c r="G215" s="150">
        <v>34</v>
      </c>
      <c r="H215" s="151">
        <v>0.52941176470588236</v>
      </c>
      <c r="I215" s="149" t="s">
        <v>88</v>
      </c>
      <c r="M215" s="141" t="str">
        <f t="shared" si="6"/>
        <v>Yes</v>
      </c>
      <c r="N215" s="141">
        <f t="shared" si="7"/>
        <v>0</v>
      </c>
      <c r="O215" s="49"/>
      <c r="P215" s="132"/>
    </row>
    <row r="216" spans="1:16" ht="30" x14ac:dyDescent="0.25">
      <c r="A216" s="149">
        <v>2013</v>
      </c>
      <c r="B216" s="149" t="s">
        <v>129</v>
      </c>
      <c r="C216" s="137" t="s">
        <v>164</v>
      </c>
      <c r="D216" s="149" t="s">
        <v>150</v>
      </c>
      <c r="E216" s="149" t="s">
        <v>109</v>
      </c>
      <c r="F216" s="137" t="s">
        <v>49</v>
      </c>
      <c r="G216" s="150">
        <v>16432</v>
      </c>
      <c r="H216" s="151">
        <v>0.54399951314508277</v>
      </c>
      <c r="I216" s="149"/>
      <c r="M216" s="141" t="str">
        <f t="shared" si="6"/>
        <v>Yes</v>
      </c>
      <c r="N216" s="141">
        <f t="shared" si="7"/>
        <v>0</v>
      </c>
      <c r="O216" s="49"/>
      <c r="P216" s="132"/>
    </row>
    <row r="217" spans="1:16" ht="30" x14ac:dyDescent="0.25">
      <c r="A217" s="149">
        <v>2013</v>
      </c>
      <c r="B217" s="149" t="s">
        <v>129</v>
      </c>
      <c r="C217" s="137" t="s">
        <v>164</v>
      </c>
      <c r="D217" s="149" t="s">
        <v>150</v>
      </c>
      <c r="E217" s="149" t="s">
        <v>109</v>
      </c>
      <c r="F217" s="137" t="s">
        <v>52</v>
      </c>
      <c r="G217" s="150">
        <v>96</v>
      </c>
      <c r="H217" s="151">
        <v>0.73958333333333337</v>
      </c>
      <c r="I217" s="149" t="s">
        <v>75</v>
      </c>
      <c r="M217" s="141" t="str">
        <f t="shared" si="6"/>
        <v>Yes</v>
      </c>
      <c r="N217" s="141">
        <f t="shared" si="7"/>
        <v>1</v>
      </c>
      <c r="O217" s="49"/>
      <c r="P217" s="132"/>
    </row>
    <row r="218" spans="1:16" ht="30" x14ac:dyDescent="0.25">
      <c r="A218" s="149">
        <v>2013</v>
      </c>
      <c r="B218" s="149" t="s">
        <v>130</v>
      </c>
      <c r="C218" s="137" t="s">
        <v>165</v>
      </c>
      <c r="D218" s="149" t="s">
        <v>150</v>
      </c>
      <c r="E218" s="149" t="s">
        <v>107</v>
      </c>
      <c r="F218" s="137" t="s">
        <v>30</v>
      </c>
      <c r="G218" s="150">
        <v>2281</v>
      </c>
      <c r="H218" s="151">
        <v>0.28759316089434461</v>
      </c>
      <c r="I218" s="149"/>
      <c r="M218" s="141" t="str">
        <f t="shared" si="6"/>
        <v>Yes</v>
      </c>
      <c r="N218" s="141">
        <f t="shared" si="7"/>
        <v>0</v>
      </c>
      <c r="O218" s="49"/>
      <c r="P218" s="132"/>
    </row>
    <row r="219" spans="1:16" ht="30" x14ac:dyDescent="0.25">
      <c r="A219" s="149">
        <v>2013</v>
      </c>
      <c r="B219" s="149" t="s">
        <v>130</v>
      </c>
      <c r="C219" s="137" t="s">
        <v>165</v>
      </c>
      <c r="D219" s="149" t="s">
        <v>150</v>
      </c>
      <c r="E219" s="149" t="s">
        <v>107</v>
      </c>
      <c r="F219" s="137" t="s">
        <v>31</v>
      </c>
      <c r="G219" s="150">
        <v>12453</v>
      </c>
      <c r="H219" s="151">
        <v>0.27832650766883482</v>
      </c>
      <c r="I219" s="149" t="s">
        <v>88</v>
      </c>
      <c r="M219" s="141" t="str">
        <f t="shared" si="6"/>
        <v>Yes</v>
      </c>
      <c r="N219" s="141">
        <f t="shared" si="7"/>
        <v>0</v>
      </c>
      <c r="O219" s="49"/>
      <c r="P219" s="132"/>
    </row>
    <row r="220" spans="1:16" ht="30" x14ac:dyDescent="0.25">
      <c r="A220" s="149">
        <v>2013</v>
      </c>
      <c r="B220" s="149" t="s">
        <v>130</v>
      </c>
      <c r="C220" s="137" t="s">
        <v>165</v>
      </c>
      <c r="D220" s="149" t="s">
        <v>150</v>
      </c>
      <c r="E220" s="149" t="s">
        <v>107</v>
      </c>
      <c r="F220" s="137" t="s">
        <v>32</v>
      </c>
      <c r="G220" s="150">
        <v>6623</v>
      </c>
      <c r="H220" s="151">
        <v>0.2778197191605013</v>
      </c>
      <c r="I220" s="149" t="s">
        <v>88</v>
      </c>
      <c r="M220" s="141" t="str">
        <f t="shared" si="6"/>
        <v>Yes</v>
      </c>
      <c r="N220" s="141">
        <f t="shared" si="7"/>
        <v>0</v>
      </c>
      <c r="O220" s="49"/>
      <c r="P220" s="132"/>
    </row>
    <row r="221" spans="1:16" ht="30" x14ac:dyDescent="0.25">
      <c r="A221" s="149">
        <v>2013</v>
      </c>
      <c r="B221" s="149" t="s">
        <v>130</v>
      </c>
      <c r="C221" s="137" t="s">
        <v>165</v>
      </c>
      <c r="D221" s="149" t="s">
        <v>150</v>
      </c>
      <c r="E221" s="149" t="s">
        <v>107</v>
      </c>
      <c r="F221" s="137" t="s">
        <v>123</v>
      </c>
      <c r="G221" s="150">
        <v>115</v>
      </c>
      <c r="H221" s="151">
        <v>0.31304347826086959</v>
      </c>
      <c r="I221" s="149" t="s">
        <v>88</v>
      </c>
      <c r="M221" s="141" t="str">
        <f t="shared" si="6"/>
        <v>Yes</v>
      </c>
      <c r="N221" s="141">
        <f t="shared" si="7"/>
        <v>0</v>
      </c>
      <c r="O221" s="49"/>
      <c r="P221" s="132"/>
    </row>
    <row r="222" spans="1:16" ht="30" x14ac:dyDescent="0.25">
      <c r="A222" s="149">
        <v>2013</v>
      </c>
      <c r="B222" s="149" t="s">
        <v>130</v>
      </c>
      <c r="C222" s="137" t="s">
        <v>165</v>
      </c>
      <c r="D222" s="149" t="s">
        <v>148</v>
      </c>
      <c r="E222" s="149" t="s">
        <v>77</v>
      </c>
      <c r="F222" s="137" t="s">
        <v>77</v>
      </c>
      <c r="G222" s="150">
        <v>69</v>
      </c>
      <c r="H222" s="151">
        <v>0.36231884057971014</v>
      </c>
      <c r="I222" s="149" t="s">
        <v>88</v>
      </c>
      <c r="M222" s="141" t="str">
        <f t="shared" si="6"/>
        <v>Yes</v>
      </c>
      <c r="N222" s="141">
        <f t="shared" si="7"/>
        <v>0</v>
      </c>
      <c r="O222" s="49"/>
      <c r="P222" s="132"/>
    </row>
    <row r="223" spans="1:16" ht="30" x14ac:dyDescent="0.25">
      <c r="A223" s="149">
        <v>2013</v>
      </c>
      <c r="B223" s="149" t="s">
        <v>130</v>
      </c>
      <c r="C223" s="137" t="s">
        <v>165</v>
      </c>
      <c r="D223" s="149" t="s">
        <v>148</v>
      </c>
      <c r="E223" s="149" t="s">
        <v>77</v>
      </c>
      <c r="F223" s="137" t="s">
        <v>101</v>
      </c>
      <c r="G223" s="150">
        <v>20718</v>
      </c>
      <c r="H223" s="151">
        <v>0.27618495993821796</v>
      </c>
      <c r="I223" s="149"/>
      <c r="M223" s="141" t="str">
        <f t="shared" si="6"/>
        <v>No</v>
      </c>
      <c r="N223" s="141">
        <f t="shared" si="7"/>
        <v>0</v>
      </c>
      <c r="O223" s="49"/>
      <c r="P223" s="132"/>
    </row>
    <row r="224" spans="1:16" ht="30" x14ac:dyDescent="0.25">
      <c r="A224" s="149">
        <v>2013</v>
      </c>
      <c r="B224" s="149" t="s">
        <v>130</v>
      </c>
      <c r="C224" s="137" t="s">
        <v>165</v>
      </c>
      <c r="D224" s="149" t="s">
        <v>148</v>
      </c>
      <c r="E224" s="149" t="s">
        <v>76</v>
      </c>
      <c r="F224" s="137" t="s">
        <v>16</v>
      </c>
      <c r="G224" s="150">
        <v>138</v>
      </c>
      <c r="H224" s="151">
        <v>0.3188405797101449</v>
      </c>
      <c r="I224" s="149" t="s">
        <v>88</v>
      </c>
      <c r="M224" s="141" t="str">
        <f t="shared" si="6"/>
        <v>Yes</v>
      </c>
      <c r="N224" s="141">
        <f t="shared" si="7"/>
        <v>0</v>
      </c>
      <c r="O224" s="49"/>
      <c r="P224" s="132"/>
    </row>
    <row r="225" spans="1:16" ht="30" x14ac:dyDescent="0.25">
      <c r="A225" s="149">
        <v>2013</v>
      </c>
      <c r="B225" s="149" t="s">
        <v>130</v>
      </c>
      <c r="C225" s="137" t="s">
        <v>165</v>
      </c>
      <c r="D225" s="149" t="s">
        <v>148</v>
      </c>
      <c r="E225" s="149" t="s">
        <v>76</v>
      </c>
      <c r="F225" s="137" t="s">
        <v>101</v>
      </c>
      <c r="G225" s="150">
        <v>20649</v>
      </c>
      <c r="H225" s="151">
        <v>0.27618770884788607</v>
      </c>
      <c r="I225" s="149"/>
      <c r="M225" s="141" t="str">
        <f t="shared" si="6"/>
        <v>No</v>
      </c>
      <c r="N225" s="141">
        <f t="shared" si="7"/>
        <v>0</v>
      </c>
      <c r="O225" s="49"/>
      <c r="P225" s="132"/>
    </row>
    <row r="226" spans="1:16" ht="30" x14ac:dyDescent="0.25">
      <c r="A226" s="149">
        <v>2013</v>
      </c>
      <c r="B226" s="149" t="s">
        <v>130</v>
      </c>
      <c r="C226" s="137" t="s">
        <v>165</v>
      </c>
      <c r="D226" s="149" t="s">
        <v>150</v>
      </c>
      <c r="E226" s="149" t="s">
        <v>108</v>
      </c>
      <c r="F226" s="137" t="s">
        <v>124</v>
      </c>
      <c r="G226" s="150">
        <v>124</v>
      </c>
      <c r="H226" s="151">
        <v>0.5161290322580645</v>
      </c>
      <c r="I226" s="149" t="s">
        <v>75</v>
      </c>
      <c r="M226" s="141" t="str">
        <f t="shared" si="6"/>
        <v>Yes</v>
      </c>
      <c r="N226" s="141">
        <f t="shared" si="7"/>
        <v>1</v>
      </c>
      <c r="O226" s="49"/>
      <c r="P226" s="132"/>
    </row>
    <row r="227" spans="1:16" ht="30" x14ac:dyDescent="0.25">
      <c r="A227" s="149">
        <v>2013</v>
      </c>
      <c r="B227" s="149" t="s">
        <v>130</v>
      </c>
      <c r="C227" s="137" t="s">
        <v>165</v>
      </c>
      <c r="D227" s="149" t="s">
        <v>150</v>
      </c>
      <c r="E227" s="149" t="s">
        <v>108</v>
      </c>
      <c r="F227" s="137" t="s">
        <v>85</v>
      </c>
      <c r="G227" s="150">
        <v>1702</v>
      </c>
      <c r="H227" s="151">
        <v>0.41891891891891891</v>
      </c>
      <c r="I227" s="149" t="s">
        <v>75</v>
      </c>
      <c r="M227" s="141" t="str">
        <f t="shared" si="6"/>
        <v>Yes</v>
      </c>
      <c r="N227" s="141">
        <f t="shared" si="7"/>
        <v>1</v>
      </c>
      <c r="O227" s="49"/>
      <c r="P227" s="132"/>
    </row>
    <row r="228" spans="1:16" ht="30" x14ac:dyDescent="0.25">
      <c r="A228" s="149">
        <v>2013</v>
      </c>
      <c r="B228" s="149" t="s">
        <v>130</v>
      </c>
      <c r="C228" s="137" t="s">
        <v>165</v>
      </c>
      <c r="D228" s="149" t="s">
        <v>150</v>
      </c>
      <c r="E228" s="149" t="s">
        <v>108</v>
      </c>
      <c r="F228" s="137" t="s">
        <v>86</v>
      </c>
      <c r="G228" s="150">
        <v>769</v>
      </c>
      <c r="H228" s="151">
        <v>0.50975292587776333</v>
      </c>
      <c r="I228" s="149" t="s">
        <v>75</v>
      </c>
      <c r="M228" s="141" t="str">
        <f t="shared" si="6"/>
        <v>Yes</v>
      </c>
      <c r="N228" s="141">
        <f t="shared" si="7"/>
        <v>1</v>
      </c>
      <c r="O228" s="49"/>
      <c r="P228" s="132"/>
    </row>
    <row r="229" spans="1:16" ht="30" x14ac:dyDescent="0.25">
      <c r="A229" s="149">
        <v>2013</v>
      </c>
      <c r="B229" s="149" t="s">
        <v>130</v>
      </c>
      <c r="C229" s="137" t="s">
        <v>165</v>
      </c>
      <c r="D229" s="149" t="s">
        <v>150</v>
      </c>
      <c r="E229" s="149" t="s">
        <v>108</v>
      </c>
      <c r="F229" s="137" t="s">
        <v>84</v>
      </c>
      <c r="G229" s="150">
        <v>379</v>
      </c>
      <c r="H229" s="151">
        <v>0.31926121372031663</v>
      </c>
      <c r="I229" s="149" t="s">
        <v>75</v>
      </c>
      <c r="M229" s="141" t="str">
        <f t="shared" si="6"/>
        <v>Yes</v>
      </c>
      <c r="N229" s="141">
        <f t="shared" si="7"/>
        <v>1</v>
      </c>
      <c r="O229" s="49"/>
      <c r="P229" s="132"/>
    </row>
    <row r="230" spans="1:16" ht="30" x14ac:dyDescent="0.25">
      <c r="A230" s="149">
        <v>2013</v>
      </c>
      <c r="B230" s="149" t="s">
        <v>130</v>
      </c>
      <c r="C230" s="137" t="s">
        <v>165</v>
      </c>
      <c r="D230" s="149" t="s">
        <v>150</v>
      </c>
      <c r="E230" s="149" t="s">
        <v>108</v>
      </c>
      <c r="F230" s="137" t="s">
        <v>41</v>
      </c>
      <c r="G230" s="150">
        <v>17918</v>
      </c>
      <c r="H230" s="151">
        <v>0.24667931688804554</v>
      </c>
      <c r="I230" s="149"/>
      <c r="M230" s="141" t="str">
        <f t="shared" si="6"/>
        <v>Yes</v>
      </c>
      <c r="N230" s="141">
        <f t="shared" si="7"/>
        <v>0</v>
      </c>
      <c r="O230" s="49"/>
      <c r="P230" s="132"/>
    </row>
    <row r="231" spans="1:16" ht="30" x14ac:dyDescent="0.25">
      <c r="A231" s="149">
        <v>2013</v>
      </c>
      <c r="B231" s="149" t="s">
        <v>130</v>
      </c>
      <c r="C231" s="137" t="s">
        <v>165</v>
      </c>
      <c r="D231" s="149" t="s">
        <v>148</v>
      </c>
      <c r="E231" s="149" t="s">
        <v>79</v>
      </c>
      <c r="F231" s="137" t="s">
        <v>103</v>
      </c>
      <c r="G231" s="150">
        <v>135</v>
      </c>
      <c r="H231" s="151">
        <v>0.31851851851851853</v>
      </c>
      <c r="I231" s="149" t="s">
        <v>88</v>
      </c>
      <c r="M231" s="141" t="str">
        <f t="shared" si="6"/>
        <v>Yes</v>
      </c>
      <c r="N231" s="141">
        <f t="shared" si="7"/>
        <v>0</v>
      </c>
      <c r="O231" s="49"/>
      <c r="P231" s="132"/>
    </row>
    <row r="232" spans="1:16" ht="30" x14ac:dyDescent="0.25">
      <c r="A232" s="149">
        <v>2013</v>
      </c>
      <c r="B232" s="149" t="s">
        <v>130</v>
      </c>
      <c r="C232" s="137" t="s">
        <v>165</v>
      </c>
      <c r="D232" s="149" t="s">
        <v>148</v>
      </c>
      <c r="E232" s="149" t="s">
        <v>79</v>
      </c>
      <c r="F232" s="137" t="s">
        <v>101</v>
      </c>
      <c r="G232" s="150">
        <v>20652</v>
      </c>
      <c r="H232" s="151">
        <v>0.27619601007166378</v>
      </c>
      <c r="I232" s="149"/>
      <c r="M232" s="141" t="str">
        <f t="shared" si="6"/>
        <v>No</v>
      </c>
      <c r="N232" s="141">
        <f t="shared" si="7"/>
        <v>0</v>
      </c>
      <c r="O232" s="49"/>
      <c r="P232" s="132"/>
    </row>
    <row r="233" spans="1:16" ht="45" x14ac:dyDescent="0.25">
      <c r="A233" s="149">
        <v>2013</v>
      </c>
      <c r="B233" s="149" t="s">
        <v>130</v>
      </c>
      <c r="C233" s="137" t="s">
        <v>165</v>
      </c>
      <c r="D233" s="149" t="s">
        <v>148</v>
      </c>
      <c r="E233" s="149" t="s">
        <v>105</v>
      </c>
      <c r="F233" s="137" t="s">
        <v>122</v>
      </c>
      <c r="G233" s="150">
        <v>406</v>
      </c>
      <c r="H233" s="151">
        <v>0.26847290640394089</v>
      </c>
      <c r="I233" s="149" t="s">
        <v>88</v>
      </c>
      <c r="M233" s="141" t="str">
        <f t="shared" si="6"/>
        <v>Yes</v>
      </c>
      <c r="N233" s="141">
        <f t="shared" si="7"/>
        <v>0</v>
      </c>
      <c r="O233" s="49"/>
      <c r="P233" s="132"/>
    </row>
    <row r="234" spans="1:16" ht="30" x14ac:dyDescent="0.25">
      <c r="A234" s="149">
        <v>2013</v>
      </c>
      <c r="B234" s="149" t="s">
        <v>130</v>
      </c>
      <c r="C234" s="137" t="s">
        <v>165</v>
      </c>
      <c r="D234" s="149" t="s">
        <v>148</v>
      </c>
      <c r="E234" s="149" t="s">
        <v>105</v>
      </c>
      <c r="F234" s="137" t="s">
        <v>101</v>
      </c>
      <c r="G234" s="150">
        <v>20381</v>
      </c>
      <c r="H234" s="151">
        <v>0.27663019478926454</v>
      </c>
      <c r="I234" s="149"/>
      <c r="M234" s="141" t="str">
        <f t="shared" si="6"/>
        <v>No</v>
      </c>
      <c r="N234" s="141">
        <f t="shared" si="7"/>
        <v>0</v>
      </c>
      <c r="O234" s="49"/>
      <c r="P234" s="132"/>
    </row>
    <row r="235" spans="1:16" ht="30" x14ac:dyDescent="0.25">
      <c r="A235" s="149">
        <v>2013</v>
      </c>
      <c r="B235" s="149" t="s">
        <v>130</v>
      </c>
      <c r="C235" s="137" t="s">
        <v>165</v>
      </c>
      <c r="D235" s="149" t="s">
        <v>148</v>
      </c>
      <c r="E235" s="149" t="s">
        <v>98</v>
      </c>
      <c r="F235" s="137" t="s">
        <v>99</v>
      </c>
      <c r="G235" s="150">
        <v>1562</v>
      </c>
      <c r="H235" s="151">
        <v>0.27080665813060179</v>
      </c>
      <c r="I235" s="149"/>
      <c r="M235" s="141" t="str">
        <f t="shared" si="6"/>
        <v>Yes</v>
      </c>
      <c r="N235" s="141">
        <f t="shared" si="7"/>
        <v>0</v>
      </c>
      <c r="O235" s="49"/>
      <c r="P235" s="132"/>
    </row>
    <row r="236" spans="1:16" ht="30" x14ac:dyDescent="0.25">
      <c r="A236" s="149">
        <v>2013</v>
      </c>
      <c r="B236" s="149" t="s">
        <v>130</v>
      </c>
      <c r="C236" s="137" t="s">
        <v>165</v>
      </c>
      <c r="D236" s="149" t="s">
        <v>148</v>
      </c>
      <c r="E236" s="149" t="s">
        <v>98</v>
      </c>
      <c r="F236" s="137" t="s">
        <v>100</v>
      </c>
      <c r="G236" s="150">
        <v>19225</v>
      </c>
      <c r="H236" s="151">
        <v>0.27693107932379712</v>
      </c>
      <c r="I236" s="149" t="s">
        <v>88</v>
      </c>
      <c r="M236" s="141" t="str">
        <f t="shared" si="6"/>
        <v>No</v>
      </c>
      <c r="N236" s="141">
        <f t="shared" si="7"/>
        <v>0</v>
      </c>
      <c r="O236" s="49"/>
      <c r="P236" s="132"/>
    </row>
    <row r="237" spans="1:16" ht="30" x14ac:dyDescent="0.25">
      <c r="A237" s="149">
        <v>2013</v>
      </c>
      <c r="B237" s="149" t="s">
        <v>130</v>
      </c>
      <c r="C237" s="137" t="s">
        <v>165</v>
      </c>
      <c r="D237" s="149" t="s">
        <v>148</v>
      </c>
      <c r="E237" s="149" t="s">
        <v>80</v>
      </c>
      <c r="F237" s="137" t="s">
        <v>104</v>
      </c>
      <c r="G237" s="150">
        <v>527</v>
      </c>
      <c r="H237" s="151">
        <v>0.25237191650853891</v>
      </c>
      <c r="I237" s="149" t="s">
        <v>88</v>
      </c>
      <c r="M237" s="141" t="str">
        <f t="shared" si="6"/>
        <v>Yes</v>
      </c>
      <c r="N237" s="141">
        <f t="shared" si="7"/>
        <v>0</v>
      </c>
      <c r="O237" s="49"/>
      <c r="P237" s="132"/>
    </row>
    <row r="238" spans="1:16" ht="30" x14ac:dyDescent="0.25">
      <c r="A238" s="149">
        <v>2013</v>
      </c>
      <c r="B238" s="149" t="s">
        <v>130</v>
      </c>
      <c r="C238" s="137" t="s">
        <v>165</v>
      </c>
      <c r="D238" s="149" t="s">
        <v>148</v>
      </c>
      <c r="E238" s="149" t="s">
        <v>80</v>
      </c>
      <c r="F238" s="137" t="s">
        <v>101</v>
      </c>
      <c r="G238" s="150">
        <v>20260</v>
      </c>
      <c r="H238" s="151">
        <v>0.27709772951628825</v>
      </c>
      <c r="I238" s="149"/>
      <c r="M238" s="141" t="str">
        <f t="shared" si="6"/>
        <v>No</v>
      </c>
      <c r="N238" s="141">
        <f t="shared" si="7"/>
        <v>0</v>
      </c>
      <c r="O238" s="49"/>
      <c r="P238" s="132"/>
    </row>
    <row r="239" spans="1:16" ht="30" x14ac:dyDescent="0.25">
      <c r="A239" s="149">
        <v>2013</v>
      </c>
      <c r="B239" s="149" t="s">
        <v>130</v>
      </c>
      <c r="C239" s="137" t="s">
        <v>165</v>
      </c>
      <c r="D239" s="149" t="s">
        <v>148</v>
      </c>
      <c r="E239" s="149" t="s">
        <v>78</v>
      </c>
      <c r="F239" s="137" t="s">
        <v>102</v>
      </c>
      <c r="G239" s="150">
        <v>413</v>
      </c>
      <c r="H239" s="151">
        <v>0.24455205811138014</v>
      </c>
      <c r="I239" s="149" t="s">
        <v>88</v>
      </c>
      <c r="M239" s="141" t="str">
        <f t="shared" si="6"/>
        <v>Yes</v>
      </c>
      <c r="N239" s="141">
        <f t="shared" si="7"/>
        <v>0</v>
      </c>
      <c r="O239" s="49"/>
      <c r="P239" s="132"/>
    </row>
    <row r="240" spans="1:16" ht="30" x14ac:dyDescent="0.25">
      <c r="A240" s="149">
        <v>2013</v>
      </c>
      <c r="B240" s="149" t="s">
        <v>130</v>
      </c>
      <c r="C240" s="137" t="s">
        <v>165</v>
      </c>
      <c r="D240" s="149" t="s">
        <v>148</v>
      </c>
      <c r="E240" s="149" t="s">
        <v>78</v>
      </c>
      <c r="F240" s="137" t="s">
        <v>101</v>
      </c>
      <c r="G240" s="150">
        <v>20374</v>
      </c>
      <c r="H240" s="151">
        <v>0.27711789535682735</v>
      </c>
      <c r="I240" s="149"/>
      <c r="M240" s="141" t="str">
        <f t="shared" si="6"/>
        <v>No</v>
      </c>
      <c r="N240" s="141">
        <f t="shared" si="7"/>
        <v>0</v>
      </c>
      <c r="O240" s="49"/>
      <c r="P240" s="132"/>
    </row>
    <row r="241" spans="1:16" ht="30" x14ac:dyDescent="0.25">
      <c r="A241" s="149">
        <v>2013</v>
      </c>
      <c r="B241" s="149" t="s">
        <v>130</v>
      </c>
      <c r="C241" s="137" t="s">
        <v>165</v>
      </c>
      <c r="D241" s="149" t="s">
        <v>150</v>
      </c>
      <c r="E241" s="149" t="s">
        <v>109</v>
      </c>
      <c r="F241" s="137" t="s">
        <v>51</v>
      </c>
      <c r="G241" s="150">
        <v>119</v>
      </c>
      <c r="H241" s="151">
        <v>0.38655462184873951</v>
      </c>
      <c r="I241" s="149" t="s">
        <v>75</v>
      </c>
      <c r="M241" s="141" t="str">
        <f t="shared" si="6"/>
        <v>Yes</v>
      </c>
      <c r="N241" s="141">
        <f t="shared" si="7"/>
        <v>1</v>
      </c>
      <c r="O241" s="49"/>
      <c r="P241" s="132"/>
    </row>
    <row r="242" spans="1:16" ht="30" x14ac:dyDescent="0.25">
      <c r="A242" s="149">
        <v>2013</v>
      </c>
      <c r="B242" s="149" t="s">
        <v>130</v>
      </c>
      <c r="C242" s="137" t="s">
        <v>165</v>
      </c>
      <c r="D242" s="149" t="s">
        <v>150</v>
      </c>
      <c r="E242" s="149" t="s">
        <v>109</v>
      </c>
      <c r="F242" s="137" t="s">
        <v>125</v>
      </c>
      <c r="G242" s="150">
        <v>46</v>
      </c>
      <c r="H242" s="151">
        <v>0.30434782608695654</v>
      </c>
      <c r="I242" s="149" t="s">
        <v>88</v>
      </c>
      <c r="M242" s="141" t="str">
        <f t="shared" si="6"/>
        <v>Yes</v>
      </c>
      <c r="N242" s="141">
        <f t="shared" si="7"/>
        <v>0</v>
      </c>
      <c r="O242" s="49"/>
      <c r="P242" s="132"/>
    </row>
    <row r="243" spans="1:16" ht="30" x14ac:dyDescent="0.25">
      <c r="A243" s="149">
        <v>2013</v>
      </c>
      <c r="B243" s="149" t="s">
        <v>130</v>
      </c>
      <c r="C243" s="137" t="s">
        <v>165</v>
      </c>
      <c r="D243" s="149" t="s">
        <v>150</v>
      </c>
      <c r="E243" s="149" t="s">
        <v>109</v>
      </c>
      <c r="F243" s="137" t="s">
        <v>49</v>
      </c>
      <c r="G243" s="150">
        <v>20377</v>
      </c>
      <c r="H243" s="151">
        <v>0.26510281199391472</v>
      </c>
      <c r="I243" s="149"/>
      <c r="M243" s="141" t="str">
        <f t="shared" si="6"/>
        <v>Yes</v>
      </c>
      <c r="N243" s="141">
        <f t="shared" si="7"/>
        <v>0</v>
      </c>
      <c r="O243" s="49"/>
      <c r="P243" s="132"/>
    </row>
    <row r="244" spans="1:16" ht="30" x14ac:dyDescent="0.25">
      <c r="A244" s="149">
        <v>2013</v>
      </c>
      <c r="B244" s="149" t="s">
        <v>130</v>
      </c>
      <c r="C244" s="137" t="s">
        <v>165</v>
      </c>
      <c r="D244" s="149" t="s">
        <v>150</v>
      </c>
      <c r="E244" s="149" t="s">
        <v>109</v>
      </c>
      <c r="F244" s="137" t="s">
        <v>52</v>
      </c>
      <c r="G244" s="150">
        <v>87</v>
      </c>
      <c r="H244" s="151">
        <v>0.71264367816091956</v>
      </c>
      <c r="I244" s="149" t="s">
        <v>75</v>
      </c>
      <c r="M244" s="141" t="str">
        <f t="shared" si="6"/>
        <v>Yes</v>
      </c>
      <c r="N244" s="141">
        <f t="shared" si="7"/>
        <v>1</v>
      </c>
      <c r="O244" s="49"/>
      <c r="P244" s="132"/>
    </row>
    <row r="245" spans="1:16" ht="30" x14ac:dyDescent="0.25">
      <c r="A245" s="149">
        <v>2013</v>
      </c>
      <c r="B245" s="149" t="s">
        <v>134</v>
      </c>
      <c r="C245" s="137" t="s">
        <v>169</v>
      </c>
      <c r="D245" s="149" t="s">
        <v>150</v>
      </c>
      <c r="E245" s="149" t="s">
        <v>107</v>
      </c>
      <c r="F245" s="137" t="s">
        <v>30</v>
      </c>
      <c r="G245" s="150">
        <v>2363</v>
      </c>
      <c r="H245" s="151">
        <v>0.68260685569191704</v>
      </c>
      <c r="I245" s="149"/>
      <c r="M245" s="141" t="str">
        <f t="shared" si="6"/>
        <v>Yes</v>
      </c>
      <c r="N245" s="141">
        <f t="shared" si="7"/>
        <v>0</v>
      </c>
      <c r="O245" s="49"/>
      <c r="P245" s="132"/>
    </row>
    <row r="246" spans="1:16" ht="30" x14ac:dyDescent="0.25">
      <c r="A246" s="149">
        <v>2013</v>
      </c>
      <c r="B246" s="149" t="s">
        <v>134</v>
      </c>
      <c r="C246" s="137" t="s">
        <v>169</v>
      </c>
      <c r="D246" s="149" t="s">
        <v>150</v>
      </c>
      <c r="E246" s="149" t="s">
        <v>107</v>
      </c>
      <c r="F246" s="137" t="s">
        <v>31</v>
      </c>
      <c r="G246" s="150">
        <v>12769</v>
      </c>
      <c r="H246" s="151">
        <v>0.73827237841647742</v>
      </c>
      <c r="I246" s="149" t="s">
        <v>75</v>
      </c>
      <c r="M246" s="141" t="str">
        <f t="shared" si="6"/>
        <v>Yes</v>
      </c>
      <c r="N246" s="141">
        <f t="shared" si="7"/>
        <v>1</v>
      </c>
      <c r="O246" s="49"/>
      <c r="P246" s="132"/>
    </row>
    <row r="247" spans="1:16" ht="30" x14ac:dyDescent="0.25">
      <c r="A247" s="149">
        <v>2013</v>
      </c>
      <c r="B247" s="149" t="s">
        <v>134</v>
      </c>
      <c r="C247" s="137" t="s">
        <v>169</v>
      </c>
      <c r="D247" s="149" t="s">
        <v>150</v>
      </c>
      <c r="E247" s="149" t="s">
        <v>107</v>
      </c>
      <c r="F247" s="137" t="s">
        <v>32</v>
      </c>
      <c r="G247" s="150">
        <v>6675</v>
      </c>
      <c r="H247" s="151">
        <v>0.76314606741573032</v>
      </c>
      <c r="I247" s="149" t="s">
        <v>75</v>
      </c>
      <c r="M247" s="141" t="str">
        <f t="shared" si="6"/>
        <v>Yes</v>
      </c>
      <c r="N247" s="141">
        <f t="shared" si="7"/>
        <v>1</v>
      </c>
      <c r="O247" s="49"/>
      <c r="P247" s="132"/>
    </row>
    <row r="248" spans="1:16" ht="30" x14ac:dyDescent="0.25">
      <c r="A248" s="149">
        <v>2013</v>
      </c>
      <c r="B248" s="149" t="s">
        <v>134</v>
      </c>
      <c r="C248" s="137" t="s">
        <v>169</v>
      </c>
      <c r="D248" s="149" t="s">
        <v>150</v>
      </c>
      <c r="E248" s="149" t="s">
        <v>107</v>
      </c>
      <c r="F248" s="137" t="s">
        <v>123</v>
      </c>
      <c r="G248" s="150">
        <v>118</v>
      </c>
      <c r="H248" s="151">
        <v>0.75423728813559321</v>
      </c>
      <c r="I248" s="149" t="s">
        <v>88</v>
      </c>
      <c r="M248" s="141" t="str">
        <f t="shared" si="6"/>
        <v>Yes</v>
      </c>
      <c r="N248" s="141">
        <f t="shared" si="7"/>
        <v>0</v>
      </c>
      <c r="O248" s="49"/>
      <c r="P248" s="132"/>
    </row>
    <row r="249" spans="1:16" ht="30" x14ac:dyDescent="0.25">
      <c r="A249" s="149">
        <v>2013</v>
      </c>
      <c r="B249" s="149" t="s">
        <v>134</v>
      </c>
      <c r="C249" s="137" t="s">
        <v>169</v>
      </c>
      <c r="D249" s="149" t="s">
        <v>148</v>
      </c>
      <c r="E249" s="149" t="s">
        <v>77</v>
      </c>
      <c r="F249" s="137" t="s">
        <v>77</v>
      </c>
      <c r="G249" s="150">
        <v>67</v>
      </c>
      <c r="H249" s="151">
        <v>0.70149253731343286</v>
      </c>
      <c r="I249" s="149" t="s">
        <v>88</v>
      </c>
      <c r="M249" s="141" t="str">
        <f t="shared" si="6"/>
        <v>Yes</v>
      </c>
      <c r="N249" s="141">
        <f t="shared" si="7"/>
        <v>0</v>
      </c>
      <c r="O249" s="49"/>
      <c r="P249" s="132"/>
    </row>
    <row r="250" spans="1:16" ht="30" x14ac:dyDescent="0.25">
      <c r="A250" s="149">
        <v>2013</v>
      </c>
      <c r="B250" s="149" t="s">
        <v>134</v>
      </c>
      <c r="C250" s="137" t="s">
        <v>169</v>
      </c>
      <c r="D250" s="149" t="s">
        <v>148</v>
      </c>
      <c r="E250" s="149" t="s">
        <v>77</v>
      </c>
      <c r="F250" s="137" t="s">
        <v>101</v>
      </c>
      <c r="G250" s="150">
        <v>21133</v>
      </c>
      <c r="H250" s="151">
        <v>0.7404533194529882</v>
      </c>
      <c r="I250" s="149"/>
      <c r="M250" s="141" t="str">
        <f t="shared" si="6"/>
        <v>No</v>
      </c>
      <c r="N250" s="141">
        <f t="shared" si="7"/>
        <v>0</v>
      </c>
      <c r="O250" s="49"/>
      <c r="P250" s="132"/>
    </row>
    <row r="251" spans="1:16" ht="30" x14ac:dyDescent="0.25">
      <c r="A251" s="149">
        <v>2013</v>
      </c>
      <c r="B251" s="149" t="s">
        <v>134</v>
      </c>
      <c r="C251" s="137" t="s">
        <v>169</v>
      </c>
      <c r="D251" s="149" t="s">
        <v>148</v>
      </c>
      <c r="E251" s="149" t="s">
        <v>76</v>
      </c>
      <c r="F251" s="137" t="s">
        <v>16</v>
      </c>
      <c r="G251" s="150">
        <v>140</v>
      </c>
      <c r="H251" s="151">
        <v>0.63571428571428568</v>
      </c>
      <c r="I251" s="149" t="s">
        <v>75</v>
      </c>
      <c r="M251" s="141" t="str">
        <f t="shared" si="6"/>
        <v>Yes</v>
      </c>
      <c r="N251" s="141">
        <f t="shared" si="7"/>
        <v>1</v>
      </c>
      <c r="O251" s="49"/>
      <c r="P251" s="132"/>
    </row>
    <row r="252" spans="1:16" ht="30" x14ac:dyDescent="0.25">
      <c r="A252" s="149">
        <v>2013</v>
      </c>
      <c r="B252" s="149" t="s">
        <v>134</v>
      </c>
      <c r="C252" s="137" t="s">
        <v>169</v>
      </c>
      <c r="D252" s="149" t="s">
        <v>148</v>
      </c>
      <c r="E252" s="149" t="s">
        <v>76</v>
      </c>
      <c r="F252" s="137" t="s">
        <v>101</v>
      </c>
      <c r="G252" s="150">
        <v>21060</v>
      </c>
      <c r="H252" s="151">
        <v>0.74102564102564106</v>
      </c>
      <c r="I252" s="149"/>
      <c r="M252" s="141" t="str">
        <f t="shared" si="6"/>
        <v>No</v>
      </c>
      <c r="N252" s="141">
        <f t="shared" si="7"/>
        <v>0</v>
      </c>
      <c r="O252" s="49"/>
      <c r="P252" s="132"/>
    </row>
    <row r="253" spans="1:16" ht="30" x14ac:dyDescent="0.25">
      <c r="A253" s="149">
        <v>2013</v>
      </c>
      <c r="B253" s="149" t="s">
        <v>134</v>
      </c>
      <c r="C253" s="137" t="s">
        <v>169</v>
      </c>
      <c r="D253" s="149" t="s">
        <v>150</v>
      </c>
      <c r="E253" s="149" t="s">
        <v>108</v>
      </c>
      <c r="F253" s="137" t="s">
        <v>124</v>
      </c>
      <c r="G253" s="150">
        <v>132</v>
      </c>
      <c r="H253" s="151">
        <v>0.70454545454545459</v>
      </c>
      <c r="I253" s="149" t="s">
        <v>88</v>
      </c>
      <c r="M253" s="141" t="str">
        <f t="shared" si="6"/>
        <v>Yes</v>
      </c>
      <c r="N253" s="141">
        <f t="shared" si="7"/>
        <v>0</v>
      </c>
      <c r="O253" s="49"/>
      <c r="P253" s="132"/>
    </row>
    <row r="254" spans="1:16" ht="30" x14ac:dyDescent="0.25">
      <c r="A254" s="149">
        <v>2013</v>
      </c>
      <c r="B254" s="149" t="s">
        <v>134</v>
      </c>
      <c r="C254" s="137" t="s">
        <v>169</v>
      </c>
      <c r="D254" s="149" t="s">
        <v>150</v>
      </c>
      <c r="E254" s="149" t="s">
        <v>108</v>
      </c>
      <c r="F254" s="137" t="s">
        <v>85</v>
      </c>
      <c r="G254" s="150">
        <v>1762</v>
      </c>
      <c r="H254" s="151">
        <v>0.70998864926220207</v>
      </c>
      <c r="I254" s="149" t="s">
        <v>75</v>
      </c>
      <c r="M254" s="141" t="str">
        <f t="shared" si="6"/>
        <v>Yes</v>
      </c>
      <c r="N254" s="141">
        <f t="shared" si="7"/>
        <v>1</v>
      </c>
      <c r="O254" s="49"/>
      <c r="P254" s="132"/>
    </row>
    <row r="255" spans="1:16" ht="30" x14ac:dyDescent="0.25">
      <c r="A255" s="149">
        <v>2013</v>
      </c>
      <c r="B255" s="149" t="s">
        <v>134</v>
      </c>
      <c r="C255" s="137" t="s">
        <v>169</v>
      </c>
      <c r="D255" s="149" t="s">
        <v>150</v>
      </c>
      <c r="E255" s="149" t="s">
        <v>108</v>
      </c>
      <c r="F255" s="137" t="s">
        <v>86</v>
      </c>
      <c r="G255" s="150">
        <v>774</v>
      </c>
      <c r="H255" s="151">
        <v>0.74031007751937983</v>
      </c>
      <c r="I255" s="149" t="s">
        <v>88</v>
      </c>
      <c r="M255" s="141" t="str">
        <f t="shared" si="6"/>
        <v>Yes</v>
      </c>
      <c r="N255" s="141">
        <f t="shared" si="7"/>
        <v>0</v>
      </c>
      <c r="O255" s="49"/>
      <c r="P255" s="132"/>
    </row>
    <row r="256" spans="1:16" ht="30" x14ac:dyDescent="0.25">
      <c r="A256" s="149">
        <v>2013</v>
      </c>
      <c r="B256" s="149" t="s">
        <v>134</v>
      </c>
      <c r="C256" s="137" t="s">
        <v>169</v>
      </c>
      <c r="D256" s="149" t="s">
        <v>150</v>
      </c>
      <c r="E256" s="149" t="s">
        <v>108</v>
      </c>
      <c r="F256" s="137" t="s">
        <v>84</v>
      </c>
      <c r="G256" s="150">
        <v>390</v>
      </c>
      <c r="H256" s="151">
        <v>0.71282051282051284</v>
      </c>
      <c r="I256" s="149" t="s">
        <v>88</v>
      </c>
      <c r="M256" s="141" t="str">
        <f t="shared" si="6"/>
        <v>Yes</v>
      </c>
      <c r="N256" s="141">
        <f t="shared" si="7"/>
        <v>0</v>
      </c>
      <c r="O256" s="49"/>
      <c r="P256" s="132"/>
    </row>
    <row r="257" spans="1:16" ht="30" x14ac:dyDescent="0.25">
      <c r="A257" s="149">
        <v>2013</v>
      </c>
      <c r="B257" s="149" t="s">
        <v>134</v>
      </c>
      <c r="C257" s="137" t="s">
        <v>169</v>
      </c>
      <c r="D257" s="149" t="s">
        <v>150</v>
      </c>
      <c r="E257" s="149" t="s">
        <v>108</v>
      </c>
      <c r="F257" s="137" t="s">
        <v>41</v>
      </c>
      <c r="G257" s="150">
        <v>18221</v>
      </c>
      <c r="H257" s="151">
        <v>0.74364743976730141</v>
      </c>
      <c r="I257" s="149"/>
      <c r="M257" s="141" t="str">
        <f t="shared" si="6"/>
        <v>Yes</v>
      </c>
      <c r="N257" s="141">
        <f t="shared" si="7"/>
        <v>0</v>
      </c>
      <c r="O257" s="49"/>
      <c r="P257" s="132"/>
    </row>
    <row r="258" spans="1:16" ht="30" x14ac:dyDescent="0.25">
      <c r="A258" s="149">
        <v>2013</v>
      </c>
      <c r="B258" s="149" t="s">
        <v>134</v>
      </c>
      <c r="C258" s="137" t="s">
        <v>169</v>
      </c>
      <c r="D258" s="149" t="s">
        <v>148</v>
      </c>
      <c r="E258" s="149" t="s">
        <v>79</v>
      </c>
      <c r="F258" s="137" t="s">
        <v>103</v>
      </c>
      <c r="G258" s="150">
        <v>147</v>
      </c>
      <c r="H258" s="151">
        <v>0.61224489795918369</v>
      </c>
      <c r="I258" s="149" t="s">
        <v>75</v>
      </c>
      <c r="M258" s="141" t="str">
        <f t="shared" si="6"/>
        <v>Yes</v>
      </c>
      <c r="N258" s="141">
        <f t="shared" si="7"/>
        <v>1</v>
      </c>
      <c r="O258" s="49"/>
      <c r="P258" s="132"/>
    </row>
    <row r="259" spans="1:16" ht="30" x14ac:dyDescent="0.25">
      <c r="A259" s="149">
        <v>2013</v>
      </c>
      <c r="B259" s="149" t="s">
        <v>134</v>
      </c>
      <c r="C259" s="137" t="s">
        <v>169</v>
      </c>
      <c r="D259" s="149" t="s">
        <v>148</v>
      </c>
      <c r="E259" s="149" t="s">
        <v>79</v>
      </c>
      <c r="F259" s="137" t="s">
        <v>101</v>
      </c>
      <c r="G259" s="150">
        <v>21053</v>
      </c>
      <c r="H259" s="151">
        <v>0.74122452857075005</v>
      </c>
      <c r="I259" s="149"/>
      <c r="M259" s="141" t="str">
        <f t="shared" ref="M259:M322" si="8">IF(LEFT(F259,2)="no","No","Yes")</f>
        <v>No</v>
      </c>
      <c r="N259" s="141">
        <f t="shared" ref="N259:N322" si="9">IF(I259="*",1,0)</f>
        <v>0</v>
      </c>
      <c r="O259" s="49"/>
      <c r="P259" s="132"/>
    </row>
    <row r="260" spans="1:16" ht="45" x14ac:dyDescent="0.25">
      <c r="A260" s="149">
        <v>2013</v>
      </c>
      <c r="B260" s="149" t="s">
        <v>134</v>
      </c>
      <c r="C260" s="137" t="s">
        <v>169</v>
      </c>
      <c r="D260" s="149" t="s">
        <v>148</v>
      </c>
      <c r="E260" s="149" t="s">
        <v>105</v>
      </c>
      <c r="F260" s="137" t="s">
        <v>122</v>
      </c>
      <c r="G260" s="150">
        <v>413</v>
      </c>
      <c r="H260" s="151">
        <v>0.61016949152542377</v>
      </c>
      <c r="I260" s="149" t="s">
        <v>75</v>
      </c>
      <c r="M260" s="141" t="str">
        <f t="shared" si="8"/>
        <v>Yes</v>
      </c>
      <c r="N260" s="141">
        <f t="shared" si="9"/>
        <v>1</v>
      </c>
      <c r="O260" s="49"/>
      <c r="P260" s="132"/>
    </row>
    <row r="261" spans="1:16" ht="30" x14ac:dyDescent="0.25">
      <c r="A261" s="149">
        <v>2013</v>
      </c>
      <c r="B261" s="149" t="s">
        <v>134</v>
      </c>
      <c r="C261" s="137" t="s">
        <v>169</v>
      </c>
      <c r="D261" s="149" t="s">
        <v>148</v>
      </c>
      <c r="E261" s="149" t="s">
        <v>105</v>
      </c>
      <c r="F261" s="137" t="s">
        <v>101</v>
      </c>
      <c r="G261" s="150">
        <v>20787</v>
      </c>
      <c r="H261" s="151">
        <v>0.74291624573050463</v>
      </c>
      <c r="I261" s="149"/>
      <c r="M261" s="141" t="str">
        <f t="shared" si="8"/>
        <v>No</v>
      </c>
      <c r="N261" s="141">
        <f t="shared" si="9"/>
        <v>0</v>
      </c>
      <c r="O261" s="49"/>
      <c r="P261" s="132"/>
    </row>
    <row r="262" spans="1:16" ht="30" x14ac:dyDescent="0.25">
      <c r="A262" s="149">
        <v>2013</v>
      </c>
      <c r="B262" s="149" t="s">
        <v>134</v>
      </c>
      <c r="C262" s="137" t="s">
        <v>169</v>
      </c>
      <c r="D262" s="149" t="s">
        <v>148</v>
      </c>
      <c r="E262" s="149" t="s">
        <v>98</v>
      </c>
      <c r="F262" s="137" t="s">
        <v>99</v>
      </c>
      <c r="G262" s="150">
        <v>1588</v>
      </c>
      <c r="H262" s="151">
        <v>0.6410579345088161</v>
      </c>
      <c r="I262" s="149"/>
      <c r="M262" s="141" t="str">
        <f t="shared" si="8"/>
        <v>Yes</v>
      </c>
      <c r="N262" s="141">
        <f t="shared" si="9"/>
        <v>0</v>
      </c>
      <c r="O262" s="49"/>
      <c r="P262" s="132"/>
    </row>
    <row r="263" spans="1:16" ht="30" x14ac:dyDescent="0.25">
      <c r="A263" s="149">
        <v>2013</v>
      </c>
      <c r="B263" s="149" t="s">
        <v>134</v>
      </c>
      <c r="C263" s="137" t="s">
        <v>169</v>
      </c>
      <c r="D263" s="149" t="s">
        <v>148</v>
      </c>
      <c r="E263" s="149" t="s">
        <v>98</v>
      </c>
      <c r="F263" s="137" t="s">
        <v>100</v>
      </c>
      <c r="G263" s="150">
        <v>19612</v>
      </c>
      <c r="H263" s="151">
        <v>0.74836834591066692</v>
      </c>
      <c r="I263" s="149" t="s">
        <v>75</v>
      </c>
      <c r="M263" s="141" t="str">
        <f t="shared" si="8"/>
        <v>No</v>
      </c>
      <c r="N263" s="141">
        <f t="shared" si="9"/>
        <v>1</v>
      </c>
      <c r="O263" s="49"/>
      <c r="P263" s="132"/>
    </row>
    <row r="264" spans="1:16" ht="30" x14ac:dyDescent="0.25">
      <c r="A264" s="149">
        <v>2013</v>
      </c>
      <c r="B264" s="149" t="s">
        <v>134</v>
      </c>
      <c r="C264" s="137" t="s">
        <v>169</v>
      </c>
      <c r="D264" s="149" t="s">
        <v>148</v>
      </c>
      <c r="E264" s="149" t="s">
        <v>80</v>
      </c>
      <c r="F264" s="137" t="s">
        <v>104</v>
      </c>
      <c r="G264" s="150">
        <v>534</v>
      </c>
      <c r="H264" s="151">
        <v>0.63670411985018727</v>
      </c>
      <c r="I264" s="149" t="s">
        <v>75</v>
      </c>
      <c r="M264" s="141" t="str">
        <f t="shared" si="8"/>
        <v>Yes</v>
      </c>
      <c r="N264" s="141">
        <f t="shared" si="9"/>
        <v>1</v>
      </c>
      <c r="O264" s="49"/>
      <c r="P264" s="132"/>
    </row>
    <row r="265" spans="1:16" ht="30" x14ac:dyDescent="0.25">
      <c r="A265" s="149">
        <v>2013</v>
      </c>
      <c r="B265" s="149" t="s">
        <v>134</v>
      </c>
      <c r="C265" s="137" t="s">
        <v>169</v>
      </c>
      <c r="D265" s="149" t="s">
        <v>148</v>
      </c>
      <c r="E265" s="149" t="s">
        <v>80</v>
      </c>
      <c r="F265" s="137" t="s">
        <v>101</v>
      </c>
      <c r="G265" s="150">
        <v>20666</v>
      </c>
      <c r="H265" s="151">
        <v>0.74300783896254718</v>
      </c>
      <c r="I265" s="149"/>
      <c r="M265" s="141" t="str">
        <f t="shared" si="8"/>
        <v>No</v>
      </c>
      <c r="N265" s="141">
        <f t="shared" si="9"/>
        <v>0</v>
      </c>
      <c r="O265" s="49"/>
      <c r="P265" s="132"/>
    </row>
    <row r="266" spans="1:16" ht="30" x14ac:dyDescent="0.25">
      <c r="A266" s="149">
        <v>2013</v>
      </c>
      <c r="B266" s="149" t="s">
        <v>134</v>
      </c>
      <c r="C266" s="137" t="s">
        <v>169</v>
      </c>
      <c r="D266" s="149" t="s">
        <v>148</v>
      </c>
      <c r="E266" s="149" t="s">
        <v>78</v>
      </c>
      <c r="F266" s="137" t="s">
        <v>102</v>
      </c>
      <c r="G266" s="150">
        <v>418</v>
      </c>
      <c r="H266" s="151">
        <v>0.64832535885167464</v>
      </c>
      <c r="I266" s="149" t="s">
        <v>75</v>
      </c>
      <c r="M266" s="141" t="str">
        <f t="shared" si="8"/>
        <v>Yes</v>
      </c>
      <c r="N266" s="141">
        <f t="shared" si="9"/>
        <v>1</v>
      </c>
      <c r="O266" s="49"/>
      <c r="P266" s="132"/>
    </row>
    <row r="267" spans="1:16" ht="30" x14ac:dyDescent="0.25">
      <c r="A267" s="149">
        <v>2013</v>
      </c>
      <c r="B267" s="149" t="s">
        <v>134</v>
      </c>
      <c r="C267" s="137" t="s">
        <v>169</v>
      </c>
      <c r="D267" s="149" t="s">
        <v>148</v>
      </c>
      <c r="E267" s="149" t="s">
        <v>78</v>
      </c>
      <c r="F267" s="137" t="s">
        <v>101</v>
      </c>
      <c r="G267" s="150">
        <v>20782</v>
      </c>
      <c r="H267" s="151">
        <v>0.74218073332691747</v>
      </c>
      <c r="I267" s="149"/>
      <c r="M267" s="141" t="str">
        <f t="shared" si="8"/>
        <v>No</v>
      </c>
      <c r="N267" s="141">
        <f t="shared" si="9"/>
        <v>0</v>
      </c>
      <c r="O267" s="49"/>
      <c r="P267" s="132"/>
    </row>
    <row r="268" spans="1:16" ht="30" x14ac:dyDescent="0.25">
      <c r="A268" s="149">
        <v>2013</v>
      </c>
      <c r="B268" s="149" t="s">
        <v>134</v>
      </c>
      <c r="C268" s="137" t="s">
        <v>169</v>
      </c>
      <c r="D268" s="149" t="s">
        <v>150</v>
      </c>
      <c r="E268" s="149" t="s">
        <v>109</v>
      </c>
      <c r="F268" s="137" t="s">
        <v>51</v>
      </c>
      <c r="G268" s="150">
        <v>118</v>
      </c>
      <c r="H268" s="151">
        <v>0.70338983050847459</v>
      </c>
      <c r="I268" s="149" t="s">
        <v>88</v>
      </c>
      <c r="M268" s="141" t="str">
        <f t="shared" si="8"/>
        <v>Yes</v>
      </c>
      <c r="N268" s="141">
        <f t="shared" si="9"/>
        <v>0</v>
      </c>
      <c r="O268" s="49"/>
      <c r="P268" s="132"/>
    </row>
    <row r="269" spans="1:16" ht="30" x14ac:dyDescent="0.25">
      <c r="A269" s="149">
        <v>2013</v>
      </c>
      <c r="B269" s="149" t="s">
        <v>134</v>
      </c>
      <c r="C269" s="137" t="s">
        <v>169</v>
      </c>
      <c r="D269" s="149" t="s">
        <v>150</v>
      </c>
      <c r="E269" s="149" t="s">
        <v>109</v>
      </c>
      <c r="F269" s="137" t="s">
        <v>125</v>
      </c>
      <c r="G269" s="150">
        <v>47</v>
      </c>
      <c r="H269" s="151">
        <v>0.7021276595744681</v>
      </c>
      <c r="I269" s="149" t="s">
        <v>88</v>
      </c>
      <c r="M269" s="141" t="str">
        <f t="shared" si="8"/>
        <v>Yes</v>
      </c>
      <c r="N269" s="141">
        <f t="shared" si="9"/>
        <v>0</v>
      </c>
      <c r="O269" s="49"/>
      <c r="P269" s="132"/>
    </row>
    <row r="270" spans="1:16" ht="30" x14ac:dyDescent="0.25">
      <c r="A270" s="149">
        <v>2013</v>
      </c>
      <c r="B270" s="149" t="s">
        <v>134</v>
      </c>
      <c r="C270" s="137" t="s">
        <v>169</v>
      </c>
      <c r="D270" s="149" t="s">
        <v>150</v>
      </c>
      <c r="E270" s="149" t="s">
        <v>109</v>
      </c>
      <c r="F270" s="137" t="s">
        <v>49</v>
      </c>
      <c r="G270" s="150">
        <v>20783</v>
      </c>
      <c r="H270" s="151">
        <v>0.74103834865033924</v>
      </c>
      <c r="I270" s="149"/>
      <c r="M270" s="141" t="str">
        <f t="shared" si="8"/>
        <v>Yes</v>
      </c>
      <c r="N270" s="141">
        <f t="shared" si="9"/>
        <v>0</v>
      </c>
      <c r="O270" s="49"/>
      <c r="P270" s="132"/>
    </row>
    <row r="271" spans="1:16" ht="30" x14ac:dyDescent="0.25">
      <c r="A271" s="149">
        <v>2013</v>
      </c>
      <c r="B271" s="149" t="s">
        <v>134</v>
      </c>
      <c r="C271" s="137" t="s">
        <v>169</v>
      </c>
      <c r="D271" s="149" t="s">
        <v>150</v>
      </c>
      <c r="E271" s="149" t="s">
        <v>109</v>
      </c>
      <c r="F271" s="137" t="s">
        <v>52</v>
      </c>
      <c r="G271" s="150">
        <v>99</v>
      </c>
      <c r="H271" s="151">
        <v>0.73737373737373735</v>
      </c>
      <c r="I271" s="149" t="s">
        <v>88</v>
      </c>
      <c r="M271" s="141" t="str">
        <f t="shared" si="8"/>
        <v>Yes</v>
      </c>
      <c r="N271" s="141">
        <f t="shared" si="9"/>
        <v>0</v>
      </c>
      <c r="O271" s="49"/>
      <c r="P271" s="132"/>
    </row>
    <row r="272" spans="1:16" ht="30" x14ac:dyDescent="0.25">
      <c r="A272" s="149">
        <v>2013</v>
      </c>
      <c r="B272" s="149" t="s">
        <v>135</v>
      </c>
      <c r="C272" s="137" t="s">
        <v>170</v>
      </c>
      <c r="D272" s="149" t="s">
        <v>150</v>
      </c>
      <c r="E272" s="149" t="s">
        <v>107</v>
      </c>
      <c r="F272" s="137" t="s">
        <v>30</v>
      </c>
      <c r="G272" s="150">
        <v>2421</v>
      </c>
      <c r="H272" s="151">
        <v>0.55431639818256917</v>
      </c>
      <c r="I272" s="149"/>
      <c r="M272" s="141" t="str">
        <f t="shared" si="8"/>
        <v>Yes</v>
      </c>
      <c r="N272" s="141">
        <f t="shared" si="9"/>
        <v>0</v>
      </c>
      <c r="O272" s="49"/>
      <c r="P272" s="132"/>
    </row>
    <row r="273" spans="1:16" ht="30" x14ac:dyDescent="0.25">
      <c r="A273" s="149">
        <v>2013</v>
      </c>
      <c r="B273" s="149" t="s">
        <v>135</v>
      </c>
      <c r="C273" s="137" t="s">
        <v>170</v>
      </c>
      <c r="D273" s="149" t="s">
        <v>150</v>
      </c>
      <c r="E273" s="149" t="s">
        <v>107</v>
      </c>
      <c r="F273" s="137" t="s">
        <v>31</v>
      </c>
      <c r="G273" s="150">
        <v>12889</v>
      </c>
      <c r="H273" s="151">
        <v>0.57692606098223287</v>
      </c>
      <c r="I273" s="149" t="s">
        <v>75</v>
      </c>
      <c r="M273" s="141" t="str">
        <f t="shared" si="8"/>
        <v>Yes</v>
      </c>
      <c r="N273" s="141">
        <f t="shared" si="9"/>
        <v>1</v>
      </c>
      <c r="O273" s="49"/>
      <c r="P273" s="132"/>
    </row>
    <row r="274" spans="1:16" ht="30" x14ac:dyDescent="0.25">
      <c r="A274" s="149">
        <v>2013</v>
      </c>
      <c r="B274" s="149" t="s">
        <v>135</v>
      </c>
      <c r="C274" s="137" t="s">
        <v>170</v>
      </c>
      <c r="D274" s="149" t="s">
        <v>150</v>
      </c>
      <c r="E274" s="149" t="s">
        <v>107</v>
      </c>
      <c r="F274" s="137" t="s">
        <v>32</v>
      </c>
      <c r="G274" s="150">
        <v>6707</v>
      </c>
      <c r="H274" s="151">
        <v>0.60638139257492174</v>
      </c>
      <c r="I274" s="149" t="s">
        <v>75</v>
      </c>
      <c r="M274" s="141" t="str">
        <f t="shared" si="8"/>
        <v>Yes</v>
      </c>
      <c r="N274" s="141">
        <f t="shared" si="9"/>
        <v>1</v>
      </c>
      <c r="O274" s="49"/>
      <c r="P274" s="132"/>
    </row>
    <row r="275" spans="1:16" ht="30" x14ac:dyDescent="0.25">
      <c r="A275" s="149">
        <v>2013</v>
      </c>
      <c r="B275" s="149" t="s">
        <v>135</v>
      </c>
      <c r="C275" s="137" t="s">
        <v>170</v>
      </c>
      <c r="D275" s="149" t="s">
        <v>150</v>
      </c>
      <c r="E275" s="149" t="s">
        <v>107</v>
      </c>
      <c r="F275" s="137" t="s">
        <v>123</v>
      </c>
      <c r="G275" s="150">
        <v>121</v>
      </c>
      <c r="H275" s="151">
        <v>0.63636363636363635</v>
      </c>
      <c r="I275" s="149" t="s">
        <v>88</v>
      </c>
      <c r="M275" s="141" t="str">
        <f t="shared" si="8"/>
        <v>Yes</v>
      </c>
      <c r="N275" s="141">
        <f t="shared" si="9"/>
        <v>0</v>
      </c>
      <c r="O275" s="49"/>
      <c r="P275" s="132"/>
    </row>
    <row r="276" spans="1:16" ht="30" x14ac:dyDescent="0.25">
      <c r="A276" s="149">
        <v>2013</v>
      </c>
      <c r="B276" s="149" t="s">
        <v>135</v>
      </c>
      <c r="C276" s="137" t="s">
        <v>170</v>
      </c>
      <c r="D276" s="149" t="s">
        <v>148</v>
      </c>
      <c r="E276" s="149" t="s">
        <v>77</v>
      </c>
      <c r="F276" s="137" t="s">
        <v>77</v>
      </c>
      <c r="G276" s="150">
        <v>73</v>
      </c>
      <c r="H276" s="151">
        <v>0.61643835616438358</v>
      </c>
      <c r="I276" s="149" t="s">
        <v>88</v>
      </c>
      <c r="M276" s="141" t="str">
        <f t="shared" si="8"/>
        <v>Yes</v>
      </c>
      <c r="N276" s="141">
        <f t="shared" si="9"/>
        <v>0</v>
      </c>
      <c r="O276" s="49"/>
      <c r="P276" s="132"/>
    </row>
    <row r="277" spans="1:16" ht="30" x14ac:dyDescent="0.25">
      <c r="A277" s="149">
        <v>2013</v>
      </c>
      <c r="B277" s="149" t="s">
        <v>135</v>
      </c>
      <c r="C277" s="137" t="s">
        <v>170</v>
      </c>
      <c r="D277" s="149" t="s">
        <v>148</v>
      </c>
      <c r="E277" s="149" t="s">
        <v>77</v>
      </c>
      <c r="F277" s="137" t="s">
        <v>101</v>
      </c>
      <c r="G277" s="150">
        <v>21330</v>
      </c>
      <c r="H277" s="151">
        <v>0.58237224566338486</v>
      </c>
      <c r="I277" s="149"/>
      <c r="M277" s="141" t="str">
        <f t="shared" si="8"/>
        <v>No</v>
      </c>
      <c r="N277" s="141">
        <f t="shared" si="9"/>
        <v>0</v>
      </c>
      <c r="O277" s="49"/>
      <c r="P277" s="132"/>
    </row>
    <row r="278" spans="1:16" ht="30" x14ac:dyDescent="0.25">
      <c r="A278" s="149">
        <v>2013</v>
      </c>
      <c r="B278" s="149" t="s">
        <v>135</v>
      </c>
      <c r="C278" s="137" t="s">
        <v>170</v>
      </c>
      <c r="D278" s="149" t="s">
        <v>148</v>
      </c>
      <c r="E278" s="149" t="s">
        <v>76</v>
      </c>
      <c r="F278" s="137" t="s">
        <v>16</v>
      </c>
      <c r="G278" s="150">
        <v>142</v>
      </c>
      <c r="H278" s="151">
        <v>0.54929577464788737</v>
      </c>
      <c r="I278" s="149" t="s">
        <v>88</v>
      </c>
      <c r="M278" s="141" t="str">
        <f t="shared" si="8"/>
        <v>Yes</v>
      </c>
      <c r="N278" s="141">
        <f t="shared" si="9"/>
        <v>0</v>
      </c>
      <c r="O278" s="49"/>
      <c r="P278" s="132"/>
    </row>
    <row r="279" spans="1:16" ht="30" x14ac:dyDescent="0.25">
      <c r="A279" s="149">
        <v>2013</v>
      </c>
      <c r="B279" s="149" t="s">
        <v>135</v>
      </c>
      <c r="C279" s="137" t="s">
        <v>170</v>
      </c>
      <c r="D279" s="149" t="s">
        <v>148</v>
      </c>
      <c r="E279" s="149" t="s">
        <v>76</v>
      </c>
      <c r="F279" s="137" t="s">
        <v>101</v>
      </c>
      <c r="G279" s="150">
        <v>21261</v>
      </c>
      <c r="H279" s="151">
        <v>0.58271012652274112</v>
      </c>
      <c r="I279" s="149"/>
      <c r="M279" s="141" t="str">
        <f t="shared" si="8"/>
        <v>No</v>
      </c>
      <c r="N279" s="141">
        <f t="shared" si="9"/>
        <v>0</v>
      </c>
      <c r="O279" s="49"/>
      <c r="P279" s="132"/>
    </row>
    <row r="280" spans="1:16" ht="30" x14ac:dyDescent="0.25">
      <c r="A280" s="149">
        <v>2013</v>
      </c>
      <c r="B280" s="149" t="s">
        <v>135</v>
      </c>
      <c r="C280" s="137" t="s">
        <v>170</v>
      </c>
      <c r="D280" s="149" t="s">
        <v>150</v>
      </c>
      <c r="E280" s="149" t="s">
        <v>108</v>
      </c>
      <c r="F280" s="137" t="s">
        <v>124</v>
      </c>
      <c r="G280" s="150">
        <v>139</v>
      </c>
      <c r="H280" s="151">
        <v>0.69064748201438853</v>
      </c>
      <c r="I280" s="149" t="s">
        <v>75</v>
      </c>
      <c r="M280" s="141" t="str">
        <f t="shared" si="8"/>
        <v>Yes</v>
      </c>
      <c r="N280" s="141">
        <f t="shared" si="9"/>
        <v>1</v>
      </c>
      <c r="O280" s="49"/>
      <c r="P280" s="132"/>
    </row>
    <row r="281" spans="1:16" ht="30" x14ac:dyDescent="0.25">
      <c r="A281" s="149">
        <v>2013</v>
      </c>
      <c r="B281" s="149" t="s">
        <v>135</v>
      </c>
      <c r="C281" s="137" t="s">
        <v>170</v>
      </c>
      <c r="D281" s="149" t="s">
        <v>150</v>
      </c>
      <c r="E281" s="149" t="s">
        <v>108</v>
      </c>
      <c r="F281" s="137" t="s">
        <v>85</v>
      </c>
      <c r="G281" s="150">
        <v>1837</v>
      </c>
      <c r="H281" s="151">
        <v>0.62602068590092541</v>
      </c>
      <c r="I281" s="149" t="s">
        <v>75</v>
      </c>
      <c r="M281" s="141" t="str">
        <f t="shared" si="8"/>
        <v>Yes</v>
      </c>
      <c r="N281" s="141">
        <f t="shared" si="9"/>
        <v>1</v>
      </c>
      <c r="O281" s="49"/>
      <c r="P281" s="132"/>
    </row>
    <row r="282" spans="1:16" ht="30" x14ac:dyDescent="0.25">
      <c r="A282" s="149">
        <v>2013</v>
      </c>
      <c r="B282" s="149" t="s">
        <v>135</v>
      </c>
      <c r="C282" s="137" t="s">
        <v>170</v>
      </c>
      <c r="D282" s="149" t="s">
        <v>150</v>
      </c>
      <c r="E282" s="149" t="s">
        <v>108</v>
      </c>
      <c r="F282" s="137" t="s">
        <v>86</v>
      </c>
      <c r="G282" s="150">
        <v>805</v>
      </c>
      <c r="H282" s="151">
        <v>0.66832298136645962</v>
      </c>
      <c r="I282" s="149" t="s">
        <v>75</v>
      </c>
      <c r="M282" s="141" t="str">
        <f t="shared" si="8"/>
        <v>Yes</v>
      </c>
      <c r="N282" s="141">
        <f t="shared" si="9"/>
        <v>1</v>
      </c>
      <c r="O282" s="49"/>
      <c r="P282" s="132"/>
    </row>
    <row r="283" spans="1:16" ht="30" x14ac:dyDescent="0.25">
      <c r="A283" s="149">
        <v>2013</v>
      </c>
      <c r="B283" s="149" t="s">
        <v>135</v>
      </c>
      <c r="C283" s="137" t="s">
        <v>170</v>
      </c>
      <c r="D283" s="149" t="s">
        <v>150</v>
      </c>
      <c r="E283" s="149" t="s">
        <v>108</v>
      </c>
      <c r="F283" s="137" t="s">
        <v>84</v>
      </c>
      <c r="G283" s="150">
        <v>401</v>
      </c>
      <c r="H283" s="151">
        <v>0.56109725685785539</v>
      </c>
      <c r="I283" s="149" t="s">
        <v>88</v>
      </c>
      <c r="M283" s="141" t="str">
        <f t="shared" si="8"/>
        <v>Yes</v>
      </c>
      <c r="N283" s="141">
        <f t="shared" si="9"/>
        <v>0</v>
      </c>
      <c r="O283" s="49"/>
      <c r="P283" s="132"/>
    </row>
    <row r="284" spans="1:16" ht="30" x14ac:dyDescent="0.25">
      <c r="A284" s="149">
        <v>2013</v>
      </c>
      <c r="B284" s="149" t="s">
        <v>135</v>
      </c>
      <c r="C284" s="137" t="s">
        <v>170</v>
      </c>
      <c r="D284" s="149" t="s">
        <v>150</v>
      </c>
      <c r="E284" s="149" t="s">
        <v>108</v>
      </c>
      <c r="F284" s="137" t="s">
        <v>41</v>
      </c>
      <c r="G284" s="150">
        <v>18284</v>
      </c>
      <c r="H284" s="151">
        <v>0.57137387880113766</v>
      </c>
      <c r="I284" s="149"/>
      <c r="M284" s="141" t="str">
        <f t="shared" si="8"/>
        <v>Yes</v>
      </c>
      <c r="N284" s="141">
        <f t="shared" si="9"/>
        <v>0</v>
      </c>
      <c r="O284" s="49"/>
      <c r="P284" s="132"/>
    </row>
    <row r="285" spans="1:16" ht="30" x14ac:dyDescent="0.25">
      <c r="A285" s="149">
        <v>2013</v>
      </c>
      <c r="B285" s="149" t="s">
        <v>135</v>
      </c>
      <c r="C285" s="137" t="s">
        <v>170</v>
      </c>
      <c r="D285" s="149" t="s">
        <v>148</v>
      </c>
      <c r="E285" s="149" t="s">
        <v>79</v>
      </c>
      <c r="F285" s="137" t="s">
        <v>103</v>
      </c>
      <c r="G285" s="150">
        <v>146</v>
      </c>
      <c r="H285" s="151">
        <v>0.58904109589041098</v>
      </c>
      <c r="I285" s="149" t="s">
        <v>88</v>
      </c>
      <c r="M285" s="141" t="str">
        <f t="shared" si="8"/>
        <v>Yes</v>
      </c>
      <c r="N285" s="141">
        <f t="shared" si="9"/>
        <v>0</v>
      </c>
      <c r="O285" s="49"/>
      <c r="P285" s="132"/>
    </row>
    <row r="286" spans="1:16" ht="30" x14ac:dyDescent="0.25">
      <c r="A286" s="149">
        <v>2013</v>
      </c>
      <c r="B286" s="149" t="s">
        <v>135</v>
      </c>
      <c r="C286" s="137" t="s">
        <v>170</v>
      </c>
      <c r="D286" s="149" t="s">
        <v>148</v>
      </c>
      <c r="E286" s="149" t="s">
        <v>79</v>
      </c>
      <c r="F286" s="137" t="s">
        <v>101</v>
      </c>
      <c r="G286" s="150">
        <v>21257</v>
      </c>
      <c r="H286" s="151">
        <v>0.58244343039939783</v>
      </c>
      <c r="I286" s="149"/>
      <c r="M286" s="141" t="str">
        <f t="shared" si="8"/>
        <v>No</v>
      </c>
      <c r="N286" s="141">
        <f t="shared" si="9"/>
        <v>0</v>
      </c>
      <c r="O286" s="49"/>
      <c r="P286" s="132"/>
    </row>
    <row r="287" spans="1:16" ht="45" x14ac:dyDescent="0.25">
      <c r="A287" s="149">
        <v>2013</v>
      </c>
      <c r="B287" s="149" t="s">
        <v>135</v>
      </c>
      <c r="C287" s="137" t="s">
        <v>170</v>
      </c>
      <c r="D287" s="149" t="s">
        <v>148</v>
      </c>
      <c r="E287" s="149" t="s">
        <v>105</v>
      </c>
      <c r="F287" s="137" t="s">
        <v>122</v>
      </c>
      <c r="G287" s="150">
        <v>420</v>
      </c>
      <c r="H287" s="151">
        <v>0.51904761904761909</v>
      </c>
      <c r="I287" s="149" t="s">
        <v>75</v>
      </c>
      <c r="M287" s="141" t="str">
        <f t="shared" si="8"/>
        <v>Yes</v>
      </c>
      <c r="N287" s="141">
        <f t="shared" si="9"/>
        <v>1</v>
      </c>
      <c r="O287" s="49"/>
      <c r="P287" s="132"/>
    </row>
    <row r="288" spans="1:16" ht="30" x14ac:dyDescent="0.25">
      <c r="A288" s="149">
        <v>2013</v>
      </c>
      <c r="B288" s="149" t="s">
        <v>135</v>
      </c>
      <c r="C288" s="137" t="s">
        <v>170</v>
      </c>
      <c r="D288" s="149" t="s">
        <v>148</v>
      </c>
      <c r="E288" s="149" t="s">
        <v>105</v>
      </c>
      <c r="F288" s="137" t="s">
        <v>101</v>
      </c>
      <c r="G288" s="150">
        <v>20983</v>
      </c>
      <c r="H288" s="151">
        <v>0.5837582805127961</v>
      </c>
      <c r="I288" s="149"/>
      <c r="M288" s="141" t="str">
        <f t="shared" si="8"/>
        <v>No</v>
      </c>
      <c r="N288" s="141">
        <f t="shared" si="9"/>
        <v>0</v>
      </c>
      <c r="O288" s="49"/>
      <c r="P288" s="132"/>
    </row>
    <row r="289" spans="1:16" ht="30" x14ac:dyDescent="0.25">
      <c r="A289" s="149">
        <v>2013</v>
      </c>
      <c r="B289" s="149" t="s">
        <v>135</v>
      </c>
      <c r="C289" s="137" t="s">
        <v>170</v>
      </c>
      <c r="D289" s="149" t="s">
        <v>148</v>
      </c>
      <c r="E289" s="149" t="s">
        <v>98</v>
      </c>
      <c r="F289" s="137" t="s">
        <v>99</v>
      </c>
      <c r="G289" s="150">
        <v>1624</v>
      </c>
      <c r="H289" s="151">
        <v>0.50492610837438423</v>
      </c>
      <c r="I289" s="149"/>
      <c r="M289" s="141" t="str">
        <f t="shared" si="8"/>
        <v>Yes</v>
      </c>
      <c r="N289" s="141">
        <f t="shared" si="9"/>
        <v>0</v>
      </c>
      <c r="O289" s="49"/>
      <c r="P289" s="132"/>
    </row>
    <row r="290" spans="1:16" ht="30" x14ac:dyDescent="0.25">
      <c r="A290" s="149">
        <v>2013</v>
      </c>
      <c r="B290" s="149" t="s">
        <v>135</v>
      </c>
      <c r="C290" s="137" t="s">
        <v>170</v>
      </c>
      <c r="D290" s="149" t="s">
        <v>148</v>
      </c>
      <c r="E290" s="149" t="s">
        <v>98</v>
      </c>
      <c r="F290" s="137" t="s">
        <v>100</v>
      </c>
      <c r="G290" s="150">
        <v>19779</v>
      </c>
      <c r="H290" s="151">
        <v>0.58885686839577334</v>
      </c>
      <c r="I290" s="149" t="s">
        <v>75</v>
      </c>
      <c r="M290" s="141" t="str">
        <f t="shared" si="8"/>
        <v>No</v>
      </c>
      <c r="N290" s="141">
        <f t="shared" si="9"/>
        <v>1</v>
      </c>
      <c r="O290" s="49"/>
      <c r="P290" s="132"/>
    </row>
    <row r="291" spans="1:16" ht="30" x14ac:dyDescent="0.25">
      <c r="A291" s="149">
        <v>2013</v>
      </c>
      <c r="B291" s="149" t="s">
        <v>135</v>
      </c>
      <c r="C291" s="137" t="s">
        <v>170</v>
      </c>
      <c r="D291" s="149" t="s">
        <v>148</v>
      </c>
      <c r="E291" s="149" t="s">
        <v>80</v>
      </c>
      <c r="F291" s="137" t="s">
        <v>104</v>
      </c>
      <c r="G291" s="150">
        <v>545</v>
      </c>
      <c r="H291" s="151">
        <v>0.48623853211009177</v>
      </c>
      <c r="I291" s="149" t="s">
        <v>75</v>
      </c>
      <c r="M291" s="141" t="str">
        <f t="shared" si="8"/>
        <v>Yes</v>
      </c>
      <c r="N291" s="141">
        <f t="shared" si="9"/>
        <v>1</v>
      </c>
      <c r="O291" s="49"/>
      <c r="P291" s="132"/>
    </row>
    <row r="292" spans="1:16" ht="30" x14ac:dyDescent="0.25">
      <c r="A292" s="149">
        <v>2013</v>
      </c>
      <c r="B292" s="149" t="s">
        <v>135</v>
      </c>
      <c r="C292" s="137" t="s">
        <v>170</v>
      </c>
      <c r="D292" s="149" t="s">
        <v>148</v>
      </c>
      <c r="E292" s="149" t="s">
        <v>80</v>
      </c>
      <c r="F292" s="137" t="s">
        <v>101</v>
      </c>
      <c r="G292" s="150">
        <v>20858</v>
      </c>
      <c r="H292" s="151">
        <v>0.58500335602646469</v>
      </c>
      <c r="I292" s="149"/>
      <c r="M292" s="141" t="str">
        <f t="shared" si="8"/>
        <v>No</v>
      </c>
      <c r="N292" s="141">
        <f t="shared" si="9"/>
        <v>0</v>
      </c>
      <c r="O292" s="49"/>
      <c r="P292" s="132"/>
    </row>
    <row r="293" spans="1:16" ht="30" x14ac:dyDescent="0.25">
      <c r="A293" s="149">
        <v>2013</v>
      </c>
      <c r="B293" s="149" t="s">
        <v>135</v>
      </c>
      <c r="C293" s="137" t="s">
        <v>170</v>
      </c>
      <c r="D293" s="149" t="s">
        <v>148</v>
      </c>
      <c r="E293" s="149" t="s">
        <v>78</v>
      </c>
      <c r="F293" s="137" t="s">
        <v>102</v>
      </c>
      <c r="G293" s="150">
        <v>431</v>
      </c>
      <c r="H293" s="151">
        <v>0.45707656612529002</v>
      </c>
      <c r="I293" s="149" t="s">
        <v>75</v>
      </c>
      <c r="M293" s="141" t="str">
        <f t="shared" si="8"/>
        <v>Yes</v>
      </c>
      <c r="N293" s="141">
        <f t="shared" si="9"/>
        <v>1</v>
      </c>
      <c r="O293" s="49"/>
      <c r="P293" s="132"/>
    </row>
    <row r="294" spans="1:16" ht="30" x14ac:dyDescent="0.25">
      <c r="A294" s="149">
        <v>2013</v>
      </c>
      <c r="B294" s="149" t="s">
        <v>135</v>
      </c>
      <c r="C294" s="137" t="s">
        <v>170</v>
      </c>
      <c r="D294" s="149" t="s">
        <v>148</v>
      </c>
      <c r="E294" s="149" t="s">
        <v>78</v>
      </c>
      <c r="F294" s="137" t="s">
        <v>101</v>
      </c>
      <c r="G294" s="150">
        <v>20972</v>
      </c>
      <c r="H294" s="151">
        <v>0.5850658020217433</v>
      </c>
      <c r="I294" s="149"/>
      <c r="M294" s="141" t="str">
        <f t="shared" si="8"/>
        <v>No</v>
      </c>
      <c r="N294" s="141">
        <f t="shared" si="9"/>
        <v>0</v>
      </c>
      <c r="O294" s="49"/>
      <c r="P294" s="132"/>
    </row>
    <row r="295" spans="1:16" ht="30" x14ac:dyDescent="0.25">
      <c r="A295" s="149">
        <v>2013</v>
      </c>
      <c r="B295" s="149" t="s">
        <v>135</v>
      </c>
      <c r="C295" s="137" t="s">
        <v>170</v>
      </c>
      <c r="D295" s="149" t="s">
        <v>150</v>
      </c>
      <c r="E295" s="149" t="s">
        <v>109</v>
      </c>
      <c r="F295" s="137" t="s">
        <v>51</v>
      </c>
      <c r="G295" s="150">
        <v>117</v>
      </c>
      <c r="H295" s="151">
        <v>0.6495726495726496</v>
      </c>
      <c r="I295" s="149" t="s">
        <v>88</v>
      </c>
      <c r="M295" s="141" t="str">
        <f t="shared" si="8"/>
        <v>Yes</v>
      </c>
      <c r="N295" s="141">
        <f t="shared" si="9"/>
        <v>0</v>
      </c>
      <c r="O295" s="49"/>
      <c r="P295" s="132"/>
    </row>
    <row r="296" spans="1:16" ht="30" x14ac:dyDescent="0.25">
      <c r="A296" s="149">
        <v>2013</v>
      </c>
      <c r="B296" s="149" t="s">
        <v>135</v>
      </c>
      <c r="C296" s="137" t="s">
        <v>170</v>
      </c>
      <c r="D296" s="149" t="s">
        <v>150</v>
      </c>
      <c r="E296" s="149" t="s">
        <v>109</v>
      </c>
      <c r="F296" s="137" t="s">
        <v>125</v>
      </c>
      <c r="G296" s="150">
        <v>49</v>
      </c>
      <c r="H296" s="151">
        <v>0.44897959183673469</v>
      </c>
      <c r="I296" s="149" t="s">
        <v>88</v>
      </c>
      <c r="M296" s="141" t="str">
        <f t="shared" si="8"/>
        <v>Yes</v>
      </c>
      <c r="N296" s="141">
        <f t="shared" si="9"/>
        <v>0</v>
      </c>
      <c r="O296" s="49"/>
      <c r="P296" s="132"/>
    </row>
    <row r="297" spans="1:16" ht="30" x14ac:dyDescent="0.25">
      <c r="A297" s="149">
        <v>2013</v>
      </c>
      <c r="B297" s="149" t="s">
        <v>135</v>
      </c>
      <c r="C297" s="137" t="s">
        <v>170</v>
      </c>
      <c r="D297" s="149" t="s">
        <v>150</v>
      </c>
      <c r="E297" s="149" t="s">
        <v>109</v>
      </c>
      <c r="F297" s="137" t="s">
        <v>49</v>
      </c>
      <c r="G297" s="150">
        <v>20927</v>
      </c>
      <c r="H297" s="151">
        <v>0.57800927032063842</v>
      </c>
      <c r="I297" s="149"/>
      <c r="M297" s="141" t="str">
        <f t="shared" si="8"/>
        <v>Yes</v>
      </c>
      <c r="N297" s="141">
        <f t="shared" si="9"/>
        <v>0</v>
      </c>
      <c r="O297" s="49"/>
      <c r="P297" s="132"/>
    </row>
    <row r="298" spans="1:16" ht="30" x14ac:dyDescent="0.25">
      <c r="A298" s="149">
        <v>2013</v>
      </c>
      <c r="B298" s="149" t="s">
        <v>135</v>
      </c>
      <c r="C298" s="137" t="s">
        <v>170</v>
      </c>
      <c r="D298" s="149" t="s">
        <v>150</v>
      </c>
      <c r="E298" s="149" t="s">
        <v>109</v>
      </c>
      <c r="F298" s="137" t="s">
        <v>52</v>
      </c>
      <c r="G298" s="150">
        <v>106</v>
      </c>
      <c r="H298" s="151">
        <v>0.73584905660377353</v>
      </c>
      <c r="I298" s="149" t="s">
        <v>75</v>
      </c>
      <c r="M298" s="141" t="str">
        <f t="shared" si="8"/>
        <v>Yes</v>
      </c>
      <c r="N298" s="141">
        <f t="shared" si="9"/>
        <v>1</v>
      </c>
      <c r="O298" s="49"/>
      <c r="P298" s="132"/>
    </row>
    <row r="299" spans="1:16" ht="30" x14ac:dyDescent="0.25">
      <c r="A299" s="149">
        <v>2013</v>
      </c>
      <c r="B299" s="149" t="s">
        <v>136</v>
      </c>
      <c r="C299" s="137" t="s">
        <v>171</v>
      </c>
      <c r="D299" s="149" t="s">
        <v>150</v>
      </c>
      <c r="E299" s="149" t="s">
        <v>107</v>
      </c>
      <c r="F299" s="137" t="s">
        <v>30</v>
      </c>
      <c r="G299" s="150">
        <v>2452</v>
      </c>
      <c r="H299" s="151">
        <v>0.74469820554649269</v>
      </c>
      <c r="I299" s="149"/>
      <c r="M299" s="141" t="str">
        <f t="shared" si="8"/>
        <v>Yes</v>
      </c>
      <c r="N299" s="141">
        <f t="shared" si="9"/>
        <v>0</v>
      </c>
      <c r="O299" s="49"/>
      <c r="P299" s="132"/>
    </row>
    <row r="300" spans="1:16" ht="30" x14ac:dyDescent="0.25">
      <c r="A300" s="149">
        <v>2013</v>
      </c>
      <c r="B300" s="149" t="s">
        <v>136</v>
      </c>
      <c r="C300" s="137" t="s">
        <v>171</v>
      </c>
      <c r="D300" s="149" t="s">
        <v>150</v>
      </c>
      <c r="E300" s="149" t="s">
        <v>107</v>
      </c>
      <c r="F300" s="137" t="s">
        <v>31</v>
      </c>
      <c r="G300" s="150">
        <v>13050</v>
      </c>
      <c r="H300" s="151">
        <v>0.80842911877394641</v>
      </c>
      <c r="I300" s="149" t="s">
        <v>75</v>
      </c>
      <c r="M300" s="141" t="str">
        <f t="shared" si="8"/>
        <v>Yes</v>
      </c>
      <c r="N300" s="141">
        <f t="shared" si="9"/>
        <v>1</v>
      </c>
      <c r="O300" s="49"/>
      <c r="P300" s="132"/>
    </row>
    <row r="301" spans="1:16" ht="30" x14ac:dyDescent="0.25">
      <c r="A301" s="149">
        <v>2013</v>
      </c>
      <c r="B301" s="149" t="s">
        <v>136</v>
      </c>
      <c r="C301" s="137" t="s">
        <v>171</v>
      </c>
      <c r="D301" s="149" t="s">
        <v>150</v>
      </c>
      <c r="E301" s="149" t="s">
        <v>107</v>
      </c>
      <c r="F301" s="137" t="s">
        <v>32</v>
      </c>
      <c r="G301" s="150">
        <v>6820</v>
      </c>
      <c r="H301" s="151">
        <v>0.84266862170087975</v>
      </c>
      <c r="I301" s="149" t="s">
        <v>75</v>
      </c>
      <c r="M301" s="141" t="str">
        <f t="shared" si="8"/>
        <v>Yes</v>
      </c>
      <c r="N301" s="141">
        <f t="shared" si="9"/>
        <v>1</v>
      </c>
      <c r="O301" s="49"/>
      <c r="P301" s="132"/>
    </row>
    <row r="302" spans="1:16" ht="30" x14ac:dyDescent="0.25">
      <c r="A302" s="149">
        <v>2013</v>
      </c>
      <c r="B302" s="149" t="s">
        <v>136</v>
      </c>
      <c r="C302" s="137" t="s">
        <v>171</v>
      </c>
      <c r="D302" s="149" t="s">
        <v>150</v>
      </c>
      <c r="E302" s="149" t="s">
        <v>107</v>
      </c>
      <c r="F302" s="137" t="s">
        <v>123</v>
      </c>
      <c r="G302" s="150">
        <v>121</v>
      </c>
      <c r="H302" s="151">
        <v>0.90082644628099173</v>
      </c>
      <c r="I302" s="149" t="s">
        <v>75</v>
      </c>
      <c r="M302" s="141" t="str">
        <f t="shared" si="8"/>
        <v>Yes</v>
      </c>
      <c r="N302" s="141">
        <f t="shared" si="9"/>
        <v>1</v>
      </c>
      <c r="O302" s="49"/>
      <c r="P302" s="132"/>
    </row>
    <row r="303" spans="1:16" ht="30" x14ac:dyDescent="0.25">
      <c r="A303" s="149">
        <v>2013</v>
      </c>
      <c r="B303" s="149" t="s">
        <v>136</v>
      </c>
      <c r="C303" s="137" t="s">
        <v>171</v>
      </c>
      <c r="D303" s="149" t="s">
        <v>148</v>
      </c>
      <c r="E303" s="149" t="s">
        <v>77</v>
      </c>
      <c r="F303" s="137" t="s">
        <v>77</v>
      </c>
      <c r="G303" s="150">
        <v>71</v>
      </c>
      <c r="H303" s="151">
        <v>0.80281690140845074</v>
      </c>
      <c r="I303" s="149" t="s">
        <v>88</v>
      </c>
      <c r="M303" s="141" t="str">
        <f t="shared" si="8"/>
        <v>Yes</v>
      </c>
      <c r="N303" s="141">
        <f t="shared" si="9"/>
        <v>0</v>
      </c>
      <c r="O303" s="49"/>
      <c r="P303" s="132"/>
    </row>
    <row r="304" spans="1:16" ht="30" x14ac:dyDescent="0.25">
      <c r="A304" s="149">
        <v>2013</v>
      </c>
      <c r="B304" s="149" t="s">
        <v>136</v>
      </c>
      <c r="C304" s="137" t="s">
        <v>171</v>
      </c>
      <c r="D304" s="149" t="s">
        <v>148</v>
      </c>
      <c r="E304" s="149" t="s">
        <v>77</v>
      </c>
      <c r="F304" s="137" t="s">
        <v>101</v>
      </c>
      <c r="G304" s="150">
        <v>21625</v>
      </c>
      <c r="H304" s="151">
        <v>0.81253179190751446</v>
      </c>
      <c r="I304" s="149"/>
      <c r="M304" s="141" t="str">
        <f t="shared" si="8"/>
        <v>No</v>
      </c>
      <c r="N304" s="141">
        <f t="shared" si="9"/>
        <v>0</v>
      </c>
      <c r="O304" s="49"/>
      <c r="P304" s="132"/>
    </row>
    <row r="305" spans="1:16" ht="30" x14ac:dyDescent="0.25">
      <c r="A305" s="149">
        <v>2013</v>
      </c>
      <c r="B305" s="149" t="s">
        <v>136</v>
      </c>
      <c r="C305" s="137" t="s">
        <v>171</v>
      </c>
      <c r="D305" s="149" t="s">
        <v>148</v>
      </c>
      <c r="E305" s="149" t="s">
        <v>76</v>
      </c>
      <c r="F305" s="137" t="s">
        <v>16</v>
      </c>
      <c r="G305" s="150">
        <v>143</v>
      </c>
      <c r="H305" s="151">
        <v>0.75524475524475521</v>
      </c>
      <c r="I305" s="149" t="s">
        <v>88</v>
      </c>
      <c r="M305" s="141" t="str">
        <f t="shared" si="8"/>
        <v>Yes</v>
      </c>
      <c r="N305" s="141">
        <f t="shared" si="9"/>
        <v>0</v>
      </c>
      <c r="O305" s="49"/>
      <c r="P305" s="132"/>
    </row>
    <row r="306" spans="1:16" ht="30" x14ac:dyDescent="0.25">
      <c r="A306" s="149">
        <v>2013</v>
      </c>
      <c r="B306" s="149" t="s">
        <v>136</v>
      </c>
      <c r="C306" s="137" t="s">
        <v>171</v>
      </c>
      <c r="D306" s="149" t="s">
        <v>148</v>
      </c>
      <c r="E306" s="149" t="s">
        <v>76</v>
      </c>
      <c r="F306" s="137" t="s">
        <v>101</v>
      </c>
      <c r="G306" s="150">
        <v>21553</v>
      </c>
      <c r="H306" s="151">
        <v>0.81287987751125135</v>
      </c>
      <c r="I306" s="149"/>
      <c r="M306" s="141" t="str">
        <f t="shared" si="8"/>
        <v>No</v>
      </c>
      <c r="N306" s="141">
        <f t="shared" si="9"/>
        <v>0</v>
      </c>
      <c r="O306" s="49"/>
      <c r="P306" s="132"/>
    </row>
    <row r="307" spans="1:16" ht="30" x14ac:dyDescent="0.25">
      <c r="A307" s="149">
        <v>2013</v>
      </c>
      <c r="B307" s="149" t="s">
        <v>136</v>
      </c>
      <c r="C307" s="137" t="s">
        <v>171</v>
      </c>
      <c r="D307" s="149" t="s">
        <v>150</v>
      </c>
      <c r="E307" s="149" t="s">
        <v>108</v>
      </c>
      <c r="F307" s="137" t="s">
        <v>124</v>
      </c>
      <c r="G307" s="150">
        <v>137</v>
      </c>
      <c r="H307" s="151">
        <v>0.83941605839416056</v>
      </c>
      <c r="I307" s="149" t="s">
        <v>88</v>
      </c>
      <c r="M307" s="141" t="str">
        <f t="shared" si="8"/>
        <v>Yes</v>
      </c>
      <c r="N307" s="141">
        <f t="shared" si="9"/>
        <v>0</v>
      </c>
      <c r="O307" s="49"/>
      <c r="P307" s="132"/>
    </row>
    <row r="308" spans="1:16" ht="30" x14ac:dyDescent="0.25">
      <c r="A308" s="149">
        <v>2013</v>
      </c>
      <c r="B308" s="149" t="s">
        <v>136</v>
      </c>
      <c r="C308" s="137" t="s">
        <v>171</v>
      </c>
      <c r="D308" s="149" t="s">
        <v>150</v>
      </c>
      <c r="E308" s="149" t="s">
        <v>108</v>
      </c>
      <c r="F308" s="137" t="s">
        <v>85</v>
      </c>
      <c r="G308" s="150">
        <v>1814</v>
      </c>
      <c r="H308" s="151">
        <v>0.80264608599779497</v>
      </c>
      <c r="I308" s="149" t="s">
        <v>88</v>
      </c>
      <c r="M308" s="141" t="str">
        <f t="shared" si="8"/>
        <v>Yes</v>
      </c>
      <c r="N308" s="141">
        <f t="shared" si="9"/>
        <v>0</v>
      </c>
      <c r="O308" s="49"/>
      <c r="P308" s="132"/>
    </row>
    <row r="309" spans="1:16" ht="30" x14ac:dyDescent="0.25">
      <c r="A309" s="149">
        <v>2013</v>
      </c>
      <c r="B309" s="149" t="s">
        <v>136</v>
      </c>
      <c r="C309" s="137" t="s">
        <v>171</v>
      </c>
      <c r="D309" s="149" t="s">
        <v>150</v>
      </c>
      <c r="E309" s="149" t="s">
        <v>108</v>
      </c>
      <c r="F309" s="137" t="s">
        <v>86</v>
      </c>
      <c r="G309" s="150">
        <v>803</v>
      </c>
      <c r="H309" s="151">
        <v>0.86052303860523038</v>
      </c>
      <c r="I309" s="149" t="s">
        <v>75</v>
      </c>
      <c r="M309" s="141" t="str">
        <f t="shared" si="8"/>
        <v>Yes</v>
      </c>
      <c r="N309" s="141">
        <f t="shared" si="9"/>
        <v>1</v>
      </c>
      <c r="O309" s="49"/>
      <c r="P309" s="132"/>
    </row>
    <row r="310" spans="1:16" ht="30" x14ac:dyDescent="0.25">
      <c r="A310" s="149">
        <v>2013</v>
      </c>
      <c r="B310" s="149" t="s">
        <v>136</v>
      </c>
      <c r="C310" s="137" t="s">
        <v>171</v>
      </c>
      <c r="D310" s="149" t="s">
        <v>150</v>
      </c>
      <c r="E310" s="149" t="s">
        <v>108</v>
      </c>
      <c r="F310" s="137" t="s">
        <v>84</v>
      </c>
      <c r="G310" s="150">
        <v>404</v>
      </c>
      <c r="H310" s="151">
        <v>0.81188118811881194</v>
      </c>
      <c r="I310" s="149" t="s">
        <v>88</v>
      </c>
      <c r="M310" s="141" t="str">
        <f t="shared" si="8"/>
        <v>Yes</v>
      </c>
      <c r="N310" s="141">
        <f t="shared" si="9"/>
        <v>0</v>
      </c>
      <c r="O310" s="49"/>
      <c r="P310" s="132"/>
    </row>
    <row r="311" spans="1:16" ht="30" x14ac:dyDescent="0.25">
      <c r="A311" s="149">
        <v>2013</v>
      </c>
      <c r="B311" s="149" t="s">
        <v>136</v>
      </c>
      <c r="C311" s="137" t="s">
        <v>171</v>
      </c>
      <c r="D311" s="149" t="s">
        <v>150</v>
      </c>
      <c r="E311" s="149" t="s">
        <v>108</v>
      </c>
      <c r="F311" s="137" t="s">
        <v>41</v>
      </c>
      <c r="G311" s="150">
        <v>18617</v>
      </c>
      <c r="H311" s="151">
        <v>0.81108664124187568</v>
      </c>
      <c r="I311" s="149"/>
      <c r="M311" s="141" t="str">
        <f t="shared" si="8"/>
        <v>Yes</v>
      </c>
      <c r="N311" s="141">
        <f t="shared" si="9"/>
        <v>0</v>
      </c>
      <c r="O311" s="49"/>
      <c r="P311" s="132"/>
    </row>
    <row r="312" spans="1:16" ht="30" x14ac:dyDescent="0.25">
      <c r="A312" s="149">
        <v>2013</v>
      </c>
      <c r="B312" s="149" t="s">
        <v>136</v>
      </c>
      <c r="C312" s="137" t="s">
        <v>171</v>
      </c>
      <c r="D312" s="149" t="s">
        <v>148</v>
      </c>
      <c r="E312" s="149" t="s">
        <v>79</v>
      </c>
      <c r="F312" s="137" t="s">
        <v>103</v>
      </c>
      <c r="G312" s="150">
        <v>145</v>
      </c>
      <c r="H312" s="151">
        <v>0.77931034482758621</v>
      </c>
      <c r="I312" s="149" t="s">
        <v>88</v>
      </c>
      <c r="M312" s="141" t="str">
        <f t="shared" si="8"/>
        <v>Yes</v>
      </c>
      <c r="N312" s="141">
        <f t="shared" si="9"/>
        <v>0</v>
      </c>
      <c r="O312" s="49"/>
      <c r="P312" s="132"/>
    </row>
    <row r="313" spans="1:16" ht="30" x14ac:dyDescent="0.25">
      <c r="A313" s="149">
        <v>2013</v>
      </c>
      <c r="B313" s="149" t="s">
        <v>136</v>
      </c>
      <c r="C313" s="137" t="s">
        <v>171</v>
      </c>
      <c r="D313" s="149" t="s">
        <v>148</v>
      </c>
      <c r="E313" s="149" t="s">
        <v>79</v>
      </c>
      <c r="F313" s="137" t="s">
        <v>101</v>
      </c>
      <c r="G313" s="150">
        <v>21551</v>
      </c>
      <c r="H313" s="151">
        <v>0.81272330750313215</v>
      </c>
      <c r="I313" s="149"/>
      <c r="M313" s="141" t="str">
        <f t="shared" si="8"/>
        <v>No</v>
      </c>
      <c r="N313" s="141">
        <f t="shared" si="9"/>
        <v>0</v>
      </c>
      <c r="O313" s="49"/>
      <c r="P313" s="132"/>
    </row>
    <row r="314" spans="1:16" ht="45" x14ac:dyDescent="0.25">
      <c r="A314" s="149">
        <v>2013</v>
      </c>
      <c r="B314" s="149" t="s">
        <v>136</v>
      </c>
      <c r="C314" s="137" t="s">
        <v>171</v>
      </c>
      <c r="D314" s="149" t="s">
        <v>148</v>
      </c>
      <c r="E314" s="149" t="s">
        <v>105</v>
      </c>
      <c r="F314" s="137" t="s">
        <v>122</v>
      </c>
      <c r="G314" s="150">
        <v>417</v>
      </c>
      <c r="H314" s="151">
        <v>0.73381294964028776</v>
      </c>
      <c r="I314" s="149" t="s">
        <v>75</v>
      </c>
      <c r="M314" s="141" t="str">
        <f t="shared" si="8"/>
        <v>Yes</v>
      </c>
      <c r="N314" s="141">
        <f t="shared" si="9"/>
        <v>1</v>
      </c>
      <c r="O314" s="49"/>
      <c r="P314" s="132"/>
    </row>
    <row r="315" spans="1:16" ht="30" x14ac:dyDescent="0.25">
      <c r="A315" s="149">
        <v>2013</v>
      </c>
      <c r="B315" s="149" t="s">
        <v>136</v>
      </c>
      <c r="C315" s="137" t="s">
        <v>171</v>
      </c>
      <c r="D315" s="149" t="s">
        <v>148</v>
      </c>
      <c r="E315" s="149" t="s">
        <v>105</v>
      </c>
      <c r="F315" s="137" t="s">
        <v>101</v>
      </c>
      <c r="G315" s="150">
        <v>21279</v>
      </c>
      <c r="H315" s="151">
        <v>0.81404201325250247</v>
      </c>
      <c r="I315" s="149"/>
      <c r="M315" s="141" t="str">
        <f t="shared" si="8"/>
        <v>No</v>
      </c>
      <c r="N315" s="141">
        <f t="shared" si="9"/>
        <v>0</v>
      </c>
      <c r="O315" s="49"/>
      <c r="P315" s="132"/>
    </row>
    <row r="316" spans="1:16" ht="30" x14ac:dyDescent="0.25">
      <c r="A316" s="149">
        <v>2013</v>
      </c>
      <c r="B316" s="149" t="s">
        <v>136</v>
      </c>
      <c r="C316" s="137" t="s">
        <v>171</v>
      </c>
      <c r="D316" s="149" t="s">
        <v>148</v>
      </c>
      <c r="E316" s="149" t="s">
        <v>98</v>
      </c>
      <c r="F316" s="137" t="s">
        <v>99</v>
      </c>
      <c r="G316" s="150">
        <v>1618</v>
      </c>
      <c r="H316" s="151">
        <v>0.74351050679851671</v>
      </c>
      <c r="I316" s="149"/>
      <c r="M316" s="141" t="str">
        <f t="shared" si="8"/>
        <v>Yes</v>
      </c>
      <c r="N316" s="141">
        <f t="shared" si="9"/>
        <v>0</v>
      </c>
      <c r="O316" s="49"/>
      <c r="P316" s="132"/>
    </row>
    <row r="317" spans="1:16" ht="30" x14ac:dyDescent="0.25">
      <c r="A317" s="149">
        <v>2013</v>
      </c>
      <c r="B317" s="149" t="s">
        <v>136</v>
      </c>
      <c r="C317" s="137" t="s">
        <v>171</v>
      </c>
      <c r="D317" s="149" t="s">
        <v>148</v>
      </c>
      <c r="E317" s="149" t="s">
        <v>98</v>
      </c>
      <c r="F317" s="137" t="s">
        <v>100</v>
      </c>
      <c r="G317" s="150">
        <v>20078</v>
      </c>
      <c r="H317" s="151">
        <v>0.8180595676860245</v>
      </c>
      <c r="I317" s="149" t="s">
        <v>75</v>
      </c>
      <c r="M317" s="141" t="str">
        <f t="shared" si="8"/>
        <v>No</v>
      </c>
      <c r="N317" s="141">
        <f t="shared" si="9"/>
        <v>1</v>
      </c>
      <c r="O317" s="49"/>
      <c r="P317" s="132"/>
    </row>
    <row r="318" spans="1:16" ht="30" x14ac:dyDescent="0.25">
      <c r="A318" s="149">
        <v>2013</v>
      </c>
      <c r="B318" s="149" t="s">
        <v>136</v>
      </c>
      <c r="C318" s="137" t="s">
        <v>171</v>
      </c>
      <c r="D318" s="149" t="s">
        <v>148</v>
      </c>
      <c r="E318" s="149" t="s">
        <v>80</v>
      </c>
      <c r="F318" s="137" t="s">
        <v>104</v>
      </c>
      <c r="G318" s="150">
        <v>545</v>
      </c>
      <c r="H318" s="151">
        <v>0.73577981651376145</v>
      </c>
      <c r="I318" s="149" t="s">
        <v>75</v>
      </c>
      <c r="M318" s="141" t="str">
        <f t="shared" si="8"/>
        <v>Yes</v>
      </c>
      <c r="N318" s="141">
        <f t="shared" si="9"/>
        <v>1</v>
      </c>
      <c r="O318" s="49"/>
      <c r="P318" s="132"/>
    </row>
    <row r="319" spans="1:16" ht="30" x14ac:dyDescent="0.25">
      <c r="A319" s="149">
        <v>2013</v>
      </c>
      <c r="B319" s="149" t="s">
        <v>136</v>
      </c>
      <c r="C319" s="137" t="s">
        <v>171</v>
      </c>
      <c r="D319" s="149" t="s">
        <v>148</v>
      </c>
      <c r="E319" s="149" t="s">
        <v>80</v>
      </c>
      <c r="F319" s="137" t="s">
        <v>101</v>
      </c>
      <c r="G319" s="150">
        <v>21151</v>
      </c>
      <c r="H319" s="151">
        <v>0.8144768568861992</v>
      </c>
      <c r="I319" s="149"/>
      <c r="M319" s="141" t="str">
        <f t="shared" si="8"/>
        <v>No</v>
      </c>
      <c r="N319" s="141">
        <f t="shared" si="9"/>
        <v>0</v>
      </c>
      <c r="O319" s="49"/>
      <c r="P319" s="132"/>
    </row>
    <row r="320" spans="1:16" ht="30" x14ac:dyDescent="0.25">
      <c r="A320" s="149">
        <v>2013</v>
      </c>
      <c r="B320" s="149" t="s">
        <v>136</v>
      </c>
      <c r="C320" s="137" t="s">
        <v>171</v>
      </c>
      <c r="D320" s="149" t="s">
        <v>148</v>
      </c>
      <c r="E320" s="149" t="s">
        <v>78</v>
      </c>
      <c r="F320" s="137" t="s">
        <v>102</v>
      </c>
      <c r="G320" s="150">
        <v>428</v>
      </c>
      <c r="H320" s="151">
        <v>0.74766355140186913</v>
      </c>
      <c r="I320" s="149" t="s">
        <v>75</v>
      </c>
      <c r="M320" s="141" t="str">
        <f t="shared" si="8"/>
        <v>Yes</v>
      </c>
      <c r="N320" s="141">
        <f t="shared" si="9"/>
        <v>1</v>
      </c>
      <c r="O320" s="49"/>
      <c r="P320" s="132"/>
    </row>
    <row r="321" spans="1:16" ht="30" x14ac:dyDescent="0.25">
      <c r="A321" s="149">
        <v>2013</v>
      </c>
      <c r="B321" s="149" t="s">
        <v>136</v>
      </c>
      <c r="C321" s="137" t="s">
        <v>171</v>
      </c>
      <c r="D321" s="149" t="s">
        <v>148</v>
      </c>
      <c r="E321" s="149" t="s">
        <v>78</v>
      </c>
      <c r="F321" s="137" t="s">
        <v>101</v>
      </c>
      <c r="G321" s="150">
        <v>21268</v>
      </c>
      <c r="H321" s="151">
        <v>0.81380477712996047</v>
      </c>
      <c r="I321" s="149"/>
      <c r="M321" s="141" t="str">
        <f t="shared" si="8"/>
        <v>No</v>
      </c>
      <c r="N321" s="141">
        <f t="shared" si="9"/>
        <v>0</v>
      </c>
      <c r="O321" s="49"/>
      <c r="P321" s="132"/>
    </row>
    <row r="322" spans="1:16" ht="30" x14ac:dyDescent="0.25">
      <c r="A322" s="149">
        <v>2013</v>
      </c>
      <c r="B322" s="149" t="s">
        <v>136</v>
      </c>
      <c r="C322" s="137" t="s">
        <v>171</v>
      </c>
      <c r="D322" s="149" t="s">
        <v>150</v>
      </c>
      <c r="E322" s="149" t="s">
        <v>109</v>
      </c>
      <c r="F322" s="137" t="s">
        <v>51</v>
      </c>
      <c r="G322" s="150">
        <v>120</v>
      </c>
      <c r="H322" s="151">
        <v>0.8</v>
      </c>
      <c r="I322" s="149" t="s">
        <v>88</v>
      </c>
      <c r="M322" s="141" t="str">
        <f t="shared" si="8"/>
        <v>Yes</v>
      </c>
      <c r="N322" s="141">
        <f t="shared" si="9"/>
        <v>0</v>
      </c>
      <c r="O322" s="49"/>
      <c r="P322" s="132"/>
    </row>
    <row r="323" spans="1:16" ht="30" x14ac:dyDescent="0.25">
      <c r="A323" s="149">
        <v>2013</v>
      </c>
      <c r="B323" s="149" t="s">
        <v>136</v>
      </c>
      <c r="C323" s="137" t="s">
        <v>171</v>
      </c>
      <c r="D323" s="149" t="s">
        <v>150</v>
      </c>
      <c r="E323" s="149" t="s">
        <v>109</v>
      </c>
      <c r="F323" s="137" t="s">
        <v>125</v>
      </c>
      <c r="G323" s="150">
        <v>48</v>
      </c>
      <c r="H323" s="151">
        <v>0.79166666666666663</v>
      </c>
      <c r="I323" s="149" t="s">
        <v>88</v>
      </c>
      <c r="M323" s="141" t="str">
        <f t="shared" ref="M323:M352" si="10">IF(LEFT(F323,2)="no","No","Yes")</f>
        <v>Yes</v>
      </c>
      <c r="N323" s="141">
        <f t="shared" ref="N323:N352" si="11">IF(I323="*",1,0)</f>
        <v>0</v>
      </c>
      <c r="O323" s="49"/>
      <c r="P323" s="132"/>
    </row>
    <row r="324" spans="1:16" ht="30" x14ac:dyDescent="0.25">
      <c r="A324" s="149">
        <v>2013</v>
      </c>
      <c r="B324" s="149" t="s">
        <v>136</v>
      </c>
      <c r="C324" s="137" t="s">
        <v>171</v>
      </c>
      <c r="D324" s="149" t="s">
        <v>150</v>
      </c>
      <c r="E324" s="149" t="s">
        <v>109</v>
      </c>
      <c r="F324" s="137" t="s">
        <v>49</v>
      </c>
      <c r="G324" s="150">
        <v>21236</v>
      </c>
      <c r="H324" s="151">
        <v>0.81291203616500285</v>
      </c>
      <c r="I324" s="149"/>
      <c r="M324" s="141" t="str">
        <f t="shared" si="10"/>
        <v>Yes</v>
      </c>
      <c r="N324" s="141">
        <f t="shared" si="11"/>
        <v>0</v>
      </c>
      <c r="O324" s="49"/>
      <c r="P324" s="132"/>
    </row>
    <row r="325" spans="1:16" ht="30" x14ac:dyDescent="0.25">
      <c r="A325" s="149">
        <v>2013</v>
      </c>
      <c r="B325" s="149" t="s">
        <v>136</v>
      </c>
      <c r="C325" s="137" t="s">
        <v>171</v>
      </c>
      <c r="D325" s="149" t="s">
        <v>150</v>
      </c>
      <c r="E325" s="149" t="s">
        <v>109</v>
      </c>
      <c r="F325" s="137" t="s">
        <v>52</v>
      </c>
      <c r="G325" s="150">
        <v>107</v>
      </c>
      <c r="H325" s="151">
        <v>0.78504672897196259</v>
      </c>
      <c r="I325" s="149" t="s">
        <v>88</v>
      </c>
      <c r="M325" s="141" t="str">
        <f t="shared" si="10"/>
        <v>Yes</v>
      </c>
      <c r="N325" s="141">
        <f t="shared" si="11"/>
        <v>0</v>
      </c>
      <c r="O325" s="49"/>
      <c r="P325" s="132"/>
    </row>
    <row r="326" spans="1:16" ht="30" x14ac:dyDescent="0.25">
      <c r="A326" s="149">
        <v>2013</v>
      </c>
      <c r="B326" s="149" t="s">
        <v>137</v>
      </c>
      <c r="C326" s="137" t="s">
        <v>172</v>
      </c>
      <c r="D326" s="149" t="s">
        <v>150</v>
      </c>
      <c r="E326" s="149" t="s">
        <v>107</v>
      </c>
      <c r="F326" s="137" t="s">
        <v>30</v>
      </c>
      <c r="G326" s="150">
        <v>2420</v>
      </c>
      <c r="H326" s="151">
        <v>0.71033057851239667</v>
      </c>
      <c r="I326" s="149"/>
      <c r="M326" s="141" t="str">
        <f t="shared" si="10"/>
        <v>Yes</v>
      </c>
      <c r="N326" s="141">
        <f t="shared" si="11"/>
        <v>0</v>
      </c>
      <c r="O326" s="49"/>
      <c r="P326" s="132"/>
    </row>
    <row r="327" spans="1:16" ht="30" x14ac:dyDescent="0.25">
      <c r="A327" s="149">
        <v>2013</v>
      </c>
      <c r="B327" s="149" t="s">
        <v>137</v>
      </c>
      <c r="C327" s="137" t="s">
        <v>172</v>
      </c>
      <c r="D327" s="149" t="s">
        <v>150</v>
      </c>
      <c r="E327" s="149" t="s">
        <v>107</v>
      </c>
      <c r="F327" s="137" t="s">
        <v>31</v>
      </c>
      <c r="G327" s="150">
        <v>12976</v>
      </c>
      <c r="H327" s="151">
        <v>0.7596331689272503</v>
      </c>
      <c r="I327" s="149" t="s">
        <v>75</v>
      </c>
      <c r="M327" s="141" t="str">
        <f t="shared" si="10"/>
        <v>Yes</v>
      </c>
      <c r="N327" s="141">
        <f t="shared" si="11"/>
        <v>1</v>
      </c>
      <c r="O327" s="49"/>
      <c r="P327" s="132"/>
    </row>
    <row r="328" spans="1:16" ht="30" x14ac:dyDescent="0.25">
      <c r="A328" s="149">
        <v>2013</v>
      </c>
      <c r="B328" s="149" t="s">
        <v>137</v>
      </c>
      <c r="C328" s="137" t="s">
        <v>172</v>
      </c>
      <c r="D328" s="149" t="s">
        <v>150</v>
      </c>
      <c r="E328" s="149" t="s">
        <v>107</v>
      </c>
      <c r="F328" s="137" t="s">
        <v>32</v>
      </c>
      <c r="G328" s="150">
        <v>6773</v>
      </c>
      <c r="H328" s="151">
        <v>0.7875387568285841</v>
      </c>
      <c r="I328" s="149" t="s">
        <v>75</v>
      </c>
      <c r="M328" s="141" t="str">
        <f t="shared" si="10"/>
        <v>Yes</v>
      </c>
      <c r="N328" s="141">
        <f t="shared" si="11"/>
        <v>1</v>
      </c>
      <c r="O328" s="49"/>
      <c r="P328" s="132"/>
    </row>
    <row r="329" spans="1:16" ht="30" x14ac:dyDescent="0.25">
      <c r="A329" s="149">
        <v>2013</v>
      </c>
      <c r="B329" s="149" t="s">
        <v>137</v>
      </c>
      <c r="C329" s="137" t="s">
        <v>172</v>
      </c>
      <c r="D329" s="149" t="s">
        <v>150</v>
      </c>
      <c r="E329" s="149" t="s">
        <v>107</v>
      </c>
      <c r="F329" s="137" t="s">
        <v>123</v>
      </c>
      <c r="G329" s="150">
        <v>117</v>
      </c>
      <c r="H329" s="151">
        <v>0.79487179487179482</v>
      </c>
      <c r="I329" s="149" t="s">
        <v>75</v>
      </c>
      <c r="M329" s="141" t="str">
        <f t="shared" si="10"/>
        <v>Yes</v>
      </c>
      <c r="N329" s="141">
        <f t="shared" si="11"/>
        <v>1</v>
      </c>
      <c r="O329" s="49"/>
      <c r="P329" s="132"/>
    </row>
    <row r="330" spans="1:16" ht="30" x14ac:dyDescent="0.25">
      <c r="A330" s="149">
        <v>2013</v>
      </c>
      <c r="B330" s="149" t="s">
        <v>137</v>
      </c>
      <c r="C330" s="137" t="s">
        <v>172</v>
      </c>
      <c r="D330" s="149" t="s">
        <v>148</v>
      </c>
      <c r="E330" s="149" t="s">
        <v>77</v>
      </c>
      <c r="F330" s="137" t="s">
        <v>77</v>
      </c>
      <c r="G330" s="150">
        <v>73</v>
      </c>
      <c r="H330" s="151">
        <v>0.79452054794520544</v>
      </c>
      <c r="I330" s="149" t="s">
        <v>88</v>
      </c>
      <c r="M330" s="141" t="str">
        <f t="shared" si="10"/>
        <v>Yes</v>
      </c>
      <c r="N330" s="141">
        <f t="shared" si="11"/>
        <v>0</v>
      </c>
      <c r="O330" s="49"/>
      <c r="P330" s="132"/>
    </row>
    <row r="331" spans="1:16" ht="30" x14ac:dyDescent="0.25">
      <c r="A331" s="149">
        <v>2013</v>
      </c>
      <c r="B331" s="149" t="s">
        <v>137</v>
      </c>
      <c r="C331" s="137" t="s">
        <v>172</v>
      </c>
      <c r="D331" s="149" t="s">
        <v>148</v>
      </c>
      <c r="E331" s="149" t="s">
        <v>77</v>
      </c>
      <c r="F331" s="137" t="s">
        <v>101</v>
      </c>
      <c r="G331" s="150">
        <v>21476</v>
      </c>
      <c r="H331" s="151">
        <v>0.76210653753026636</v>
      </c>
      <c r="I331" s="149"/>
      <c r="M331" s="141" t="str">
        <f t="shared" si="10"/>
        <v>No</v>
      </c>
      <c r="N331" s="141">
        <f t="shared" si="11"/>
        <v>0</v>
      </c>
      <c r="O331" s="49"/>
      <c r="P331" s="132"/>
    </row>
    <row r="332" spans="1:16" ht="30" x14ac:dyDescent="0.25">
      <c r="A332" s="149">
        <v>2013</v>
      </c>
      <c r="B332" s="149" t="s">
        <v>137</v>
      </c>
      <c r="C332" s="137" t="s">
        <v>172</v>
      </c>
      <c r="D332" s="149" t="s">
        <v>148</v>
      </c>
      <c r="E332" s="149" t="s">
        <v>76</v>
      </c>
      <c r="F332" s="137" t="s">
        <v>16</v>
      </c>
      <c r="G332" s="150">
        <v>146</v>
      </c>
      <c r="H332" s="151">
        <v>0.73287671232876717</v>
      </c>
      <c r="I332" s="149" t="s">
        <v>88</v>
      </c>
      <c r="M332" s="141" t="str">
        <f t="shared" si="10"/>
        <v>Yes</v>
      </c>
      <c r="N332" s="141">
        <f t="shared" si="11"/>
        <v>0</v>
      </c>
      <c r="O332" s="49"/>
      <c r="P332" s="132"/>
    </row>
    <row r="333" spans="1:16" ht="30" x14ac:dyDescent="0.25">
      <c r="A333" s="149">
        <v>2013</v>
      </c>
      <c r="B333" s="149" t="s">
        <v>137</v>
      </c>
      <c r="C333" s="137" t="s">
        <v>172</v>
      </c>
      <c r="D333" s="149" t="s">
        <v>148</v>
      </c>
      <c r="E333" s="149" t="s">
        <v>76</v>
      </c>
      <c r="F333" s="137" t="s">
        <v>101</v>
      </c>
      <c r="G333" s="150">
        <v>21403</v>
      </c>
      <c r="H333" s="151">
        <v>0.76241648367051351</v>
      </c>
      <c r="I333" s="149"/>
      <c r="M333" s="141" t="str">
        <f t="shared" si="10"/>
        <v>No</v>
      </c>
      <c r="N333" s="141">
        <f t="shared" si="11"/>
        <v>0</v>
      </c>
      <c r="O333" s="49"/>
      <c r="P333" s="132"/>
    </row>
    <row r="334" spans="1:16" ht="30" x14ac:dyDescent="0.25">
      <c r="A334" s="149">
        <v>2013</v>
      </c>
      <c r="B334" s="149" t="s">
        <v>137</v>
      </c>
      <c r="C334" s="137" t="s">
        <v>172</v>
      </c>
      <c r="D334" s="149" t="s">
        <v>150</v>
      </c>
      <c r="E334" s="149" t="s">
        <v>108</v>
      </c>
      <c r="F334" s="137" t="s">
        <v>124</v>
      </c>
      <c r="G334" s="150">
        <v>142</v>
      </c>
      <c r="H334" s="151">
        <v>0.8380281690140845</v>
      </c>
      <c r="I334" s="149" t="s">
        <v>75</v>
      </c>
      <c r="M334" s="141" t="str">
        <f t="shared" si="10"/>
        <v>Yes</v>
      </c>
      <c r="N334" s="141">
        <f t="shared" si="11"/>
        <v>1</v>
      </c>
      <c r="O334" s="49"/>
      <c r="P334" s="132"/>
    </row>
    <row r="335" spans="1:16" ht="30" x14ac:dyDescent="0.25">
      <c r="A335" s="149">
        <v>2013</v>
      </c>
      <c r="B335" s="149" t="s">
        <v>137</v>
      </c>
      <c r="C335" s="137" t="s">
        <v>172</v>
      </c>
      <c r="D335" s="149" t="s">
        <v>150</v>
      </c>
      <c r="E335" s="149" t="s">
        <v>108</v>
      </c>
      <c r="F335" s="137" t="s">
        <v>85</v>
      </c>
      <c r="G335" s="150">
        <v>1820</v>
      </c>
      <c r="H335" s="151">
        <v>0.80714285714285716</v>
      </c>
      <c r="I335" s="149" t="s">
        <v>75</v>
      </c>
      <c r="M335" s="141" t="str">
        <f t="shared" si="10"/>
        <v>Yes</v>
      </c>
      <c r="N335" s="141">
        <f t="shared" si="11"/>
        <v>1</v>
      </c>
      <c r="O335" s="49"/>
      <c r="P335" s="132"/>
    </row>
    <row r="336" spans="1:16" ht="30" x14ac:dyDescent="0.25">
      <c r="A336" s="149">
        <v>2013</v>
      </c>
      <c r="B336" s="149" t="s">
        <v>137</v>
      </c>
      <c r="C336" s="137" t="s">
        <v>172</v>
      </c>
      <c r="D336" s="149" t="s">
        <v>150</v>
      </c>
      <c r="E336" s="149" t="s">
        <v>108</v>
      </c>
      <c r="F336" s="137" t="s">
        <v>86</v>
      </c>
      <c r="G336" s="150">
        <v>800</v>
      </c>
      <c r="H336" s="151">
        <v>0.83750000000000002</v>
      </c>
      <c r="I336" s="149" t="s">
        <v>75</v>
      </c>
      <c r="M336" s="141" t="str">
        <f t="shared" si="10"/>
        <v>Yes</v>
      </c>
      <c r="N336" s="141">
        <f t="shared" si="11"/>
        <v>1</v>
      </c>
      <c r="O336" s="49"/>
      <c r="P336" s="132"/>
    </row>
    <row r="337" spans="1:16" ht="30" x14ac:dyDescent="0.25">
      <c r="A337" s="149">
        <v>2013</v>
      </c>
      <c r="B337" s="149" t="s">
        <v>137</v>
      </c>
      <c r="C337" s="137" t="s">
        <v>172</v>
      </c>
      <c r="D337" s="149" t="s">
        <v>150</v>
      </c>
      <c r="E337" s="149" t="s">
        <v>108</v>
      </c>
      <c r="F337" s="137" t="s">
        <v>84</v>
      </c>
      <c r="G337" s="150">
        <v>405</v>
      </c>
      <c r="H337" s="151">
        <v>0.75308641975308643</v>
      </c>
      <c r="I337" s="149" t="s">
        <v>88</v>
      </c>
      <c r="M337" s="141" t="str">
        <f t="shared" si="10"/>
        <v>Yes</v>
      </c>
      <c r="N337" s="141">
        <f t="shared" si="11"/>
        <v>0</v>
      </c>
      <c r="O337" s="49"/>
      <c r="P337" s="132"/>
    </row>
    <row r="338" spans="1:16" ht="30" x14ac:dyDescent="0.25">
      <c r="A338" s="149">
        <v>2013</v>
      </c>
      <c r="B338" s="149" t="s">
        <v>137</v>
      </c>
      <c r="C338" s="137" t="s">
        <v>172</v>
      </c>
      <c r="D338" s="149" t="s">
        <v>150</v>
      </c>
      <c r="E338" s="149" t="s">
        <v>108</v>
      </c>
      <c r="F338" s="137" t="s">
        <v>41</v>
      </c>
      <c r="G338" s="150">
        <v>18447</v>
      </c>
      <c r="H338" s="151">
        <v>0.75302217162682283</v>
      </c>
      <c r="I338" s="149"/>
      <c r="M338" s="141" t="str">
        <f t="shared" si="10"/>
        <v>Yes</v>
      </c>
      <c r="N338" s="141">
        <f t="shared" si="11"/>
        <v>0</v>
      </c>
      <c r="O338" s="49"/>
      <c r="P338" s="132"/>
    </row>
    <row r="339" spans="1:16" ht="30" x14ac:dyDescent="0.25">
      <c r="A339" s="149">
        <v>2013</v>
      </c>
      <c r="B339" s="149" t="s">
        <v>137</v>
      </c>
      <c r="C339" s="137" t="s">
        <v>172</v>
      </c>
      <c r="D339" s="149" t="s">
        <v>148</v>
      </c>
      <c r="E339" s="149" t="s">
        <v>79</v>
      </c>
      <c r="F339" s="137" t="s">
        <v>103</v>
      </c>
      <c r="G339" s="150">
        <v>149</v>
      </c>
      <c r="H339" s="151">
        <v>0.65100671140939592</v>
      </c>
      <c r="I339" s="149" t="s">
        <v>75</v>
      </c>
      <c r="M339" s="141" t="str">
        <f t="shared" si="10"/>
        <v>Yes</v>
      </c>
      <c r="N339" s="141">
        <f t="shared" si="11"/>
        <v>1</v>
      </c>
      <c r="O339" s="49"/>
      <c r="P339" s="132"/>
    </row>
    <row r="340" spans="1:16" ht="30" x14ac:dyDescent="0.25">
      <c r="A340" s="149">
        <v>2013</v>
      </c>
      <c r="B340" s="149" t="s">
        <v>137</v>
      </c>
      <c r="C340" s="137" t="s">
        <v>172</v>
      </c>
      <c r="D340" s="149" t="s">
        <v>148</v>
      </c>
      <c r="E340" s="149" t="s">
        <v>79</v>
      </c>
      <c r="F340" s="137" t="s">
        <v>101</v>
      </c>
      <c r="G340" s="150">
        <v>21400</v>
      </c>
      <c r="H340" s="151">
        <v>0.76299065420560752</v>
      </c>
      <c r="I340" s="149"/>
      <c r="M340" s="141" t="str">
        <f t="shared" si="10"/>
        <v>No</v>
      </c>
      <c r="N340" s="141">
        <f t="shared" si="11"/>
        <v>0</v>
      </c>
      <c r="O340" s="49"/>
      <c r="P340" s="132"/>
    </row>
    <row r="341" spans="1:16" ht="45" x14ac:dyDescent="0.25">
      <c r="A341" s="149">
        <v>2013</v>
      </c>
      <c r="B341" s="149" t="s">
        <v>137</v>
      </c>
      <c r="C341" s="137" t="s">
        <v>172</v>
      </c>
      <c r="D341" s="149" t="s">
        <v>148</v>
      </c>
      <c r="E341" s="149" t="s">
        <v>105</v>
      </c>
      <c r="F341" s="137" t="s">
        <v>122</v>
      </c>
      <c r="G341" s="150">
        <v>411</v>
      </c>
      <c r="H341" s="151">
        <v>0.73236009732360097</v>
      </c>
      <c r="I341" s="149" t="s">
        <v>88</v>
      </c>
      <c r="M341" s="141" t="str">
        <f t="shared" si="10"/>
        <v>Yes</v>
      </c>
      <c r="N341" s="141">
        <f t="shared" si="11"/>
        <v>0</v>
      </c>
      <c r="O341" s="49"/>
      <c r="P341" s="132"/>
    </row>
    <row r="342" spans="1:16" ht="30" x14ac:dyDescent="0.25">
      <c r="A342" s="149">
        <v>2013</v>
      </c>
      <c r="B342" s="149" t="s">
        <v>137</v>
      </c>
      <c r="C342" s="137" t="s">
        <v>172</v>
      </c>
      <c r="D342" s="149" t="s">
        <v>148</v>
      </c>
      <c r="E342" s="149" t="s">
        <v>105</v>
      </c>
      <c r="F342" s="137" t="s">
        <v>101</v>
      </c>
      <c r="G342" s="150">
        <v>21138</v>
      </c>
      <c r="H342" s="151">
        <v>0.76279685873781811</v>
      </c>
      <c r="I342" s="149"/>
      <c r="M342" s="141" t="str">
        <f t="shared" si="10"/>
        <v>No</v>
      </c>
      <c r="N342" s="141">
        <f t="shared" si="11"/>
        <v>0</v>
      </c>
      <c r="O342" s="49"/>
      <c r="P342" s="132"/>
    </row>
    <row r="343" spans="1:16" ht="30" x14ac:dyDescent="0.25">
      <c r="A343" s="149">
        <v>2013</v>
      </c>
      <c r="B343" s="149" t="s">
        <v>137</v>
      </c>
      <c r="C343" s="137" t="s">
        <v>172</v>
      </c>
      <c r="D343" s="149" t="s">
        <v>148</v>
      </c>
      <c r="E343" s="149" t="s">
        <v>98</v>
      </c>
      <c r="F343" s="137" t="s">
        <v>99</v>
      </c>
      <c r="G343" s="150">
        <v>1618</v>
      </c>
      <c r="H343" s="151">
        <v>0.68974042027194071</v>
      </c>
      <c r="I343" s="149"/>
      <c r="M343" s="141" t="str">
        <f t="shared" si="10"/>
        <v>Yes</v>
      </c>
      <c r="N343" s="141">
        <f t="shared" si="11"/>
        <v>0</v>
      </c>
      <c r="O343" s="49"/>
      <c r="P343" s="132"/>
    </row>
    <row r="344" spans="1:16" ht="30" x14ac:dyDescent="0.25">
      <c r="A344" s="149">
        <v>2013</v>
      </c>
      <c r="B344" s="149" t="s">
        <v>137</v>
      </c>
      <c r="C344" s="137" t="s">
        <v>172</v>
      </c>
      <c r="D344" s="149" t="s">
        <v>148</v>
      </c>
      <c r="E344" s="149" t="s">
        <v>98</v>
      </c>
      <c r="F344" s="137" t="s">
        <v>100</v>
      </c>
      <c r="G344" s="150">
        <v>19931</v>
      </c>
      <c r="H344" s="151">
        <v>0.76809994480959309</v>
      </c>
      <c r="I344" s="149" t="s">
        <v>75</v>
      </c>
      <c r="M344" s="141" t="str">
        <f t="shared" si="10"/>
        <v>No</v>
      </c>
      <c r="N344" s="141">
        <f t="shared" si="11"/>
        <v>1</v>
      </c>
      <c r="O344" s="49"/>
      <c r="P344" s="132"/>
    </row>
    <row r="345" spans="1:16" ht="30" x14ac:dyDescent="0.25">
      <c r="A345" s="149">
        <v>2013</v>
      </c>
      <c r="B345" s="149" t="s">
        <v>137</v>
      </c>
      <c r="C345" s="137" t="s">
        <v>172</v>
      </c>
      <c r="D345" s="149" t="s">
        <v>148</v>
      </c>
      <c r="E345" s="149" t="s">
        <v>80</v>
      </c>
      <c r="F345" s="137" t="s">
        <v>104</v>
      </c>
      <c r="G345" s="150">
        <v>544</v>
      </c>
      <c r="H345" s="151">
        <v>0.66727941176470584</v>
      </c>
      <c r="I345" s="149" t="s">
        <v>75</v>
      </c>
      <c r="M345" s="141" t="str">
        <f t="shared" si="10"/>
        <v>Yes</v>
      </c>
      <c r="N345" s="141">
        <f t="shared" si="11"/>
        <v>1</v>
      </c>
      <c r="O345" s="49"/>
      <c r="P345" s="132"/>
    </row>
    <row r="346" spans="1:16" ht="30" x14ac:dyDescent="0.25">
      <c r="A346" s="149">
        <v>2013</v>
      </c>
      <c r="B346" s="149" t="s">
        <v>137</v>
      </c>
      <c r="C346" s="137" t="s">
        <v>172</v>
      </c>
      <c r="D346" s="149" t="s">
        <v>148</v>
      </c>
      <c r="E346" s="149" t="s">
        <v>80</v>
      </c>
      <c r="F346" s="137" t="s">
        <v>101</v>
      </c>
      <c r="G346" s="150">
        <v>21005</v>
      </c>
      <c r="H346" s="151">
        <v>0.76467507736253271</v>
      </c>
      <c r="I346" s="149"/>
      <c r="M346" s="141" t="str">
        <f t="shared" si="10"/>
        <v>No</v>
      </c>
      <c r="N346" s="141">
        <f t="shared" si="11"/>
        <v>0</v>
      </c>
      <c r="O346" s="49"/>
      <c r="P346" s="132"/>
    </row>
    <row r="347" spans="1:16" ht="30" x14ac:dyDescent="0.25">
      <c r="A347" s="149">
        <v>2013</v>
      </c>
      <c r="B347" s="149" t="s">
        <v>137</v>
      </c>
      <c r="C347" s="137" t="s">
        <v>172</v>
      </c>
      <c r="D347" s="149" t="s">
        <v>148</v>
      </c>
      <c r="E347" s="149" t="s">
        <v>78</v>
      </c>
      <c r="F347" s="137" t="s">
        <v>102</v>
      </c>
      <c r="G347" s="150">
        <v>426</v>
      </c>
      <c r="H347" s="151">
        <v>0.65258215962441313</v>
      </c>
      <c r="I347" s="149" t="s">
        <v>75</v>
      </c>
      <c r="M347" s="141" t="str">
        <f t="shared" si="10"/>
        <v>Yes</v>
      </c>
      <c r="N347" s="141">
        <f t="shared" si="11"/>
        <v>1</v>
      </c>
      <c r="O347" s="49"/>
      <c r="P347" s="132"/>
    </row>
    <row r="348" spans="1:16" ht="30" x14ac:dyDescent="0.25">
      <c r="A348" s="149">
        <v>2013</v>
      </c>
      <c r="B348" s="149" t="s">
        <v>137</v>
      </c>
      <c r="C348" s="137" t="s">
        <v>172</v>
      </c>
      <c r="D348" s="149" t="s">
        <v>148</v>
      </c>
      <c r="E348" s="149" t="s">
        <v>78</v>
      </c>
      <c r="F348" s="137" t="s">
        <v>101</v>
      </c>
      <c r="G348" s="150">
        <v>21123</v>
      </c>
      <c r="H348" s="151">
        <v>0.76442740141078447</v>
      </c>
      <c r="I348" s="149"/>
      <c r="M348" s="141" t="str">
        <f t="shared" si="10"/>
        <v>No</v>
      </c>
      <c r="N348" s="141">
        <f t="shared" si="11"/>
        <v>0</v>
      </c>
      <c r="O348" s="49"/>
      <c r="P348" s="132"/>
    </row>
    <row r="349" spans="1:16" ht="30" x14ac:dyDescent="0.25">
      <c r="A349" s="149">
        <v>2013</v>
      </c>
      <c r="B349" s="149" t="s">
        <v>137</v>
      </c>
      <c r="C349" s="137" t="s">
        <v>172</v>
      </c>
      <c r="D349" s="149" t="s">
        <v>150</v>
      </c>
      <c r="E349" s="149" t="s">
        <v>109</v>
      </c>
      <c r="F349" s="137" t="s">
        <v>51</v>
      </c>
      <c r="G349" s="150">
        <v>122</v>
      </c>
      <c r="H349" s="151">
        <v>0.73770491803278693</v>
      </c>
      <c r="I349" s="149" t="s">
        <v>88</v>
      </c>
      <c r="M349" s="141" t="str">
        <f t="shared" si="10"/>
        <v>Yes</v>
      </c>
      <c r="N349" s="141">
        <f t="shared" si="11"/>
        <v>0</v>
      </c>
      <c r="O349" s="49"/>
      <c r="P349" s="132"/>
    </row>
    <row r="350" spans="1:16" ht="30" x14ac:dyDescent="0.25">
      <c r="A350" s="149">
        <v>2013</v>
      </c>
      <c r="B350" s="149" t="s">
        <v>137</v>
      </c>
      <c r="C350" s="137" t="s">
        <v>172</v>
      </c>
      <c r="D350" s="149" t="s">
        <v>150</v>
      </c>
      <c r="E350" s="149" t="s">
        <v>109</v>
      </c>
      <c r="F350" s="137" t="s">
        <v>125</v>
      </c>
      <c r="G350" s="150">
        <v>47</v>
      </c>
      <c r="H350" s="151">
        <v>0.74468085106382975</v>
      </c>
      <c r="I350" s="149" t="s">
        <v>88</v>
      </c>
      <c r="M350" s="141" t="str">
        <f t="shared" si="10"/>
        <v>Yes</v>
      </c>
      <c r="N350" s="141">
        <f t="shared" si="11"/>
        <v>0</v>
      </c>
      <c r="O350" s="49"/>
      <c r="P350" s="132"/>
    </row>
    <row r="351" spans="1:16" ht="30" x14ac:dyDescent="0.25">
      <c r="A351" s="149">
        <v>2013</v>
      </c>
      <c r="B351" s="149" t="s">
        <v>137</v>
      </c>
      <c r="C351" s="137" t="s">
        <v>172</v>
      </c>
      <c r="D351" s="149" t="s">
        <v>150</v>
      </c>
      <c r="E351" s="149" t="s">
        <v>109</v>
      </c>
      <c r="F351" s="137" t="s">
        <v>49</v>
      </c>
      <c r="G351" s="150">
        <v>21066</v>
      </c>
      <c r="H351" s="151">
        <v>0.7604196335327067</v>
      </c>
      <c r="I351" s="149"/>
      <c r="M351" s="141" t="str">
        <f t="shared" si="10"/>
        <v>Yes</v>
      </c>
      <c r="N351" s="141">
        <f t="shared" si="11"/>
        <v>0</v>
      </c>
      <c r="O351" s="49"/>
      <c r="P351" s="132"/>
    </row>
    <row r="352" spans="1:16" ht="30" x14ac:dyDescent="0.25">
      <c r="A352" s="149">
        <v>2013</v>
      </c>
      <c r="B352" s="149" t="s">
        <v>137</v>
      </c>
      <c r="C352" s="137" t="s">
        <v>172</v>
      </c>
      <c r="D352" s="149" t="s">
        <v>150</v>
      </c>
      <c r="E352" s="149" t="s">
        <v>109</v>
      </c>
      <c r="F352" s="137" t="s">
        <v>52</v>
      </c>
      <c r="G352" s="150">
        <v>108</v>
      </c>
      <c r="H352" s="151">
        <v>0.82407407407407407</v>
      </c>
      <c r="I352" s="149" t="s">
        <v>88</v>
      </c>
      <c r="M352" s="141" t="str">
        <f t="shared" si="10"/>
        <v>Yes</v>
      </c>
      <c r="N352" s="141">
        <f t="shared" si="11"/>
        <v>0</v>
      </c>
      <c r="O352" s="49"/>
      <c r="P352" s="13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O375"/>
  <sheetViews>
    <sheetView showGridLines="0" zoomScale="80" zoomScaleNormal="80" workbookViewId="0">
      <pane ySplit="1" topLeftCell="A2" activePane="bottomLeft" state="frozen"/>
      <selection activeCell="E36" sqref="E36"/>
      <selection pane="bottomLeft"/>
    </sheetView>
  </sheetViews>
  <sheetFormatPr defaultRowHeight="15" x14ac:dyDescent="0.25"/>
  <cols>
    <col min="1" max="1" width="9.140625" style="52"/>
    <col min="2" max="2" width="11.28515625" style="52" bestFit="1" customWidth="1"/>
    <col min="3" max="3" width="89.140625" style="1" customWidth="1"/>
    <col min="4" max="4" width="20.5703125" style="1" customWidth="1"/>
    <col min="5" max="5" width="31.140625" style="52" customWidth="1"/>
    <col min="6" max="6" width="27.5703125" style="52" customWidth="1"/>
    <col min="7" max="7" width="16.42578125" style="52" customWidth="1"/>
    <col min="8" max="9" width="11.28515625" style="52" customWidth="1"/>
    <col min="10" max="10" width="8.85546875" style="153" bestFit="1" customWidth="1"/>
    <col min="11" max="11" width="9.140625" style="79"/>
    <col min="12" max="16384" width="9.140625" style="52"/>
  </cols>
  <sheetData>
    <row r="1" spans="1:15" ht="75" x14ac:dyDescent="0.25">
      <c r="A1" s="147" t="s">
        <v>73</v>
      </c>
      <c r="B1" s="147" t="s">
        <v>0</v>
      </c>
      <c r="C1" s="148" t="s">
        <v>146</v>
      </c>
      <c r="D1" s="148" t="s">
        <v>147</v>
      </c>
      <c r="E1" s="147" t="s">
        <v>94</v>
      </c>
      <c r="F1" s="147" t="s">
        <v>95</v>
      </c>
      <c r="G1" s="147" t="s">
        <v>96</v>
      </c>
      <c r="H1" s="148" t="s">
        <v>294</v>
      </c>
      <c r="I1" s="148" t="s">
        <v>295</v>
      </c>
      <c r="J1" s="141" t="s">
        <v>194</v>
      </c>
      <c r="K1" s="49"/>
      <c r="L1" s="49"/>
      <c r="M1" s="78"/>
      <c r="N1" s="82"/>
      <c r="O1" s="49"/>
    </row>
    <row r="2" spans="1:15" x14ac:dyDescent="0.25">
      <c r="A2" s="149">
        <v>2015</v>
      </c>
      <c r="B2" s="149" t="s">
        <v>212</v>
      </c>
      <c r="C2" s="137" t="s">
        <v>173</v>
      </c>
      <c r="D2" s="149" t="s">
        <v>150</v>
      </c>
      <c r="E2" s="149" t="s">
        <v>107</v>
      </c>
      <c r="F2" s="149" t="s">
        <v>30</v>
      </c>
      <c r="G2" s="150">
        <v>530</v>
      </c>
      <c r="H2" s="151">
        <v>0.56792452830188678</v>
      </c>
      <c r="I2" s="149"/>
      <c r="J2" s="141">
        <f>IF(I2="*",1,0)</f>
        <v>0</v>
      </c>
      <c r="K2" s="49"/>
      <c r="L2" s="132"/>
      <c r="M2" s="75"/>
      <c r="N2" s="49"/>
      <c r="O2" s="49"/>
    </row>
    <row r="3" spans="1:15" x14ac:dyDescent="0.25">
      <c r="A3" s="149">
        <v>2015</v>
      </c>
      <c r="B3" s="149" t="s">
        <v>212</v>
      </c>
      <c r="C3" s="137" t="s">
        <v>173</v>
      </c>
      <c r="D3" s="149" t="s">
        <v>150</v>
      </c>
      <c r="E3" s="149" t="s">
        <v>107</v>
      </c>
      <c r="F3" s="149" t="s">
        <v>31</v>
      </c>
      <c r="G3" s="150">
        <v>1111</v>
      </c>
      <c r="H3" s="151">
        <v>0.60756075607560756</v>
      </c>
      <c r="I3" s="149" t="s">
        <v>88</v>
      </c>
      <c r="J3" s="141">
        <f t="shared" ref="J3:J66" si="0">IF(I3="*",1,0)</f>
        <v>0</v>
      </c>
      <c r="K3" s="49"/>
      <c r="L3" s="132"/>
      <c r="M3" s="75"/>
      <c r="N3" s="49"/>
      <c r="O3" s="49"/>
    </row>
    <row r="4" spans="1:15" x14ac:dyDescent="0.25">
      <c r="A4" s="149">
        <v>2015</v>
      </c>
      <c r="B4" s="149" t="s">
        <v>212</v>
      </c>
      <c r="C4" s="137" t="s">
        <v>173</v>
      </c>
      <c r="D4" s="149" t="s">
        <v>150</v>
      </c>
      <c r="E4" s="149" t="s">
        <v>107</v>
      </c>
      <c r="F4" s="149" t="s">
        <v>32</v>
      </c>
      <c r="G4" s="150">
        <v>1670</v>
      </c>
      <c r="H4" s="151">
        <v>0.6347305389221557</v>
      </c>
      <c r="I4" s="149" t="s">
        <v>75</v>
      </c>
      <c r="J4" s="141">
        <f t="shared" si="0"/>
        <v>1</v>
      </c>
      <c r="K4" s="49"/>
      <c r="L4" s="132"/>
      <c r="M4" s="75"/>
      <c r="N4" s="49"/>
      <c r="O4" s="49"/>
    </row>
    <row r="5" spans="1:15" x14ac:dyDescent="0.25">
      <c r="A5" s="149">
        <v>2015</v>
      </c>
      <c r="B5" s="149" t="s">
        <v>212</v>
      </c>
      <c r="C5" s="137" t="s">
        <v>173</v>
      </c>
      <c r="D5" s="149" t="s">
        <v>150</v>
      </c>
      <c r="E5" s="149" t="s">
        <v>107</v>
      </c>
      <c r="F5" s="149" t="s">
        <v>33</v>
      </c>
      <c r="G5" s="150">
        <v>2382</v>
      </c>
      <c r="H5" s="151">
        <v>0.64231738035264485</v>
      </c>
      <c r="I5" s="149" t="s">
        <v>75</v>
      </c>
      <c r="J5" s="141">
        <f t="shared" si="0"/>
        <v>1</v>
      </c>
      <c r="K5" s="49"/>
      <c r="L5" s="132"/>
      <c r="M5" s="75"/>
      <c r="N5" s="49"/>
      <c r="O5" s="49"/>
    </row>
    <row r="6" spans="1:15" x14ac:dyDescent="0.25">
      <c r="A6" s="149">
        <v>2015</v>
      </c>
      <c r="B6" s="149" t="s">
        <v>212</v>
      </c>
      <c r="C6" s="137" t="s">
        <v>173</v>
      </c>
      <c r="D6" s="149" t="s">
        <v>150</v>
      </c>
      <c r="E6" s="149" t="s">
        <v>107</v>
      </c>
      <c r="F6" s="149" t="s">
        <v>34</v>
      </c>
      <c r="G6" s="150">
        <v>2098</v>
      </c>
      <c r="H6" s="151">
        <v>0.67397521448999043</v>
      </c>
      <c r="I6" s="149" t="s">
        <v>75</v>
      </c>
      <c r="J6" s="141">
        <f t="shared" si="0"/>
        <v>1</v>
      </c>
      <c r="K6" s="49"/>
      <c r="L6" s="132"/>
      <c r="M6" s="75"/>
      <c r="N6" s="49"/>
      <c r="O6" s="49"/>
    </row>
    <row r="7" spans="1:15" x14ac:dyDescent="0.25">
      <c r="A7" s="149">
        <v>2015</v>
      </c>
      <c r="B7" s="149" t="s">
        <v>212</v>
      </c>
      <c r="C7" s="137" t="s">
        <v>173</v>
      </c>
      <c r="D7" s="149" t="s">
        <v>150</v>
      </c>
      <c r="E7" s="149" t="s">
        <v>107</v>
      </c>
      <c r="F7" s="149" t="s">
        <v>35</v>
      </c>
      <c r="G7" s="150">
        <v>1753</v>
      </c>
      <c r="H7" s="151">
        <v>0.77809469480889903</v>
      </c>
      <c r="I7" s="149" t="s">
        <v>75</v>
      </c>
      <c r="J7" s="141">
        <f t="shared" si="0"/>
        <v>1</v>
      </c>
      <c r="K7" s="49"/>
      <c r="L7" s="132"/>
      <c r="M7" s="75"/>
      <c r="N7" s="49"/>
      <c r="O7" s="49"/>
    </row>
    <row r="8" spans="1:15" x14ac:dyDescent="0.25">
      <c r="A8" s="149">
        <v>2015</v>
      </c>
      <c r="B8" s="149" t="s">
        <v>212</v>
      </c>
      <c r="C8" s="137" t="s">
        <v>173</v>
      </c>
      <c r="D8" s="149" t="s">
        <v>150</v>
      </c>
      <c r="E8" s="149" t="s">
        <v>107</v>
      </c>
      <c r="F8" s="149" t="s">
        <v>36</v>
      </c>
      <c r="G8" s="150">
        <v>2033</v>
      </c>
      <c r="H8" s="151">
        <v>0.81210034431874079</v>
      </c>
      <c r="I8" s="149" t="s">
        <v>75</v>
      </c>
      <c r="J8" s="141">
        <f t="shared" si="0"/>
        <v>1</v>
      </c>
      <c r="K8" s="49"/>
      <c r="L8" s="132"/>
      <c r="M8" s="75"/>
      <c r="N8" s="49"/>
      <c r="O8" s="49"/>
    </row>
    <row r="9" spans="1:15" x14ac:dyDescent="0.25">
      <c r="A9" s="149">
        <v>2015</v>
      </c>
      <c r="B9" s="149" t="s">
        <v>212</v>
      </c>
      <c r="C9" s="137" t="s">
        <v>173</v>
      </c>
      <c r="D9" s="149" t="s">
        <v>150</v>
      </c>
      <c r="E9" s="149" t="s">
        <v>107</v>
      </c>
      <c r="F9" s="149" t="s">
        <v>37</v>
      </c>
      <c r="G9" s="150">
        <v>1078</v>
      </c>
      <c r="H9" s="151">
        <v>0.79035250463821893</v>
      </c>
      <c r="I9" s="149" t="s">
        <v>75</v>
      </c>
      <c r="J9" s="141">
        <f t="shared" si="0"/>
        <v>1</v>
      </c>
      <c r="K9" s="49"/>
      <c r="L9" s="132"/>
      <c r="M9" s="75"/>
      <c r="N9" s="49"/>
      <c r="O9" s="49"/>
    </row>
    <row r="10" spans="1:15" x14ac:dyDescent="0.25">
      <c r="A10" s="149">
        <v>2015</v>
      </c>
      <c r="B10" s="149" t="s">
        <v>212</v>
      </c>
      <c r="C10" s="137" t="s">
        <v>173</v>
      </c>
      <c r="D10" s="149" t="s">
        <v>150</v>
      </c>
      <c r="E10" s="149" t="s">
        <v>138</v>
      </c>
      <c r="F10" s="149" t="s">
        <v>41</v>
      </c>
      <c r="G10" s="150">
        <v>10983</v>
      </c>
      <c r="H10" s="151">
        <v>0.7033597377765638</v>
      </c>
      <c r="I10" s="149"/>
      <c r="J10" s="141">
        <f t="shared" si="0"/>
        <v>0</v>
      </c>
      <c r="K10" s="49"/>
      <c r="L10" s="132"/>
      <c r="M10" s="75"/>
      <c r="N10" s="49"/>
      <c r="O10" s="49"/>
    </row>
    <row r="11" spans="1:15" x14ac:dyDescent="0.25">
      <c r="A11" s="149">
        <v>2015</v>
      </c>
      <c r="B11" s="149" t="s">
        <v>212</v>
      </c>
      <c r="C11" s="137" t="s">
        <v>173</v>
      </c>
      <c r="D11" s="149" t="s">
        <v>150</v>
      </c>
      <c r="E11" s="149" t="s">
        <v>138</v>
      </c>
      <c r="F11" s="149" t="s">
        <v>84</v>
      </c>
      <c r="G11" s="150">
        <v>232</v>
      </c>
      <c r="H11" s="151">
        <v>0.625</v>
      </c>
      <c r="I11" s="149" t="s">
        <v>75</v>
      </c>
      <c r="J11" s="141">
        <f t="shared" si="0"/>
        <v>1</v>
      </c>
      <c r="K11" s="49"/>
      <c r="L11" s="132"/>
      <c r="M11" s="75"/>
      <c r="N11" s="49"/>
      <c r="O11" s="49"/>
    </row>
    <row r="12" spans="1:15" x14ac:dyDescent="0.25">
      <c r="A12" s="149">
        <v>2015</v>
      </c>
      <c r="B12" s="149" t="s">
        <v>212</v>
      </c>
      <c r="C12" s="137" t="s">
        <v>173</v>
      </c>
      <c r="D12" s="149" t="s">
        <v>150</v>
      </c>
      <c r="E12" s="149" t="s">
        <v>138</v>
      </c>
      <c r="F12" s="149" t="s">
        <v>85</v>
      </c>
      <c r="G12" s="150">
        <v>500</v>
      </c>
      <c r="H12" s="151">
        <v>0.68200000000000005</v>
      </c>
      <c r="I12" s="149" t="s">
        <v>88</v>
      </c>
      <c r="J12" s="141">
        <f t="shared" si="0"/>
        <v>0</v>
      </c>
      <c r="K12" s="49"/>
      <c r="L12" s="132"/>
      <c r="M12" s="75"/>
      <c r="N12" s="49"/>
      <c r="O12" s="49"/>
    </row>
    <row r="13" spans="1:15" x14ac:dyDescent="0.25">
      <c r="A13" s="149">
        <v>2015</v>
      </c>
      <c r="B13" s="149" t="s">
        <v>212</v>
      </c>
      <c r="C13" s="137" t="s">
        <v>173</v>
      </c>
      <c r="D13" s="149" t="s">
        <v>150</v>
      </c>
      <c r="E13" s="149" t="s">
        <v>138</v>
      </c>
      <c r="F13" s="149" t="s">
        <v>86</v>
      </c>
      <c r="G13" s="150">
        <v>367</v>
      </c>
      <c r="H13" s="151">
        <v>0.71934604904632149</v>
      </c>
      <c r="I13" s="149" t="s">
        <v>88</v>
      </c>
      <c r="J13" s="141">
        <f t="shared" si="0"/>
        <v>0</v>
      </c>
      <c r="K13" s="49"/>
      <c r="L13" s="132"/>
      <c r="M13" s="75"/>
      <c r="N13" s="49"/>
      <c r="O13" s="49"/>
    </row>
    <row r="14" spans="1:15" x14ac:dyDescent="0.25">
      <c r="A14" s="149">
        <v>2015</v>
      </c>
      <c r="B14" s="149" t="s">
        <v>212</v>
      </c>
      <c r="C14" s="137" t="s">
        <v>173</v>
      </c>
      <c r="D14" s="149" t="s">
        <v>150</v>
      </c>
      <c r="E14" s="149" t="s">
        <v>138</v>
      </c>
      <c r="F14" s="149" t="s">
        <v>87</v>
      </c>
      <c r="G14" s="150">
        <v>63</v>
      </c>
      <c r="H14" s="151">
        <v>0.7142857142857143</v>
      </c>
      <c r="I14" s="149" t="s">
        <v>88</v>
      </c>
      <c r="J14" s="141">
        <f t="shared" si="0"/>
        <v>0</v>
      </c>
      <c r="K14" s="49"/>
      <c r="L14" s="132"/>
      <c r="M14" s="75"/>
      <c r="N14" s="49"/>
      <c r="O14" s="49"/>
    </row>
    <row r="15" spans="1:15" x14ac:dyDescent="0.25">
      <c r="A15" s="149">
        <v>2015</v>
      </c>
      <c r="B15" s="149" t="s">
        <v>212</v>
      </c>
      <c r="C15" s="137" t="s">
        <v>173</v>
      </c>
      <c r="D15" s="149" t="s">
        <v>150</v>
      </c>
      <c r="E15" s="149" t="s">
        <v>109</v>
      </c>
      <c r="F15" s="149" t="s">
        <v>139</v>
      </c>
      <c r="G15" s="150">
        <v>10518</v>
      </c>
      <c r="H15" s="151">
        <v>0.71097166761741781</v>
      </c>
      <c r="I15" s="149"/>
      <c r="J15" s="141">
        <f t="shared" si="0"/>
        <v>0</v>
      </c>
      <c r="K15" s="49"/>
      <c r="L15" s="132"/>
      <c r="M15" s="75"/>
      <c r="N15" s="49"/>
      <c r="O15" s="49"/>
    </row>
    <row r="16" spans="1:15" x14ac:dyDescent="0.25">
      <c r="A16" s="149">
        <v>2015</v>
      </c>
      <c r="B16" s="149" t="s">
        <v>212</v>
      </c>
      <c r="C16" s="137" t="s">
        <v>173</v>
      </c>
      <c r="D16" s="149" t="s">
        <v>150</v>
      </c>
      <c r="E16" s="149" t="s">
        <v>109</v>
      </c>
      <c r="F16" s="149" t="s">
        <v>140</v>
      </c>
      <c r="G16" s="150">
        <v>277</v>
      </c>
      <c r="H16" s="151">
        <v>0.59566787003610111</v>
      </c>
      <c r="I16" s="149" t="s">
        <v>75</v>
      </c>
      <c r="J16" s="141">
        <f t="shared" si="0"/>
        <v>1</v>
      </c>
      <c r="K16" s="49"/>
      <c r="L16" s="132"/>
      <c r="M16" s="75"/>
      <c r="N16" s="49"/>
      <c r="O16" s="49"/>
    </row>
    <row r="17" spans="1:15" x14ac:dyDescent="0.25">
      <c r="A17" s="149">
        <v>2015</v>
      </c>
      <c r="B17" s="149" t="s">
        <v>212</v>
      </c>
      <c r="C17" s="137" t="s">
        <v>173</v>
      </c>
      <c r="D17" s="149" t="s">
        <v>150</v>
      </c>
      <c r="E17" s="149" t="s">
        <v>109</v>
      </c>
      <c r="F17" s="149" t="s">
        <v>51</v>
      </c>
      <c r="G17" s="150">
        <v>225</v>
      </c>
      <c r="H17" s="151">
        <v>0.5822222222222222</v>
      </c>
      <c r="I17" s="149" t="s">
        <v>75</v>
      </c>
      <c r="J17" s="141">
        <f t="shared" si="0"/>
        <v>1</v>
      </c>
      <c r="K17" s="49"/>
      <c r="L17" s="132"/>
      <c r="M17" s="75"/>
      <c r="N17" s="49"/>
      <c r="O17" s="49"/>
    </row>
    <row r="18" spans="1:15" x14ac:dyDescent="0.25">
      <c r="A18" s="149">
        <v>2015</v>
      </c>
      <c r="B18" s="149" t="s">
        <v>212</v>
      </c>
      <c r="C18" s="137" t="s">
        <v>173</v>
      </c>
      <c r="D18" s="149" t="s">
        <v>150</v>
      </c>
      <c r="E18" s="149" t="s">
        <v>109</v>
      </c>
      <c r="F18" s="149" t="s">
        <v>52</v>
      </c>
      <c r="G18" s="150">
        <v>148</v>
      </c>
      <c r="H18" s="151">
        <v>0.60810810810810811</v>
      </c>
      <c r="I18" s="149" t="s">
        <v>75</v>
      </c>
      <c r="J18" s="141">
        <f t="shared" si="0"/>
        <v>1</v>
      </c>
      <c r="K18" s="49"/>
      <c r="L18" s="132"/>
      <c r="M18" s="75"/>
      <c r="N18" s="49"/>
      <c r="O18" s="49"/>
    </row>
    <row r="19" spans="1:15" x14ac:dyDescent="0.25">
      <c r="A19" s="149">
        <v>2015</v>
      </c>
      <c r="B19" s="149" t="s">
        <v>141</v>
      </c>
      <c r="C19" s="137" t="s">
        <v>216</v>
      </c>
      <c r="D19" s="149" t="s">
        <v>150</v>
      </c>
      <c r="E19" s="149" t="s">
        <v>107</v>
      </c>
      <c r="F19" s="149" t="s">
        <v>30</v>
      </c>
      <c r="G19" s="150">
        <v>522</v>
      </c>
      <c r="H19" s="151">
        <v>0.47701149425287354</v>
      </c>
      <c r="I19" s="149"/>
      <c r="J19" s="141">
        <f t="shared" si="0"/>
        <v>0</v>
      </c>
      <c r="K19" s="49"/>
      <c r="L19" s="132"/>
      <c r="M19" s="75"/>
      <c r="N19" s="49"/>
      <c r="O19" s="49"/>
    </row>
    <row r="20" spans="1:15" x14ac:dyDescent="0.25">
      <c r="A20" s="149">
        <v>2015</v>
      </c>
      <c r="B20" s="149" t="s">
        <v>141</v>
      </c>
      <c r="C20" s="137" t="s">
        <v>216</v>
      </c>
      <c r="D20" s="149" t="s">
        <v>150</v>
      </c>
      <c r="E20" s="149" t="s">
        <v>107</v>
      </c>
      <c r="F20" s="149" t="s">
        <v>31</v>
      </c>
      <c r="G20" s="150">
        <v>1100</v>
      </c>
      <c r="H20" s="151">
        <v>0.54</v>
      </c>
      <c r="I20" s="149" t="s">
        <v>75</v>
      </c>
      <c r="J20" s="141">
        <f t="shared" si="0"/>
        <v>1</v>
      </c>
      <c r="K20" s="49"/>
      <c r="L20" s="132"/>
      <c r="M20" s="75"/>
      <c r="N20" s="49"/>
      <c r="O20" s="49"/>
    </row>
    <row r="21" spans="1:15" x14ac:dyDescent="0.25">
      <c r="A21" s="149">
        <v>2015</v>
      </c>
      <c r="B21" s="149" t="s">
        <v>141</v>
      </c>
      <c r="C21" s="137" t="s">
        <v>216</v>
      </c>
      <c r="D21" s="149" t="s">
        <v>150</v>
      </c>
      <c r="E21" s="149" t="s">
        <v>107</v>
      </c>
      <c r="F21" s="149" t="s">
        <v>32</v>
      </c>
      <c r="G21" s="150">
        <v>1644</v>
      </c>
      <c r="H21" s="151">
        <v>0.55596107055961075</v>
      </c>
      <c r="I21" s="149" t="s">
        <v>75</v>
      </c>
      <c r="J21" s="141">
        <f t="shared" si="0"/>
        <v>1</v>
      </c>
      <c r="K21" s="49"/>
      <c r="L21" s="132"/>
      <c r="M21" s="75"/>
      <c r="N21" s="49"/>
      <c r="O21" s="49"/>
    </row>
    <row r="22" spans="1:15" x14ac:dyDescent="0.25">
      <c r="A22" s="149">
        <v>2015</v>
      </c>
      <c r="B22" s="149" t="s">
        <v>141</v>
      </c>
      <c r="C22" s="137" t="s">
        <v>216</v>
      </c>
      <c r="D22" s="149" t="s">
        <v>150</v>
      </c>
      <c r="E22" s="149" t="s">
        <v>107</v>
      </c>
      <c r="F22" s="149" t="s">
        <v>33</v>
      </c>
      <c r="G22" s="150">
        <v>2346</v>
      </c>
      <c r="H22" s="151">
        <v>0.5558397271952259</v>
      </c>
      <c r="I22" s="149" t="s">
        <v>75</v>
      </c>
      <c r="J22" s="141">
        <f t="shared" si="0"/>
        <v>1</v>
      </c>
      <c r="K22" s="49"/>
      <c r="L22" s="132"/>
      <c r="M22" s="75"/>
      <c r="N22" s="49"/>
      <c r="O22" s="49"/>
    </row>
    <row r="23" spans="1:15" x14ac:dyDescent="0.25">
      <c r="A23" s="149">
        <v>2015</v>
      </c>
      <c r="B23" s="149" t="s">
        <v>141</v>
      </c>
      <c r="C23" s="137" t="s">
        <v>216</v>
      </c>
      <c r="D23" s="149" t="s">
        <v>150</v>
      </c>
      <c r="E23" s="149" t="s">
        <v>107</v>
      </c>
      <c r="F23" s="149" t="s">
        <v>34</v>
      </c>
      <c r="G23" s="150">
        <v>2064</v>
      </c>
      <c r="H23" s="151">
        <v>0.60416666666666663</v>
      </c>
      <c r="I23" s="149" t="s">
        <v>75</v>
      </c>
      <c r="J23" s="141">
        <f t="shared" si="0"/>
        <v>1</v>
      </c>
      <c r="K23" s="49"/>
      <c r="L23" s="132"/>
      <c r="M23" s="75"/>
      <c r="N23" s="49"/>
      <c r="O23" s="49"/>
    </row>
    <row r="24" spans="1:15" x14ac:dyDescent="0.25">
      <c r="A24" s="149">
        <v>2015</v>
      </c>
      <c r="B24" s="149" t="s">
        <v>141</v>
      </c>
      <c r="C24" s="137" t="s">
        <v>216</v>
      </c>
      <c r="D24" s="149" t="s">
        <v>150</v>
      </c>
      <c r="E24" s="149" t="s">
        <v>107</v>
      </c>
      <c r="F24" s="149" t="s">
        <v>35</v>
      </c>
      <c r="G24" s="150">
        <v>1720</v>
      </c>
      <c r="H24" s="151">
        <v>0.69941860465116279</v>
      </c>
      <c r="I24" s="149" t="s">
        <v>75</v>
      </c>
      <c r="J24" s="141">
        <f t="shared" si="0"/>
        <v>1</v>
      </c>
      <c r="K24" s="49"/>
      <c r="L24" s="132"/>
      <c r="M24" s="75"/>
      <c r="N24" s="49"/>
      <c r="O24" s="49"/>
    </row>
    <row r="25" spans="1:15" x14ac:dyDescent="0.25">
      <c r="A25" s="149">
        <v>2015</v>
      </c>
      <c r="B25" s="149" t="s">
        <v>141</v>
      </c>
      <c r="C25" s="137" t="s">
        <v>216</v>
      </c>
      <c r="D25" s="149" t="s">
        <v>150</v>
      </c>
      <c r="E25" s="149" t="s">
        <v>107</v>
      </c>
      <c r="F25" s="149" t="s">
        <v>36</v>
      </c>
      <c r="G25" s="150">
        <v>1972</v>
      </c>
      <c r="H25" s="151">
        <v>0.73478701825557813</v>
      </c>
      <c r="I25" s="149" t="s">
        <v>75</v>
      </c>
      <c r="J25" s="141">
        <f t="shared" si="0"/>
        <v>1</v>
      </c>
      <c r="K25" s="49"/>
      <c r="L25" s="132"/>
      <c r="M25" s="75"/>
      <c r="N25" s="49"/>
      <c r="O25" s="49"/>
    </row>
    <row r="26" spans="1:15" x14ac:dyDescent="0.25">
      <c r="A26" s="149">
        <v>2015</v>
      </c>
      <c r="B26" s="149" t="s">
        <v>141</v>
      </c>
      <c r="C26" s="137" t="s">
        <v>216</v>
      </c>
      <c r="D26" s="149" t="s">
        <v>150</v>
      </c>
      <c r="E26" s="149" t="s">
        <v>107</v>
      </c>
      <c r="F26" s="149" t="s">
        <v>37</v>
      </c>
      <c r="G26" s="150">
        <v>1041</v>
      </c>
      <c r="H26" s="151">
        <v>0.72430355427473581</v>
      </c>
      <c r="I26" s="149" t="s">
        <v>75</v>
      </c>
      <c r="J26" s="141">
        <f t="shared" si="0"/>
        <v>1</v>
      </c>
      <c r="K26" s="49"/>
      <c r="L26" s="132"/>
      <c r="M26" s="75"/>
      <c r="N26" s="49"/>
      <c r="O26" s="49"/>
    </row>
    <row r="27" spans="1:15" x14ac:dyDescent="0.25">
      <c r="A27" s="149">
        <v>2015</v>
      </c>
      <c r="B27" s="149" t="s">
        <v>141</v>
      </c>
      <c r="C27" s="137" t="s">
        <v>216</v>
      </c>
      <c r="D27" s="149" t="s">
        <v>150</v>
      </c>
      <c r="E27" s="149" t="s">
        <v>138</v>
      </c>
      <c r="F27" s="149" t="s">
        <v>41</v>
      </c>
      <c r="G27" s="150">
        <v>10777</v>
      </c>
      <c r="H27" s="151">
        <v>0.62262225109028491</v>
      </c>
      <c r="I27" s="149"/>
      <c r="J27" s="141">
        <f t="shared" si="0"/>
        <v>0</v>
      </c>
      <c r="K27" s="49"/>
      <c r="L27" s="132"/>
      <c r="M27" s="75"/>
      <c r="N27" s="49"/>
      <c r="O27" s="49"/>
    </row>
    <row r="28" spans="1:15" x14ac:dyDescent="0.25">
      <c r="A28" s="149">
        <v>2015</v>
      </c>
      <c r="B28" s="149" t="s">
        <v>141</v>
      </c>
      <c r="C28" s="137" t="s">
        <v>216</v>
      </c>
      <c r="D28" s="149" t="s">
        <v>150</v>
      </c>
      <c r="E28" s="149" t="s">
        <v>138</v>
      </c>
      <c r="F28" s="149" t="s">
        <v>84</v>
      </c>
      <c r="G28" s="150">
        <v>223</v>
      </c>
      <c r="H28" s="151">
        <v>0.5246636771300448</v>
      </c>
      <c r="I28" s="149" t="s">
        <v>75</v>
      </c>
      <c r="J28" s="141">
        <f t="shared" si="0"/>
        <v>1</v>
      </c>
      <c r="K28" s="49"/>
      <c r="L28" s="132"/>
      <c r="M28" s="75"/>
      <c r="N28" s="49"/>
      <c r="O28" s="49"/>
    </row>
    <row r="29" spans="1:15" x14ac:dyDescent="0.25">
      <c r="A29" s="149">
        <v>2015</v>
      </c>
      <c r="B29" s="149" t="s">
        <v>141</v>
      </c>
      <c r="C29" s="137" t="s">
        <v>216</v>
      </c>
      <c r="D29" s="149" t="s">
        <v>150</v>
      </c>
      <c r="E29" s="149" t="s">
        <v>138</v>
      </c>
      <c r="F29" s="149" t="s">
        <v>85</v>
      </c>
      <c r="G29" s="150">
        <v>493</v>
      </c>
      <c r="H29" s="151">
        <v>0.63286004056795131</v>
      </c>
      <c r="I29" s="149" t="s">
        <v>88</v>
      </c>
      <c r="J29" s="141">
        <f t="shared" si="0"/>
        <v>0</v>
      </c>
      <c r="K29" s="49"/>
      <c r="L29" s="132"/>
      <c r="M29" s="75"/>
      <c r="N29" s="49"/>
      <c r="O29" s="49"/>
    </row>
    <row r="30" spans="1:15" x14ac:dyDescent="0.25">
      <c r="A30" s="149">
        <v>2015</v>
      </c>
      <c r="B30" s="149" t="s">
        <v>141</v>
      </c>
      <c r="C30" s="137" t="s">
        <v>216</v>
      </c>
      <c r="D30" s="149" t="s">
        <v>150</v>
      </c>
      <c r="E30" s="149" t="s">
        <v>138</v>
      </c>
      <c r="F30" s="149" t="s">
        <v>86</v>
      </c>
      <c r="G30" s="150">
        <v>361</v>
      </c>
      <c r="H30" s="151">
        <v>0.67590027700831024</v>
      </c>
      <c r="I30" s="149" t="s">
        <v>75</v>
      </c>
      <c r="J30" s="141">
        <f t="shared" si="0"/>
        <v>1</v>
      </c>
      <c r="K30" s="49"/>
      <c r="L30" s="132"/>
      <c r="M30" s="75"/>
      <c r="N30" s="49"/>
      <c r="O30" s="49"/>
    </row>
    <row r="31" spans="1:15" x14ac:dyDescent="0.25">
      <c r="A31" s="149">
        <v>2015</v>
      </c>
      <c r="B31" s="149" t="s">
        <v>141</v>
      </c>
      <c r="C31" s="137" t="s">
        <v>216</v>
      </c>
      <c r="D31" s="149" t="s">
        <v>150</v>
      </c>
      <c r="E31" s="149" t="s">
        <v>138</v>
      </c>
      <c r="F31" s="149" t="s">
        <v>87</v>
      </c>
      <c r="G31" s="150">
        <v>62</v>
      </c>
      <c r="H31" s="151">
        <v>0.62903225806451613</v>
      </c>
      <c r="I31" s="149" t="s">
        <v>88</v>
      </c>
      <c r="J31" s="141">
        <f t="shared" si="0"/>
        <v>0</v>
      </c>
      <c r="K31" s="49"/>
      <c r="L31" s="132"/>
      <c r="M31" s="75"/>
      <c r="N31" s="49"/>
      <c r="O31" s="49"/>
    </row>
    <row r="32" spans="1:15" x14ac:dyDescent="0.25">
      <c r="A32" s="149">
        <v>2015</v>
      </c>
      <c r="B32" s="149" t="s">
        <v>141</v>
      </c>
      <c r="C32" s="137" t="s">
        <v>216</v>
      </c>
      <c r="D32" s="149" t="s">
        <v>150</v>
      </c>
      <c r="E32" s="149" t="s">
        <v>109</v>
      </c>
      <c r="F32" s="149" t="s">
        <v>139</v>
      </c>
      <c r="G32" s="150">
        <v>10331</v>
      </c>
      <c r="H32" s="151">
        <v>0.63304617171619393</v>
      </c>
      <c r="I32" s="149"/>
      <c r="J32" s="141">
        <f t="shared" si="0"/>
        <v>0</v>
      </c>
      <c r="K32" s="49"/>
      <c r="L32" s="132"/>
      <c r="M32" s="75"/>
      <c r="N32" s="49"/>
      <c r="O32" s="49"/>
    </row>
    <row r="33" spans="1:15" x14ac:dyDescent="0.25">
      <c r="A33" s="149">
        <v>2015</v>
      </c>
      <c r="B33" s="149" t="s">
        <v>141</v>
      </c>
      <c r="C33" s="137" t="s">
        <v>216</v>
      </c>
      <c r="D33" s="149" t="s">
        <v>150</v>
      </c>
      <c r="E33" s="149" t="s">
        <v>109</v>
      </c>
      <c r="F33" s="149" t="s">
        <v>140</v>
      </c>
      <c r="G33" s="150">
        <v>272</v>
      </c>
      <c r="H33" s="151">
        <v>0.4889705882352941</v>
      </c>
      <c r="I33" s="149" t="s">
        <v>75</v>
      </c>
      <c r="J33" s="141">
        <f t="shared" si="0"/>
        <v>1</v>
      </c>
      <c r="K33" s="49"/>
      <c r="L33" s="132"/>
      <c r="M33" s="75"/>
      <c r="N33" s="49"/>
      <c r="O33" s="49"/>
    </row>
    <row r="34" spans="1:15" x14ac:dyDescent="0.25">
      <c r="A34" s="149">
        <v>2015</v>
      </c>
      <c r="B34" s="149" t="s">
        <v>141</v>
      </c>
      <c r="C34" s="137" t="s">
        <v>216</v>
      </c>
      <c r="D34" s="149" t="s">
        <v>150</v>
      </c>
      <c r="E34" s="149" t="s">
        <v>109</v>
      </c>
      <c r="F34" s="149" t="s">
        <v>51</v>
      </c>
      <c r="G34" s="150">
        <v>225</v>
      </c>
      <c r="H34" s="151">
        <v>0.49777777777777776</v>
      </c>
      <c r="I34" s="149" t="s">
        <v>75</v>
      </c>
      <c r="J34" s="141">
        <f t="shared" si="0"/>
        <v>1</v>
      </c>
      <c r="K34" s="49"/>
      <c r="L34" s="132"/>
      <c r="M34" s="75"/>
      <c r="N34" s="49"/>
      <c r="O34" s="49"/>
    </row>
    <row r="35" spans="1:15" x14ac:dyDescent="0.25">
      <c r="A35" s="149">
        <v>2015</v>
      </c>
      <c r="B35" s="149" t="s">
        <v>141</v>
      </c>
      <c r="C35" s="137" t="s">
        <v>216</v>
      </c>
      <c r="D35" s="149" t="s">
        <v>150</v>
      </c>
      <c r="E35" s="149" t="s">
        <v>109</v>
      </c>
      <c r="F35" s="149" t="s">
        <v>52</v>
      </c>
      <c r="G35" s="150">
        <v>146</v>
      </c>
      <c r="H35" s="151">
        <v>0.5547945205479452</v>
      </c>
      <c r="I35" s="149" t="s">
        <v>88</v>
      </c>
      <c r="J35" s="141">
        <f t="shared" si="0"/>
        <v>0</v>
      </c>
      <c r="K35" s="49"/>
      <c r="L35" s="132"/>
      <c r="M35" s="75"/>
      <c r="N35" s="49"/>
      <c r="O35" s="49"/>
    </row>
    <row r="36" spans="1:15" x14ac:dyDescent="0.25">
      <c r="A36" s="149">
        <v>2015</v>
      </c>
      <c r="B36" s="149" t="s">
        <v>213</v>
      </c>
      <c r="C36" s="137" t="s">
        <v>174</v>
      </c>
      <c r="D36" s="149" t="s">
        <v>150</v>
      </c>
      <c r="E36" s="149" t="s">
        <v>107</v>
      </c>
      <c r="F36" s="149" t="s">
        <v>30</v>
      </c>
      <c r="G36" s="150">
        <v>529</v>
      </c>
      <c r="H36" s="151">
        <v>0.3724007561436673</v>
      </c>
      <c r="I36" s="149"/>
      <c r="J36" s="141">
        <f t="shared" si="0"/>
        <v>0</v>
      </c>
      <c r="K36" s="49"/>
      <c r="L36" s="132"/>
      <c r="M36" s="75"/>
      <c r="N36" s="49"/>
      <c r="O36" s="49"/>
    </row>
    <row r="37" spans="1:15" x14ac:dyDescent="0.25">
      <c r="A37" s="149">
        <v>2015</v>
      </c>
      <c r="B37" s="149" t="s">
        <v>213</v>
      </c>
      <c r="C37" s="137" t="s">
        <v>174</v>
      </c>
      <c r="D37" s="149" t="s">
        <v>150</v>
      </c>
      <c r="E37" s="149" t="s">
        <v>107</v>
      </c>
      <c r="F37" s="149" t="s">
        <v>31</v>
      </c>
      <c r="G37" s="150">
        <v>1113</v>
      </c>
      <c r="H37" s="151">
        <v>0.40970350404312667</v>
      </c>
      <c r="I37" s="149" t="s">
        <v>88</v>
      </c>
      <c r="J37" s="141">
        <f t="shared" si="0"/>
        <v>0</v>
      </c>
      <c r="K37" s="49"/>
      <c r="L37" s="132"/>
      <c r="M37" s="75"/>
      <c r="N37" s="49"/>
      <c r="O37" s="49"/>
    </row>
    <row r="38" spans="1:15" x14ac:dyDescent="0.25">
      <c r="A38" s="149">
        <v>2015</v>
      </c>
      <c r="B38" s="149" t="s">
        <v>213</v>
      </c>
      <c r="C38" s="137" t="s">
        <v>174</v>
      </c>
      <c r="D38" s="149" t="s">
        <v>150</v>
      </c>
      <c r="E38" s="149" t="s">
        <v>107</v>
      </c>
      <c r="F38" s="149" t="s">
        <v>32</v>
      </c>
      <c r="G38" s="150">
        <v>1670</v>
      </c>
      <c r="H38" s="151">
        <v>0.43592814371257482</v>
      </c>
      <c r="I38" s="149" t="s">
        <v>75</v>
      </c>
      <c r="J38" s="141">
        <f t="shared" si="0"/>
        <v>1</v>
      </c>
      <c r="K38" s="49"/>
      <c r="L38" s="132"/>
      <c r="M38" s="75"/>
      <c r="N38" s="49"/>
      <c r="O38" s="49"/>
    </row>
    <row r="39" spans="1:15" x14ac:dyDescent="0.25">
      <c r="A39" s="149">
        <v>2015</v>
      </c>
      <c r="B39" s="149" t="s">
        <v>213</v>
      </c>
      <c r="C39" s="137" t="s">
        <v>174</v>
      </c>
      <c r="D39" s="149" t="s">
        <v>150</v>
      </c>
      <c r="E39" s="149" t="s">
        <v>107</v>
      </c>
      <c r="F39" s="149" t="s">
        <v>33</v>
      </c>
      <c r="G39" s="150">
        <v>2392</v>
      </c>
      <c r="H39" s="151">
        <v>0.43102006688963213</v>
      </c>
      <c r="I39" s="149" t="s">
        <v>75</v>
      </c>
      <c r="J39" s="141">
        <f t="shared" si="0"/>
        <v>1</v>
      </c>
      <c r="K39" s="49"/>
      <c r="L39" s="132"/>
      <c r="M39" s="75"/>
      <c r="N39" s="49"/>
      <c r="O39" s="49"/>
    </row>
    <row r="40" spans="1:15" x14ac:dyDescent="0.25">
      <c r="A40" s="149">
        <v>2015</v>
      </c>
      <c r="B40" s="149" t="s">
        <v>213</v>
      </c>
      <c r="C40" s="137" t="s">
        <v>174</v>
      </c>
      <c r="D40" s="149" t="s">
        <v>150</v>
      </c>
      <c r="E40" s="149" t="s">
        <v>107</v>
      </c>
      <c r="F40" s="149" t="s">
        <v>34</v>
      </c>
      <c r="G40" s="150">
        <v>2105</v>
      </c>
      <c r="H40" s="151">
        <v>0.45653206650831352</v>
      </c>
      <c r="I40" s="149" t="s">
        <v>75</v>
      </c>
      <c r="J40" s="141">
        <f t="shared" si="0"/>
        <v>1</v>
      </c>
      <c r="K40" s="49"/>
      <c r="L40" s="132"/>
      <c r="M40" s="75"/>
      <c r="N40" s="49"/>
      <c r="O40" s="49"/>
    </row>
    <row r="41" spans="1:15" x14ac:dyDescent="0.25">
      <c r="A41" s="149">
        <v>2015</v>
      </c>
      <c r="B41" s="149" t="s">
        <v>213</v>
      </c>
      <c r="C41" s="137" t="s">
        <v>174</v>
      </c>
      <c r="D41" s="149" t="s">
        <v>150</v>
      </c>
      <c r="E41" s="149" t="s">
        <v>107</v>
      </c>
      <c r="F41" s="149" t="s">
        <v>35</v>
      </c>
      <c r="G41" s="150">
        <v>1757</v>
      </c>
      <c r="H41" s="151">
        <v>0.4610130904951622</v>
      </c>
      <c r="I41" s="149" t="s">
        <v>75</v>
      </c>
      <c r="J41" s="141">
        <f t="shared" si="0"/>
        <v>1</v>
      </c>
      <c r="K41" s="49"/>
      <c r="L41" s="132"/>
      <c r="M41" s="75"/>
      <c r="N41" s="49"/>
      <c r="O41" s="49"/>
    </row>
    <row r="42" spans="1:15" x14ac:dyDescent="0.25">
      <c r="A42" s="149">
        <v>2015</v>
      </c>
      <c r="B42" s="149" t="s">
        <v>213</v>
      </c>
      <c r="C42" s="137" t="s">
        <v>174</v>
      </c>
      <c r="D42" s="149" t="s">
        <v>150</v>
      </c>
      <c r="E42" s="149" t="s">
        <v>107</v>
      </c>
      <c r="F42" s="149" t="s">
        <v>36</v>
      </c>
      <c r="G42" s="150">
        <v>2023</v>
      </c>
      <c r="H42" s="151">
        <v>0.39100346020761245</v>
      </c>
      <c r="I42" s="149" t="s">
        <v>88</v>
      </c>
      <c r="J42" s="141">
        <f t="shared" si="0"/>
        <v>0</v>
      </c>
      <c r="K42" s="49"/>
      <c r="L42" s="132"/>
      <c r="M42" s="75"/>
      <c r="N42" s="49"/>
      <c r="O42" s="49"/>
    </row>
    <row r="43" spans="1:15" x14ac:dyDescent="0.25">
      <c r="A43" s="149">
        <v>2015</v>
      </c>
      <c r="B43" s="149" t="s">
        <v>213</v>
      </c>
      <c r="C43" s="137" t="s">
        <v>174</v>
      </c>
      <c r="D43" s="149" t="s">
        <v>150</v>
      </c>
      <c r="E43" s="149" t="s">
        <v>107</v>
      </c>
      <c r="F43" s="149" t="s">
        <v>37</v>
      </c>
      <c r="G43" s="150">
        <v>1106</v>
      </c>
      <c r="H43" s="151">
        <v>0.35352622061482819</v>
      </c>
      <c r="I43" s="149" t="s">
        <v>88</v>
      </c>
      <c r="J43" s="141">
        <f t="shared" si="0"/>
        <v>0</v>
      </c>
      <c r="K43" s="49"/>
      <c r="L43" s="132"/>
      <c r="M43" s="75"/>
      <c r="N43" s="49"/>
      <c r="O43" s="49"/>
    </row>
    <row r="44" spans="1:15" x14ac:dyDescent="0.25">
      <c r="A44" s="149">
        <v>2015</v>
      </c>
      <c r="B44" s="149" t="s">
        <v>213</v>
      </c>
      <c r="C44" s="137" t="s">
        <v>174</v>
      </c>
      <c r="D44" s="149" t="s">
        <v>150</v>
      </c>
      <c r="E44" s="149" t="s">
        <v>138</v>
      </c>
      <c r="F44" s="149" t="s">
        <v>41</v>
      </c>
      <c r="G44" s="150">
        <v>11037</v>
      </c>
      <c r="H44" s="151">
        <v>0.42140074295551327</v>
      </c>
      <c r="I44" s="149"/>
      <c r="J44" s="141">
        <f t="shared" si="0"/>
        <v>0</v>
      </c>
      <c r="K44" s="49"/>
      <c r="L44" s="132"/>
      <c r="M44" s="75"/>
      <c r="N44" s="49"/>
      <c r="O44" s="49"/>
    </row>
    <row r="45" spans="1:15" x14ac:dyDescent="0.25">
      <c r="A45" s="149">
        <v>2015</v>
      </c>
      <c r="B45" s="149" t="s">
        <v>213</v>
      </c>
      <c r="C45" s="137" t="s">
        <v>174</v>
      </c>
      <c r="D45" s="149" t="s">
        <v>150</v>
      </c>
      <c r="E45" s="149" t="s">
        <v>138</v>
      </c>
      <c r="F45" s="149" t="s">
        <v>84</v>
      </c>
      <c r="G45" s="150">
        <v>231</v>
      </c>
      <c r="H45" s="151">
        <v>0.43722943722943725</v>
      </c>
      <c r="I45" s="149" t="s">
        <v>88</v>
      </c>
      <c r="J45" s="141">
        <f t="shared" si="0"/>
        <v>0</v>
      </c>
      <c r="K45" s="49"/>
      <c r="L45" s="132"/>
      <c r="M45" s="75"/>
      <c r="N45" s="49"/>
      <c r="O45" s="49"/>
    </row>
    <row r="46" spans="1:15" x14ac:dyDescent="0.25">
      <c r="A46" s="149">
        <v>2015</v>
      </c>
      <c r="B46" s="149" t="s">
        <v>213</v>
      </c>
      <c r="C46" s="137" t="s">
        <v>174</v>
      </c>
      <c r="D46" s="149" t="s">
        <v>150</v>
      </c>
      <c r="E46" s="149" t="s">
        <v>138</v>
      </c>
      <c r="F46" s="149" t="s">
        <v>85</v>
      </c>
      <c r="G46" s="150">
        <v>501</v>
      </c>
      <c r="H46" s="151">
        <v>0.39720558882235529</v>
      </c>
      <c r="I46" s="149" t="s">
        <v>88</v>
      </c>
      <c r="J46" s="141">
        <f t="shared" si="0"/>
        <v>0</v>
      </c>
      <c r="K46" s="49"/>
      <c r="L46" s="132"/>
      <c r="M46" s="75"/>
      <c r="N46" s="49"/>
      <c r="O46" s="49"/>
    </row>
    <row r="47" spans="1:15" x14ac:dyDescent="0.25">
      <c r="A47" s="149">
        <v>2015</v>
      </c>
      <c r="B47" s="149" t="s">
        <v>213</v>
      </c>
      <c r="C47" s="137" t="s">
        <v>174</v>
      </c>
      <c r="D47" s="149" t="s">
        <v>150</v>
      </c>
      <c r="E47" s="149" t="s">
        <v>138</v>
      </c>
      <c r="F47" s="149" t="s">
        <v>86</v>
      </c>
      <c r="G47" s="150">
        <v>366</v>
      </c>
      <c r="H47" s="151">
        <v>0.55464480874316935</v>
      </c>
      <c r="I47" s="149" t="s">
        <v>75</v>
      </c>
      <c r="J47" s="141">
        <f t="shared" si="0"/>
        <v>1</v>
      </c>
      <c r="K47" s="49"/>
      <c r="L47" s="132"/>
      <c r="M47" s="75"/>
      <c r="N47" s="49"/>
      <c r="O47" s="49"/>
    </row>
    <row r="48" spans="1:15" x14ac:dyDescent="0.25">
      <c r="A48" s="149">
        <v>2015</v>
      </c>
      <c r="B48" s="149" t="s">
        <v>213</v>
      </c>
      <c r="C48" s="137" t="s">
        <v>174</v>
      </c>
      <c r="D48" s="149" t="s">
        <v>150</v>
      </c>
      <c r="E48" s="149" t="s">
        <v>138</v>
      </c>
      <c r="F48" s="149" t="s">
        <v>87</v>
      </c>
      <c r="G48" s="150">
        <v>64</v>
      </c>
      <c r="H48" s="151">
        <v>0.34375</v>
      </c>
      <c r="I48" s="149" t="s">
        <v>88</v>
      </c>
      <c r="J48" s="141">
        <f t="shared" si="0"/>
        <v>0</v>
      </c>
      <c r="K48" s="49"/>
      <c r="L48" s="132"/>
      <c r="M48" s="75"/>
      <c r="N48" s="49"/>
      <c r="O48" s="49"/>
    </row>
    <row r="49" spans="1:15" x14ac:dyDescent="0.25">
      <c r="A49" s="149">
        <v>2015</v>
      </c>
      <c r="B49" s="149" t="s">
        <v>213</v>
      </c>
      <c r="C49" s="137" t="s">
        <v>174</v>
      </c>
      <c r="D49" s="149" t="s">
        <v>150</v>
      </c>
      <c r="E49" s="149" t="s">
        <v>109</v>
      </c>
      <c r="F49" s="149" t="s">
        <v>139</v>
      </c>
      <c r="G49" s="150">
        <v>10583</v>
      </c>
      <c r="H49" s="151">
        <v>0.4272890484739677</v>
      </c>
      <c r="I49" s="149"/>
      <c r="J49" s="141">
        <f t="shared" si="0"/>
        <v>0</v>
      </c>
      <c r="K49" s="49"/>
      <c r="L49" s="132"/>
      <c r="M49" s="75"/>
      <c r="N49" s="49"/>
      <c r="O49" s="49"/>
    </row>
    <row r="50" spans="1:15" x14ac:dyDescent="0.25">
      <c r="A50" s="149">
        <v>2015</v>
      </c>
      <c r="B50" s="149" t="s">
        <v>213</v>
      </c>
      <c r="C50" s="137" t="s">
        <v>174</v>
      </c>
      <c r="D50" s="149" t="s">
        <v>150</v>
      </c>
      <c r="E50" s="149" t="s">
        <v>109</v>
      </c>
      <c r="F50" s="149" t="s">
        <v>140</v>
      </c>
      <c r="G50" s="150">
        <v>279</v>
      </c>
      <c r="H50" s="151">
        <v>0.4157706093189964</v>
      </c>
      <c r="I50" s="149" t="s">
        <v>88</v>
      </c>
      <c r="J50" s="141">
        <f t="shared" si="0"/>
        <v>0</v>
      </c>
      <c r="K50" s="49"/>
      <c r="L50" s="132"/>
      <c r="M50" s="75"/>
      <c r="N50" s="49"/>
      <c r="O50" s="49"/>
    </row>
    <row r="51" spans="1:15" x14ac:dyDescent="0.25">
      <c r="A51" s="149">
        <v>2015</v>
      </c>
      <c r="B51" s="149" t="s">
        <v>213</v>
      </c>
      <c r="C51" s="137" t="s">
        <v>174</v>
      </c>
      <c r="D51" s="149" t="s">
        <v>150</v>
      </c>
      <c r="E51" s="149" t="s">
        <v>109</v>
      </c>
      <c r="F51" s="149" t="s">
        <v>51</v>
      </c>
      <c r="G51" s="150">
        <v>233</v>
      </c>
      <c r="H51" s="151">
        <v>0.36480686695278969</v>
      </c>
      <c r="I51" s="149" t="s">
        <v>88</v>
      </c>
      <c r="J51" s="141">
        <f t="shared" si="0"/>
        <v>0</v>
      </c>
      <c r="K51" s="49"/>
      <c r="L51" s="132"/>
      <c r="M51" s="75"/>
      <c r="N51" s="49"/>
      <c r="O51" s="49"/>
    </row>
    <row r="52" spans="1:15" x14ac:dyDescent="0.25">
      <c r="A52" s="149">
        <v>2015</v>
      </c>
      <c r="B52" s="149" t="s">
        <v>213</v>
      </c>
      <c r="C52" s="137" t="s">
        <v>174</v>
      </c>
      <c r="D52" s="149" t="s">
        <v>150</v>
      </c>
      <c r="E52" s="149" t="s">
        <v>109</v>
      </c>
      <c r="F52" s="149" t="s">
        <v>52</v>
      </c>
      <c r="G52" s="150">
        <v>151</v>
      </c>
      <c r="H52" s="151">
        <v>0.4370860927152318</v>
      </c>
      <c r="I52" s="149" t="s">
        <v>88</v>
      </c>
      <c r="J52" s="141">
        <f t="shared" si="0"/>
        <v>0</v>
      </c>
      <c r="K52" s="49"/>
      <c r="L52" s="132"/>
      <c r="M52" s="75"/>
      <c r="N52" s="49"/>
      <c r="O52" s="49"/>
    </row>
    <row r="53" spans="1:15" x14ac:dyDescent="0.25">
      <c r="A53" s="149">
        <v>2015</v>
      </c>
      <c r="B53" s="149" t="s">
        <v>142</v>
      </c>
      <c r="C53" s="137" t="s">
        <v>217</v>
      </c>
      <c r="D53" s="149" t="s">
        <v>150</v>
      </c>
      <c r="E53" s="149" t="s">
        <v>107</v>
      </c>
      <c r="F53" s="149" t="s">
        <v>30</v>
      </c>
      <c r="G53" s="150">
        <v>398</v>
      </c>
      <c r="H53" s="151">
        <v>0.45979899497487436</v>
      </c>
      <c r="I53" s="149"/>
      <c r="J53" s="141">
        <f t="shared" si="0"/>
        <v>0</v>
      </c>
      <c r="K53" s="49"/>
      <c r="L53" s="132"/>
      <c r="M53" s="75"/>
      <c r="N53" s="49"/>
      <c r="O53" s="49"/>
    </row>
    <row r="54" spans="1:15" x14ac:dyDescent="0.25">
      <c r="A54" s="149">
        <v>2015</v>
      </c>
      <c r="B54" s="149" t="s">
        <v>142</v>
      </c>
      <c r="C54" s="137" t="s">
        <v>217</v>
      </c>
      <c r="D54" s="149" t="s">
        <v>150</v>
      </c>
      <c r="E54" s="149" t="s">
        <v>107</v>
      </c>
      <c r="F54" s="149" t="s">
        <v>31</v>
      </c>
      <c r="G54" s="150">
        <v>873</v>
      </c>
      <c r="H54" s="151">
        <v>0.49140893470790376</v>
      </c>
      <c r="I54" s="149" t="s">
        <v>88</v>
      </c>
      <c r="J54" s="141">
        <f t="shared" si="0"/>
        <v>0</v>
      </c>
      <c r="K54" s="49"/>
      <c r="L54" s="132"/>
      <c r="M54" s="75"/>
      <c r="N54" s="49"/>
      <c r="O54" s="49"/>
    </row>
    <row r="55" spans="1:15" x14ac:dyDescent="0.25">
      <c r="A55" s="149">
        <v>2015</v>
      </c>
      <c r="B55" s="149" t="s">
        <v>142</v>
      </c>
      <c r="C55" s="137" t="s">
        <v>217</v>
      </c>
      <c r="D55" s="149" t="s">
        <v>150</v>
      </c>
      <c r="E55" s="149" t="s">
        <v>107</v>
      </c>
      <c r="F55" s="149" t="s">
        <v>32</v>
      </c>
      <c r="G55" s="150">
        <v>1311</v>
      </c>
      <c r="H55" s="151">
        <v>0.52326468344774979</v>
      </c>
      <c r="I55" s="149" t="s">
        <v>75</v>
      </c>
      <c r="J55" s="141">
        <f t="shared" si="0"/>
        <v>1</v>
      </c>
      <c r="K55" s="49"/>
      <c r="L55" s="132"/>
      <c r="M55" s="75"/>
      <c r="N55" s="49"/>
      <c r="O55" s="49"/>
    </row>
    <row r="56" spans="1:15" x14ac:dyDescent="0.25">
      <c r="A56" s="149">
        <v>2015</v>
      </c>
      <c r="B56" s="149" t="s">
        <v>142</v>
      </c>
      <c r="C56" s="137" t="s">
        <v>217</v>
      </c>
      <c r="D56" s="149" t="s">
        <v>150</v>
      </c>
      <c r="E56" s="149" t="s">
        <v>107</v>
      </c>
      <c r="F56" s="149" t="s">
        <v>33</v>
      </c>
      <c r="G56" s="150">
        <v>1836</v>
      </c>
      <c r="H56" s="151">
        <v>0.52450980392156865</v>
      </c>
      <c r="I56" s="149" t="s">
        <v>75</v>
      </c>
      <c r="J56" s="141">
        <f t="shared" si="0"/>
        <v>1</v>
      </c>
      <c r="K56" s="49"/>
      <c r="L56" s="132"/>
      <c r="M56" s="75"/>
      <c r="N56" s="49"/>
      <c r="O56" s="49"/>
    </row>
    <row r="57" spans="1:15" x14ac:dyDescent="0.25">
      <c r="A57" s="149">
        <v>2015</v>
      </c>
      <c r="B57" s="149" t="s">
        <v>142</v>
      </c>
      <c r="C57" s="137" t="s">
        <v>217</v>
      </c>
      <c r="D57" s="149" t="s">
        <v>150</v>
      </c>
      <c r="E57" s="149" t="s">
        <v>107</v>
      </c>
      <c r="F57" s="149" t="s">
        <v>34</v>
      </c>
      <c r="G57" s="150">
        <v>1607</v>
      </c>
      <c r="H57" s="151">
        <v>0.56191661481020538</v>
      </c>
      <c r="I57" s="149" t="s">
        <v>75</v>
      </c>
      <c r="J57" s="141">
        <f t="shared" si="0"/>
        <v>1</v>
      </c>
      <c r="K57" s="49"/>
      <c r="L57" s="132"/>
      <c r="M57" s="75"/>
      <c r="N57" s="49"/>
      <c r="O57" s="49"/>
    </row>
    <row r="58" spans="1:15" x14ac:dyDescent="0.25">
      <c r="A58" s="149">
        <v>2015</v>
      </c>
      <c r="B58" s="149" t="s">
        <v>142</v>
      </c>
      <c r="C58" s="137" t="s">
        <v>217</v>
      </c>
      <c r="D58" s="149" t="s">
        <v>150</v>
      </c>
      <c r="E58" s="149" t="s">
        <v>107</v>
      </c>
      <c r="F58" s="149" t="s">
        <v>35</v>
      </c>
      <c r="G58" s="150">
        <v>1326</v>
      </c>
      <c r="H58" s="151">
        <v>0.61387631975867274</v>
      </c>
      <c r="I58" s="149" t="s">
        <v>75</v>
      </c>
      <c r="J58" s="141">
        <f t="shared" si="0"/>
        <v>1</v>
      </c>
      <c r="K58" s="49"/>
      <c r="L58" s="132"/>
      <c r="M58" s="75"/>
      <c r="N58" s="49"/>
      <c r="O58" s="49"/>
    </row>
    <row r="59" spans="1:15" x14ac:dyDescent="0.25">
      <c r="A59" s="149">
        <v>2015</v>
      </c>
      <c r="B59" s="149" t="s">
        <v>142</v>
      </c>
      <c r="C59" s="137" t="s">
        <v>217</v>
      </c>
      <c r="D59" s="149" t="s">
        <v>150</v>
      </c>
      <c r="E59" s="149" t="s">
        <v>107</v>
      </c>
      <c r="F59" s="149" t="s">
        <v>36</v>
      </c>
      <c r="G59" s="150">
        <v>1345</v>
      </c>
      <c r="H59" s="151">
        <v>0.63717472118959106</v>
      </c>
      <c r="I59" s="149" t="s">
        <v>75</v>
      </c>
      <c r="J59" s="141">
        <f t="shared" si="0"/>
        <v>1</v>
      </c>
      <c r="K59" s="49"/>
      <c r="L59" s="132"/>
      <c r="M59" s="75"/>
      <c r="N59" s="49"/>
      <c r="O59" s="49"/>
    </row>
    <row r="60" spans="1:15" x14ac:dyDescent="0.25">
      <c r="A60" s="149">
        <v>2015</v>
      </c>
      <c r="B60" s="149" t="s">
        <v>142</v>
      </c>
      <c r="C60" s="137" t="s">
        <v>217</v>
      </c>
      <c r="D60" s="149" t="s">
        <v>150</v>
      </c>
      <c r="E60" s="149" t="s">
        <v>107</v>
      </c>
      <c r="F60" s="149" t="s">
        <v>37</v>
      </c>
      <c r="G60" s="150">
        <v>683</v>
      </c>
      <c r="H60" s="151">
        <v>0.60907759882869694</v>
      </c>
      <c r="I60" s="149" t="s">
        <v>75</v>
      </c>
      <c r="J60" s="141">
        <f t="shared" si="0"/>
        <v>1</v>
      </c>
      <c r="K60" s="49"/>
      <c r="L60" s="132"/>
      <c r="M60" s="75"/>
      <c r="N60" s="49"/>
      <c r="O60" s="49"/>
    </row>
    <row r="61" spans="1:15" x14ac:dyDescent="0.25">
      <c r="A61" s="149">
        <v>2015</v>
      </c>
      <c r="B61" s="149" t="s">
        <v>142</v>
      </c>
      <c r="C61" s="137" t="s">
        <v>217</v>
      </c>
      <c r="D61" s="149" t="s">
        <v>150</v>
      </c>
      <c r="E61" s="149" t="s">
        <v>138</v>
      </c>
      <c r="F61" s="149" t="s">
        <v>41</v>
      </c>
      <c r="G61" s="150">
        <v>8179</v>
      </c>
      <c r="H61" s="151">
        <v>0.56278273627582831</v>
      </c>
      <c r="I61" s="149"/>
      <c r="J61" s="141">
        <f t="shared" si="0"/>
        <v>0</v>
      </c>
      <c r="K61" s="49"/>
      <c r="L61" s="132"/>
      <c r="M61" s="75"/>
      <c r="N61" s="49"/>
      <c r="O61" s="49"/>
    </row>
    <row r="62" spans="1:15" x14ac:dyDescent="0.25">
      <c r="A62" s="149">
        <v>2015</v>
      </c>
      <c r="B62" s="149" t="s">
        <v>142</v>
      </c>
      <c r="C62" s="137" t="s">
        <v>217</v>
      </c>
      <c r="D62" s="149" t="s">
        <v>150</v>
      </c>
      <c r="E62" s="149" t="s">
        <v>138</v>
      </c>
      <c r="F62" s="149" t="s">
        <v>84</v>
      </c>
      <c r="G62" s="150">
        <v>185</v>
      </c>
      <c r="H62" s="151">
        <v>0.48108108108108111</v>
      </c>
      <c r="I62" s="149" t="s">
        <v>75</v>
      </c>
      <c r="J62" s="141">
        <f t="shared" si="0"/>
        <v>1</v>
      </c>
      <c r="K62" s="49"/>
      <c r="L62" s="132"/>
      <c r="M62" s="75"/>
      <c r="N62" s="49"/>
      <c r="O62" s="49"/>
    </row>
    <row r="63" spans="1:15" x14ac:dyDescent="0.25">
      <c r="A63" s="149">
        <v>2015</v>
      </c>
      <c r="B63" s="149" t="s">
        <v>142</v>
      </c>
      <c r="C63" s="137" t="s">
        <v>217</v>
      </c>
      <c r="D63" s="149" t="s">
        <v>150</v>
      </c>
      <c r="E63" s="149" t="s">
        <v>138</v>
      </c>
      <c r="F63" s="149" t="s">
        <v>85</v>
      </c>
      <c r="G63" s="150">
        <v>355</v>
      </c>
      <c r="H63" s="151">
        <v>0.52112676056338025</v>
      </c>
      <c r="I63" s="149" t="s">
        <v>88</v>
      </c>
      <c r="J63" s="141">
        <f t="shared" si="0"/>
        <v>0</v>
      </c>
      <c r="K63" s="49"/>
      <c r="L63" s="132"/>
      <c r="M63" s="75"/>
      <c r="N63" s="49"/>
      <c r="O63" s="49"/>
    </row>
    <row r="64" spans="1:15" x14ac:dyDescent="0.25">
      <c r="A64" s="149">
        <v>2015</v>
      </c>
      <c r="B64" s="149" t="s">
        <v>142</v>
      </c>
      <c r="C64" s="137" t="s">
        <v>217</v>
      </c>
      <c r="D64" s="149" t="s">
        <v>150</v>
      </c>
      <c r="E64" s="149" t="s">
        <v>138</v>
      </c>
      <c r="F64" s="149" t="s">
        <v>86</v>
      </c>
      <c r="G64" s="150">
        <v>288</v>
      </c>
      <c r="H64" s="151">
        <v>0.61458333333333337</v>
      </c>
      <c r="I64" s="149" t="s">
        <v>88</v>
      </c>
      <c r="J64" s="141">
        <f t="shared" si="0"/>
        <v>0</v>
      </c>
      <c r="K64" s="49"/>
      <c r="L64" s="132"/>
      <c r="M64" s="75"/>
      <c r="N64" s="49"/>
      <c r="O64" s="49"/>
    </row>
    <row r="65" spans="1:15" x14ac:dyDescent="0.25">
      <c r="A65" s="149">
        <v>2015</v>
      </c>
      <c r="B65" s="149" t="s">
        <v>142</v>
      </c>
      <c r="C65" s="137" t="s">
        <v>217</v>
      </c>
      <c r="D65" s="149" t="s">
        <v>150</v>
      </c>
      <c r="E65" s="149" t="s">
        <v>138</v>
      </c>
      <c r="F65" s="149" t="s">
        <v>87</v>
      </c>
      <c r="G65" s="150">
        <v>39</v>
      </c>
      <c r="H65" s="151">
        <v>0.53846153846153844</v>
      </c>
      <c r="I65" s="149" t="s">
        <v>88</v>
      </c>
      <c r="J65" s="141">
        <f t="shared" si="0"/>
        <v>0</v>
      </c>
      <c r="K65" s="49"/>
      <c r="L65" s="132"/>
      <c r="M65" s="75"/>
      <c r="N65" s="49"/>
      <c r="O65" s="49"/>
    </row>
    <row r="66" spans="1:15" x14ac:dyDescent="0.25">
      <c r="A66" s="149">
        <v>2015</v>
      </c>
      <c r="B66" s="149" t="s">
        <v>142</v>
      </c>
      <c r="C66" s="137" t="s">
        <v>217</v>
      </c>
      <c r="D66" s="149" t="s">
        <v>150</v>
      </c>
      <c r="E66" s="149" t="s">
        <v>109</v>
      </c>
      <c r="F66" s="149" t="s">
        <v>139</v>
      </c>
      <c r="G66" s="150">
        <v>7884</v>
      </c>
      <c r="H66" s="151">
        <v>0.5668442415017757</v>
      </c>
      <c r="I66" s="149"/>
      <c r="J66" s="141">
        <f t="shared" si="0"/>
        <v>0</v>
      </c>
      <c r="K66" s="49"/>
      <c r="L66" s="132"/>
      <c r="M66" s="75"/>
      <c r="N66" s="49"/>
      <c r="O66" s="49"/>
    </row>
    <row r="67" spans="1:15" x14ac:dyDescent="0.25">
      <c r="A67" s="149">
        <v>2015</v>
      </c>
      <c r="B67" s="149" t="s">
        <v>142</v>
      </c>
      <c r="C67" s="137" t="s">
        <v>217</v>
      </c>
      <c r="D67" s="149" t="s">
        <v>150</v>
      </c>
      <c r="E67" s="149" t="s">
        <v>109</v>
      </c>
      <c r="F67" s="149" t="s">
        <v>140</v>
      </c>
      <c r="G67" s="150">
        <v>211</v>
      </c>
      <c r="H67" s="151">
        <v>0.52132701421800953</v>
      </c>
      <c r="I67" s="149" t="s">
        <v>88</v>
      </c>
      <c r="J67" s="141">
        <f t="shared" ref="J67:J130" si="1">IF(I67="*",1,0)</f>
        <v>0</v>
      </c>
      <c r="K67" s="49"/>
      <c r="L67" s="132"/>
      <c r="M67" s="75"/>
      <c r="N67" s="49"/>
      <c r="O67" s="49"/>
    </row>
    <row r="68" spans="1:15" x14ac:dyDescent="0.25">
      <c r="A68" s="149">
        <v>2015</v>
      </c>
      <c r="B68" s="149" t="s">
        <v>142</v>
      </c>
      <c r="C68" s="137" t="s">
        <v>217</v>
      </c>
      <c r="D68" s="149" t="s">
        <v>150</v>
      </c>
      <c r="E68" s="149" t="s">
        <v>109</v>
      </c>
      <c r="F68" s="149" t="s">
        <v>51</v>
      </c>
      <c r="G68" s="150">
        <v>169</v>
      </c>
      <c r="H68" s="151">
        <v>0.46153846153846156</v>
      </c>
      <c r="I68" s="149" t="s">
        <v>75</v>
      </c>
      <c r="J68" s="141">
        <f t="shared" si="1"/>
        <v>1</v>
      </c>
      <c r="K68" s="49"/>
      <c r="L68" s="132"/>
      <c r="M68" s="75"/>
      <c r="N68" s="49"/>
      <c r="O68" s="49"/>
    </row>
    <row r="69" spans="1:15" x14ac:dyDescent="0.25">
      <c r="A69" s="149">
        <v>2015</v>
      </c>
      <c r="B69" s="149" t="s">
        <v>142</v>
      </c>
      <c r="C69" s="137" t="s">
        <v>217</v>
      </c>
      <c r="D69" s="149" t="s">
        <v>150</v>
      </c>
      <c r="E69" s="149" t="s">
        <v>109</v>
      </c>
      <c r="F69" s="149" t="s">
        <v>52</v>
      </c>
      <c r="G69" s="150">
        <v>119</v>
      </c>
      <c r="H69" s="151">
        <v>0.50420168067226889</v>
      </c>
      <c r="I69" s="149" t="s">
        <v>88</v>
      </c>
      <c r="J69" s="141">
        <f t="shared" si="1"/>
        <v>0</v>
      </c>
      <c r="K69" s="49"/>
      <c r="L69" s="132"/>
      <c r="M69" s="75"/>
      <c r="N69" s="49"/>
      <c r="O69" s="49"/>
    </row>
    <row r="70" spans="1:15" ht="30" x14ac:dyDescent="0.25">
      <c r="A70" s="149">
        <v>2015</v>
      </c>
      <c r="B70" s="149" t="s">
        <v>143</v>
      </c>
      <c r="C70" s="137" t="s">
        <v>218</v>
      </c>
      <c r="D70" s="149" t="s">
        <v>150</v>
      </c>
      <c r="E70" s="149" t="s">
        <v>107</v>
      </c>
      <c r="F70" s="149" t="s">
        <v>30</v>
      </c>
      <c r="G70" s="150">
        <v>394</v>
      </c>
      <c r="H70" s="151">
        <v>0.67766497461928932</v>
      </c>
      <c r="I70" s="149"/>
      <c r="J70" s="141">
        <f t="shared" si="1"/>
        <v>0</v>
      </c>
      <c r="K70" s="49"/>
      <c r="L70" s="132"/>
      <c r="M70" s="75"/>
      <c r="N70" s="49"/>
      <c r="O70" s="49"/>
    </row>
    <row r="71" spans="1:15" ht="30" x14ac:dyDescent="0.25">
      <c r="A71" s="149">
        <v>2015</v>
      </c>
      <c r="B71" s="149" t="s">
        <v>143</v>
      </c>
      <c r="C71" s="137" t="s">
        <v>218</v>
      </c>
      <c r="D71" s="149" t="s">
        <v>150</v>
      </c>
      <c r="E71" s="149" t="s">
        <v>107</v>
      </c>
      <c r="F71" s="149" t="s">
        <v>31</v>
      </c>
      <c r="G71" s="150">
        <v>898</v>
      </c>
      <c r="H71" s="151">
        <v>0.69042316258351888</v>
      </c>
      <c r="I71" s="149" t="s">
        <v>88</v>
      </c>
      <c r="J71" s="141">
        <f t="shared" si="1"/>
        <v>0</v>
      </c>
      <c r="K71" s="49"/>
      <c r="L71" s="132"/>
      <c r="M71" s="75"/>
      <c r="N71" s="49"/>
      <c r="O71" s="49"/>
    </row>
    <row r="72" spans="1:15" ht="30" x14ac:dyDescent="0.25">
      <c r="A72" s="149">
        <v>2015</v>
      </c>
      <c r="B72" s="149" t="s">
        <v>143</v>
      </c>
      <c r="C72" s="137" t="s">
        <v>218</v>
      </c>
      <c r="D72" s="149" t="s">
        <v>150</v>
      </c>
      <c r="E72" s="149" t="s">
        <v>107</v>
      </c>
      <c r="F72" s="149" t="s">
        <v>32</v>
      </c>
      <c r="G72" s="150">
        <v>1374</v>
      </c>
      <c r="H72" s="151">
        <v>0.70232896652110621</v>
      </c>
      <c r="I72" s="149" t="s">
        <v>88</v>
      </c>
      <c r="J72" s="141">
        <f t="shared" si="1"/>
        <v>0</v>
      </c>
      <c r="K72" s="49"/>
      <c r="L72" s="132"/>
      <c r="M72" s="75"/>
      <c r="N72" s="49"/>
      <c r="O72" s="49"/>
    </row>
    <row r="73" spans="1:15" ht="30" x14ac:dyDescent="0.25">
      <c r="A73" s="149">
        <v>2015</v>
      </c>
      <c r="B73" s="149" t="s">
        <v>143</v>
      </c>
      <c r="C73" s="137" t="s">
        <v>218</v>
      </c>
      <c r="D73" s="149" t="s">
        <v>150</v>
      </c>
      <c r="E73" s="149" t="s">
        <v>107</v>
      </c>
      <c r="F73" s="149" t="s">
        <v>33</v>
      </c>
      <c r="G73" s="150">
        <v>2019</v>
      </c>
      <c r="H73" s="151">
        <v>0.71223377909856367</v>
      </c>
      <c r="I73" s="149" t="s">
        <v>88</v>
      </c>
      <c r="J73" s="141">
        <f t="shared" si="1"/>
        <v>0</v>
      </c>
      <c r="K73" s="49"/>
      <c r="L73" s="132"/>
      <c r="M73" s="75"/>
      <c r="N73" s="49"/>
      <c r="O73" s="49"/>
    </row>
    <row r="74" spans="1:15" ht="30" x14ac:dyDescent="0.25">
      <c r="A74" s="149">
        <v>2015</v>
      </c>
      <c r="B74" s="149" t="s">
        <v>143</v>
      </c>
      <c r="C74" s="137" t="s">
        <v>218</v>
      </c>
      <c r="D74" s="149" t="s">
        <v>150</v>
      </c>
      <c r="E74" s="149" t="s">
        <v>107</v>
      </c>
      <c r="F74" s="149" t="s">
        <v>34</v>
      </c>
      <c r="G74" s="150">
        <v>1763</v>
      </c>
      <c r="H74" s="151">
        <v>0.74702212138400459</v>
      </c>
      <c r="I74" s="149" t="s">
        <v>75</v>
      </c>
      <c r="J74" s="141">
        <f t="shared" si="1"/>
        <v>1</v>
      </c>
      <c r="K74" s="49"/>
      <c r="L74" s="132"/>
      <c r="M74" s="75"/>
      <c r="N74" s="49"/>
      <c r="O74" s="49"/>
    </row>
    <row r="75" spans="1:15" ht="30" x14ac:dyDescent="0.25">
      <c r="A75" s="149">
        <v>2015</v>
      </c>
      <c r="B75" s="149" t="s">
        <v>143</v>
      </c>
      <c r="C75" s="137" t="s">
        <v>218</v>
      </c>
      <c r="D75" s="149" t="s">
        <v>150</v>
      </c>
      <c r="E75" s="149" t="s">
        <v>107</v>
      </c>
      <c r="F75" s="149" t="s">
        <v>35</v>
      </c>
      <c r="G75" s="150">
        <v>1392</v>
      </c>
      <c r="H75" s="151">
        <v>0.7816091954022989</v>
      </c>
      <c r="I75" s="149" t="s">
        <v>75</v>
      </c>
      <c r="J75" s="141">
        <f t="shared" si="1"/>
        <v>1</v>
      </c>
      <c r="K75" s="49"/>
      <c r="L75" s="132"/>
      <c r="M75" s="75"/>
      <c r="N75" s="49"/>
      <c r="O75" s="49"/>
    </row>
    <row r="76" spans="1:15" ht="30" x14ac:dyDescent="0.25">
      <c r="A76" s="149">
        <v>2015</v>
      </c>
      <c r="B76" s="149" t="s">
        <v>143</v>
      </c>
      <c r="C76" s="137" t="s">
        <v>218</v>
      </c>
      <c r="D76" s="149" t="s">
        <v>150</v>
      </c>
      <c r="E76" s="149" t="s">
        <v>107</v>
      </c>
      <c r="F76" s="149" t="s">
        <v>36</v>
      </c>
      <c r="G76" s="150">
        <v>1462</v>
      </c>
      <c r="H76" s="151">
        <v>0.72161422708618328</v>
      </c>
      <c r="I76" s="149" t="s">
        <v>88</v>
      </c>
      <c r="J76" s="141">
        <f t="shared" si="1"/>
        <v>0</v>
      </c>
      <c r="K76" s="49"/>
      <c r="L76" s="132"/>
      <c r="M76" s="75"/>
      <c r="N76" s="49"/>
      <c r="O76" s="49"/>
    </row>
    <row r="77" spans="1:15" ht="30" x14ac:dyDescent="0.25">
      <c r="A77" s="149">
        <v>2015</v>
      </c>
      <c r="B77" s="149" t="s">
        <v>143</v>
      </c>
      <c r="C77" s="137" t="s">
        <v>218</v>
      </c>
      <c r="D77" s="149" t="s">
        <v>150</v>
      </c>
      <c r="E77" s="149" t="s">
        <v>107</v>
      </c>
      <c r="F77" s="149" t="s">
        <v>37</v>
      </c>
      <c r="G77" s="150">
        <v>756</v>
      </c>
      <c r="H77" s="151">
        <v>0.70370370370370372</v>
      </c>
      <c r="I77" s="149" t="s">
        <v>88</v>
      </c>
      <c r="J77" s="141">
        <f t="shared" si="1"/>
        <v>0</v>
      </c>
      <c r="K77" s="49"/>
      <c r="L77" s="132"/>
      <c r="M77" s="75"/>
      <c r="N77" s="49"/>
      <c r="O77" s="49"/>
    </row>
    <row r="78" spans="1:15" ht="30" x14ac:dyDescent="0.25">
      <c r="A78" s="149">
        <v>2015</v>
      </c>
      <c r="B78" s="149" t="s">
        <v>143</v>
      </c>
      <c r="C78" s="137" t="s">
        <v>218</v>
      </c>
      <c r="D78" s="149" t="s">
        <v>150</v>
      </c>
      <c r="E78" s="149" t="s">
        <v>138</v>
      </c>
      <c r="F78" s="149" t="s">
        <v>41</v>
      </c>
      <c r="G78" s="150">
        <v>8794</v>
      </c>
      <c r="H78" s="151">
        <v>0.72299294973845807</v>
      </c>
      <c r="I78" s="149"/>
      <c r="J78" s="141">
        <f t="shared" si="1"/>
        <v>0</v>
      </c>
      <c r="K78" s="49"/>
      <c r="L78" s="132"/>
      <c r="M78" s="75"/>
      <c r="N78" s="49"/>
      <c r="O78" s="49"/>
    </row>
    <row r="79" spans="1:15" ht="30" x14ac:dyDescent="0.25">
      <c r="A79" s="149">
        <v>2015</v>
      </c>
      <c r="B79" s="149" t="s">
        <v>143</v>
      </c>
      <c r="C79" s="137" t="s">
        <v>218</v>
      </c>
      <c r="D79" s="149" t="s">
        <v>150</v>
      </c>
      <c r="E79" s="149" t="s">
        <v>138</v>
      </c>
      <c r="F79" s="149" t="s">
        <v>84</v>
      </c>
      <c r="G79" s="150">
        <v>188</v>
      </c>
      <c r="H79" s="151">
        <v>0.73936170212765961</v>
      </c>
      <c r="I79" s="149" t="s">
        <v>88</v>
      </c>
      <c r="J79" s="141">
        <f t="shared" si="1"/>
        <v>0</v>
      </c>
      <c r="K79" s="49"/>
      <c r="L79" s="132"/>
      <c r="M79" s="75"/>
      <c r="N79" s="49"/>
      <c r="O79" s="49"/>
    </row>
    <row r="80" spans="1:15" ht="30" x14ac:dyDescent="0.25">
      <c r="A80" s="149">
        <v>2015</v>
      </c>
      <c r="B80" s="149" t="s">
        <v>143</v>
      </c>
      <c r="C80" s="137" t="s">
        <v>218</v>
      </c>
      <c r="D80" s="149" t="s">
        <v>150</v>
      </c>
      <c r="E80" s="149" t="s">
        <v>138</v>
      </c>
      <c r="F80" s="149" t="s">
        <v>85</v>
      </c>
      <c r="G80" s="150">
        <v>370</v>
      </c>
      <c r="H80" s="151">
        <v>0.70270270270270274</v>
      </c>
      <c r="I80" s="149" t="s">
        <v>88</v>
      </c>
      <c r="J80" s="141">
        <f t="shared" si="1"/>
        <v>0</v>
      </c>
      <c r="K80" s="49"/>
      <c r="L80" s="132"/>
      <c r="M80" s="75"/>
      <c r="N80" s="49"/>
      <c r="O80" s="49"/>
    </row>
    <row r="81" spans="1:15" ht="30" x14ac:dyDescent="0.25">
      <c r="A81" s="149">
        <v>2015</v>
      </c>
      <c r="B81" s="149" t="s">
        <v>143</v>
      </c>
      <c r="C81" s="137" t="s">
        <v>218</v>
      </c>
      <c r="D81" s="149" t="s">
        <v>150</v>
      </c>
      <c r="E81" s="149" t="s">
        <v>138</v>
      </c>
      <c r="F81" s="149" t="s">
        <v>86</v>
      </c>
      <c r="G81" s="150">
        <v>277</v>
      </c>
      <c r="H81" s="151">
        <v>0.81227436823104693</v>
      </c>
      <c r="I81" s="149" t="s">
        <v>75</v>
      </c>
      <c r="J81" s="141">
        <f t="shared" si="1"/>
        <v>1</v>
      </c>
      <c r="K81" s="49"/>
      <c r="L81" s="132"/>
      <c r="M81" s="75"/>
      <c r="N81" s="49"/>
      <c r="O81" s="49"/>
    </row>
    <row r="82" spans="1:15" ht="30" x14ac:dyDescent="0.25">
      <c r="A82" s="149">
        <v>2015</v>
      </c>
      <c r="B82" s="149" t="s">
        <v>143</v>
      </c>
      <c r="C82" s="137" t="s">
        <v>218</v>
      </c>
      <c r="D82" s="149" t="s">
        <v>150</v>
      </c>
      <c r="E82" s="149" t="s">
        <v>138</v>
      </c>
      <c r="F82" s="149" t="s">
        <v>87</v>
      </c>
      <c r="G82" s="150">
        <v>44</v>
      </c>
      <c r="H82" s="151">
        <v>0.65909090909090906</v>
      </c>
      <c r="I82" s="149" t="s">
        <v>88</v>
      </c>
      <c r="J82" s="141">
        <f t="shared" si="1"/>
        <v>0</v>
      </c>
      <c r="K82" s="49"/>
      <c r="L82" s="132"/>
      <c r="M82" s="75"/>
      <c r="N82" s="49"/>
      <c r="O82" s="49"/>
    </row>
    <row r="83" spans="1:15" ht="30" x14ac:dyDescent="0.25">
      <c r="A83" s="149">
        <v>2015</v>
      </c>
      <c r="B83" s="149" t="s">
        <v>143</v>
      </c>
      <c r="C83" s="137" t="s">
        <v>218</v>
      </c>
      <c r="D83" s="149" t="s">
        <v>150</v>
      </c>
      <c r="E83" s="149" t="s">
        <v>109</v>
      </c>
      <c r="F83" s="149" t="s">
        <v>139</v>
      </c>
      <c r="G83" s="150">
        <v>8400</v>
      </c>
      <c r="H83" s="151">
        <v>0.73</v>
      </c>
      <c r="I83" s="149"/>
      <c r="J83" s="141">
        <f t="shared" si="1"/>
        <v>0</v>
      </c>
      <c r="K83" s="49"/>
      <c r="L83" s="132"/>
      <c r="M83" s="75"/>
      <c r="N83" s="49"/>
      <c r="O83" s="49"/>
    </row>
    <row r="84" spans="1:15" ht="30" x14ac:dyDescent="0.25">
      <c r="A84" s="149">
        <v>2015</v>
      </c>
      <c r="B84" s="149" t="s">
        <v>143</v>
      </c>
      <c r="C84" s="137" t="s">
        <v>218</v>
      </c>
      <c r="D84" s="149" t="s">
        <v>150</v>
      </c>
      <c r="E84" s="149" t="s">
        <v>109</v>
      </c>
      <c r="F84" s="149" t="s">
        <v>140</v>
      </c>
      <c r="G84" s="150">
        <v>215</v>
      </c>
      <c r="H84" s="151">
        <v>0.67441860465116277</v>
      </c>
      <c r="I84" s="149" t="s">
        <v>88</v>
      </c>
      <c r="J84" s="141">
        <f t="shared" si="1"/>
        <v>0</v>
      </c>
      <c r="K84" s="49"/>
      <c r="L84" s="132"/>
      <c r="M84" s="75"/>
      <c r="N84" s="49"/>
      <c r="O84" s="49"/>
    </row>
    <row r="85" spans="1:15" ht="30" x14ac:dyDescent="0.25">
      <c r="A85" s="149">
        <v>2015</v>
      </c>
      <c r="B85" s="149" t="s">
        <v>143</v>
      </c>
      <c r="C85" s="137" t="s">
        <v>218</v>
      </c>
      <c r="D85" s="149" t="s">
        <v>150</v>
      </c>
      <c r="E85" s="149" t="s">
        <v>109</v>
      </c>
      <c r="F85" s="149" t="s">
        <v>51</v>
      </c>
      <c r="G85" s="150">
        <v>187</v>
      </c>
      <c r="H85" s="151">
        <v>0.65775401069518713</v>
      </c>
      <c r="I85" s="149" t="s">
        <v>75</v>
      </c>
      <c r="J85" s="141">
        <f t="shared" si="1"/>
        <v>1</v>
      </c>
      <c r="K85" s="49"/>
      <c r="L85" s="132"/>
      <c r="M85" s="75"/>
      <c r="N85" s="49"/>
      <c r="O85" s="49"/>
    </row>
    <row r="86" spans="1:15" ht="30" x14ac:dyDescent="0.25">
      <c r="A86" s="149">
        <v>2015</v>
      </c>
      <c r="B86" s="149" t="s">
        <v>143</v>
      </c>
      <c r="C86" s="137" t="s">
        <v>218</v>
      </c>
      <c r="D86" s="149" t="s">
        <v>150</v>
      </c>
      <c r="E86" s="149" t="s">
        <v>109</v>
      </c>
      <c r="F86" s="149" t="s">
        <v>52</v>
      </c>
      <c r="G86" s="150">
        <v>123</v>
      </c>
      <c r="H86" s="151">
        <v>0.69918699186991873</v>
      </c>
      <c r="I86" s="149" t="s">
        <v>88</v>
      </c>
      <c r="J86" s="141">
        <f t="shared" si="1"/>
        <v>0</v>
      </c>
      <c r="K86" s="49"/>
      <c r="L86" s="132"/>
      <c r="M86" s="75"/>
      <c r="N86" s="49"/>
      <c r="O86" s="49"/>
    </row>
    <row r="87" spans="1:15" x14ac:dyDescent="0.25">
      <c r="A87" s="149">
        <v>2015</v>
      </c>
      <c r="B87" s="149" t="s">
        <v>144</v>
      </c>
      <c r="C87" s="137" t="s">
        <v>175</v>
      </c>
      <c r="D87" s="149" t="s">
        <v>150</v>
      </c>
      <c r="E87" s="149" t="s">
        <v>107</v>
      </c>
      <c r="F87" s="149" t="s">
        <v>30</v>
      </c>
      <c r="G87" s="150">
        <v>316</v>
      </c>
      <c r="H87" s="151">
        <v>0.49683544303797467</v>
      </c>
      <c r="I87" s="149"/>
      <c r="J87" s="141">
        <f t="shared" si="1"/>
        <v>0</v>
      </c>
      <c r="K87" s="49"/>
      <c r="L87" s="132"/>
      <c r="M87" s="75"/>
      <c r="N87" s="49"/>
      <c r="O87" s="49"/>
    </row>
    <row r="88" spans="1:15" x14ac:dyDescent="0.25">
      <c r="A88" s="149">
        <v>2015</v>
      </c>
      <c r="B88" s="149" t="s">
        <v>144</v>
      </c>
      <c r="C88" s="137" t="s">
        <v>175</v>
      </c>
      <c r="D88" s="149" t="s">
        <v>150</v>
      </c>
      <c r="E88" s="149" t="s">
        <v>107</v>
      </c>
      <c r="F88" s="149" t="s">
        <v>31</v>
      </c>
      <c r="G88" s="150">
        <v>684</v>
      </c>
      <c r="H88" s="151">
        <v>0.54532163742690054</v>
      </c>
      <c r="I88" s="149" t="s">
        <v>88</v>
      </c>
      <c r="J88" s="141">
        <f t="shared" si="1"/>
        <v>0</v>
      </c>
      <c r="K88" s="49"/>
      <c r="L88" s="132"/>
      <c r="M88" s="75"/>
      <c r="N88" s="49"/>
      <c r="O88" s="49"/>
    </row>
    <row r="89" spans="1:15" x14ac:dyDescent="0.25">
      <c r="A89" s="149">
        <v>2015</v>
      </c>
      <c r="B89" s="149" t="s">
        <v>144</v>
      </c>
      <c r="C89" s="137" t="s">
        <v>175</v>
      </c>
      <c r="D89" s="149" t="s">
        <v>150</v>
      </c>
      <c r="E89" s="149" t="s">
        <v>107</v>
      </c>
      <c r="F89" s="149" t="s">
        <v>32</v>
      </c>
      <c r="G89" s="150">
        <v>1084</v>
      </c>
      <c r="H89" s="151">
        <v>0.57749077490774903</v>
      </c>
      <c r="I89" s="149" t="s">
        <v>75</v>
      </c>
      <c r="J89" s="141">
        <f t="shared" si="1"/>
        <v>1</v>
      </c>
      <c r="K89" s="49"/>
      <c r="L89" s="132"/>
      <c r="M89" s="75"/>
      <c r="N89" s="49"/>
      <c r="O89" s="49"/>
    </row>
    <row r="90" spans="1:15" x14ac:dyDescent="0.25">
      <c r="A90" s="149">
        <v>2015</v>
      </c>
      <c r="B90" s="149" t="s">
        <v>144</v>
      </c>
      <c r="C90" s="137" t="s">
        <v>175</v>
      </c>
      <c r="D90" s="149" t="s">
        <v>150</v>
      </c>
      <c r="E90" s="149" t="s">
        <v>107</v>
      </c>
      <c r="F90" s="149" t="s">
        <v>33</v>
      </c>
      <c r="G90" s="150">
        <v>1568</v>
      </c>
      <c r="H90" s="151">
        <v>0.58737244897959184</v>
      </c>
      <c r="I90" s="149" t="s">
        <v>75</v>
      </c>
      <c r="J90" s="141">
        <f t="shared" si="1"/>
        <v>1</v>
      </c>
      <c r="K90" s="49"/>
      <c r="L90" s="132"/>
      <c r="M90" s="75"/>
      <c r="N90" s="49"/>
      <c r="O90" s="49"/>
    </row>
    <row r="91" spans="1:15" x14ac:dyDescent="0.25">
      <c r="A91" s="149">
        <v>2015</v>
      </c>
      <c r="B91" s="149" t="s">
        <v>144</v>
      </c>
      <c r="C91" s="137" t="s">
        <v>175</v>
      </c>
      <c r="D91" s="149" t="s">
        <v>150</v>
      </c>
      <c r="E91" s="149" t="s">
        <v>107</v>
      </c>
      <c r="F91" s="149" t="s">
        <v>34</v>
      </c>
      <c r="G91" s="150">
        <v>1427</v>
      </c>
      <c r="H91" s="151">
        <v>0.59985984583041341</v>
      </c>
      <c r="I91" s="149" t="s">
        <v>75</v>
      </c>
      <c r="J91" s="141">
        <f t="shared" si="1"/>
        <v>1</v>
      </c>
      <c r="K91" s="49"/>
      <c r="L91" s="132"/>
      <c r="M91" s="75"/>
      <c r="N91" s="49"/>
      <c r="O91" s="49"/>
    </row>
    <row r="92" spans="1:15" x14ac:dyDescent="0.25">
      <c r="A92" s="149">
        <v>2015</v>
      </c>
      <c r="B92" s="149" t="s">
        <v>144</v>
      </c>
      <c r="C92" s="137" t="s">
        <v>175</v>
      </c>
      <c r="D92" s="149" t="s">
        <v>150</v>
      </c>
      <c r="E92" s="149" t="s">
        <v>107</v>
      </c>
      <c r="F92" s="149" t="s">
        <v>35</v>
      </c>
      <c r="G92" s="150">
        <v>1245</v>
      </c>
      <c r="H92" s="151">
        <v>0.6714859437751004</v>
      </c>
      <c r="I92" s="149" t="s">
        <v>75</v>
      </c>
      <c r="J92" s="141">
        <f t="shared" si="1"/>
        <v>1</v>
      </c>
      <c r="K92" s="49"/>
      <c r="L92" s="132"/>
      <c r="M92" s="75"/>
      <c r="N92" s="49"/>
      <c r="O92" s="49"/>
    </row>
    <row r="93" spans="1:15" x14ac:dyDescent="0.25">
      <c r="A93" s="149">
        <v>2015</v>
      </c>
      <c r="B93" s="149" t="s">
        <v>144</v>
      </c>
      <c r="C93" s="137" t="s">
        <v>175</v>
      </c>
      <c r="D93" s="149" t="s">
        <v>150</v>
      </c>
      <c r="E93" s="149" t="s">
        <v>107</v>
      </c>
      <c r="F93" s="149" t="s">
        <v>36</v>
      </c>
      <c r="G93" s="150">
        <v>1298</v>
      </c>
      <c r="H93" s="151">
        <v>0.67257318952234202</v>
      </c>
      <c r="I93" s="149" t="s">
        <v>75</v>
      </c>
      <c r="J93" s="141">
        <f t="shared" si="1"/>
        <v>1</v>
      </c>
      <c r="K93" s="49"/>
      <c r="L93" s="132"/>
      <c r="M93" s="75"/>
      <c r="N93" s="49"/>
      <c r="O93" s="49"/>
    </row>
    <row r="94" spans="1:15" x14ac:dyDescent="0.25">
      <c r="A94" s="149">
        <v>2015</v>
      </c>
      <c r="B94" s="149" t="s">
        <v>144</v>
      </c>
      <c r="C94" s="137" t="s">
        <v>175</v>
      </c>
      <c r="D94" s="149" t="s">
        <v>150</v>
      </c>
      <c r="E94" s="149" t="s">
        <v>107</v>
      </c>
      <c r="F94" s="149" t="s">
        <v>37</v>
      </c>
      <c r="G94" s="150">
        <v>644</v>
      </c>
      <c r="H94" s="151">
        <v>0.6350931677018633</v>
      </c>
      <c r="I94" s="149" t="s">
        <v>75</v>
      </c>
      <c r="J94" s="141">
        <f t="shared" si="1"/>
        <v>1</v>
      </c>
      <c r="K94" s="49"/>
      <c r="L94" s="132"/>
      <c r="M94" s="75"/>
      <c r="N94" s="49"/>
      <c r="O94" s="49"/>
    </row>
    <row r="95" spans="1:15" x14ac:dyDescent="0.25">
      <c r="A95" s="149">
        <v>2015</v>
      </c>
      <c r="B95" s="149" t="s">
        <v>144</v>
      </c>
      <c r="C95" s="137" t="s">
        <v>175</v>
      </c>
      <c r="D95" s="149" t="s">
        <v>150</v>
      </c>
      <c r="E95" s="149" t="s">
        <v>138</v>
      </c>
      <c r="F95" s="149" t="s">
        <v>41</v>
      </c>
      <c r="G95" s="150">
        <v>7184</v>
      </c>
      <c r="H95" s="151">
        <v>0.61358574610244987</v>
      </c>
      <c r="I95" s="149"/>
      <c r="J95" s="141">
        <f t="shared" si="1"/>
        <v>0</v>
      </c>
      <c r="K95" s="49"/>
      <c r="L95" s="132"/>
      <c r="M95" s="75"/>
      <c r="N95" s="49"/>
      <c r="O95" s="49"/>
    </row>
    <row r="96" spans="1:15" x14ac:dyDescent="0.25">
      <c r="A96" s="149">
        <v>2015</v>
      </c>
      <c r="B96" s="149" t="s">
        <v>144</v>
      </c>
      <c r="C96" s="137" t="s">
        <v>175</v>
      </c>
      <c r="D96" s="149" t="s">
        <v>150</v>
      </c>
      <c r="E96" s="149" t="s">
        <v>138</v>
      </c>
      <c r="F96" s="149" t="s">
        <v>84</v>
      </c>
      <c r="G96" s="150">
        <v>153</v>
      </c>
      <c r="H96" s="151">
        <v>0.58823529411764708</v>
      </c>
      <c r="I96" s="149" t="s">
        <v>88</v>
      </c>
      <c r="J96" s="141">
        <f t="shared" si="1"/>
        <v>0</v>
      </c>
      <c r="K96" s="49"/>
      <c r="L96" s="132"/>
      <c r="M96" s="75"/>
      <c r="N96" s="49"/>
      <c r="O96" s="49"/>
    </row>
    <row r="97" spans="1:15" x14ac:dyDescent="0.25">
      <c r="A97" s="149">
        <v>2015</v>
      </c>
      <c r="B97" s="149" t="s">
        <v>144</v>
      </c>
      <c r="C97" s="137" t="s">
        <v>175</v>
      </c>
      <c r="D97" s="149" t="s">
        <v>150</v>
      </c>
      <c r="E97" s="149" t="s">
        <v>138</v>
      </c>
      <c r="F97" s="149" t="s">
        <v>85</v>
      </c>
      <c r="G97" s="150">
        <v>317</v>
      </c>
      <c r="H97" s="151">
        <v>0.56151419558359617</v>
      </c>
      <c r="I97" s="149" t="s">
        <v>88</v>
      </c>
      <c r="J97" s="141">
        <f t="shared" si="1"/>
        <v>0</v>
      </c>
      <c r="K97" s="49"/>
      <c r="L97" s="132"/>
      <c r="M97" s="75"/>
      <c r="N97" s="49"/>
      <c r="O97" s="49"/>
    </row>
    <row r="98" spans="1:15" x14ac:dyDescent="0.25">
      <c r="A98" s="149">
        <v>2015</v>
      </c>
      <c r="B98" s="149" t="s">
        <v>144</v>
      </c>
      <c r="C98" s="137" t="s">
        <v>175</v>
      </c>
      <c r="D98" s="149" t="s">
        <v>150</v>
      </c>
      <c r="E98" s="149" t="s">
        <v>138</v>
      </c>
      <c r="F98" s="149" t="s">
        <v>86</v>
      </c>
      <c r="G98" s="150">
        <v>273</v>
      </c>
      <c r="H98" s="151">
        <v>0.67765567765567769</v>
      </c>
      <c r="I98" s="149" t="s">
        <v>75</v>
      </c>
      <c r="J98" s="141">
        <f t="shared" si="1"/>
        <v>1</v>
      </c>
      <c r="K98" s="49"/>
      <c r="L98" s="132"/>
      <c r="M98" s="75"/>
      <c r="N98" s="49"/>
      <c r="O98" s="49"/>
    </row>
    <row r="99" spans="1:15" x14ac:dyDescent="0.25">
      <c r="A99" s="149">
        <v>2015</v>
      </c>
      <c r="B99" s="149" t="s">
        <v>144</v>
      </c>
      <c r="C99" s="137" t="s">
        <v>175</v>
      </c>
      <c r="D99" s="149" t="s">
        <v>150</v>
      </c>
      <c r="E99" s="149" t="s">
        <v>138</v>
      </c>
      <c r="F99" s="149" t="s">
        <v>87</v>
      </c>
      <c r="G99" s="150">
        <v>36</v>
      </c>
      <c r="H99" s="151">
        <v>0.66666666666666663</v>
      </c>
      <c r="I99" s="149" t="s">
        <v>88</v>
      </c>
      <c r="J99" s="141">
        <f t="shared" si="1"/>
        <v>0</v>
      </c>
      <c r="K99" s="49"/>
      <c r="L99" s="132"/>
      <c r="M99" s="75"/>
      <c r="N99" s="49"/>
      <c r="O99" s="49"/>
    </row>
    <row r="100" spans="1:15" x14ac:dyDescent="0.25">
      <c r="A100" s="149">
        <v>2015</v>
      </c>
      <c r="B100" s="149" t="s">
        <v>144</v>
      </c>
      <c r="C100" s="137" t="s">
        <v>175</v>
      </c>
      <c r="D100" s="149" t="s">
        <v>150</v>
      </c>
      <c r="E100" s="149" t="s">
        <v>109</v>
      </c>
      <c r="F100" s="149" t="s">
        <v>139</v>
      </c>
      <c r="G100" s="150">
        <v>6969</v>
      </c>
      <c r="H100" s="151">
        <v>0.62103601664514274</v>
      </c>
      <c r="I100" s="149"/>
      <c r="J100" s="141">
        <f t="shared" si="1"/>
        <v>0</v>
      </c>
      <c r="K100" s="49"/>
      <c r="L100" s="132"/>
      <c r="M100" s="75"/>
      <c r="N100" s="49"/>
      <c r="O100" s="49"/>
    </row>
    <row r="101" spans="1:15" x14ac:dyDescent="0.25">
      <c r="A101" s="149">
        <v>2015</v>
      </c>
      <c r="B101" s="149" t="s">
        <v>144</v>
      </c>
      <c r="C101" s="137" t="s">
        <v>175</v>
      </c>
      <c r="D101" s="149" t="s">
        <v>150</v>
      </c>
      <c r="E101" s="149" t="s">
        <v>109</v>
      </c>
      <c r="F101" s="149" t="s">
        <v>140</v>
      </c>
      <c r="G101" s="150">
        <v>168</v>
      </c>
      <c r="H101" s="151">
        <v>0.52380952380952384</v>
      </c>
      <c r="I101" s="149" t="s">
        <v>75</v>
      </c>
      <c r="J101" s="141">
        <f t="shared" si="1"/>
        <v>1</v>
      </c>
      <c r="K101" s="49"/>
      <c r="L101" s="132"/>
      <c r="M101" s="75"/>
      <c r="N101" s="49"/>
      <c r="O101" s="49"/>
    </row>
    <row r="102" spans="1:15" x14ac:dyDescent="0.25">
      <c r="A102" s="149">
        <v>2015</v>
      </c>
      <c r="B102" s="149" t="s">
        <v>144</v>
      </c>
      <c r="C102" s="137" t="s">
        <v>175</v>
      </c>
      <c r="D102" s="149" t="s">
        <v>150</v>
      </c>
      <c r="E102" s="149" t="s">
        <v>109</v>
      </c>
      <c r="F102" s="149" t="s">
        <v>51</v>
      </c>
      <c r="G102" s="150">
        <v>137</v>
      </c>
      <c r="H102" s="151">
        <v>0.51824817518248179</v>
      </c>
      <c r="I102" s="149" t="s">
        <v>75</v>
      </c>
      <c r="J102" s="141">
        <f t="shared" si="1"/>
        <v>1</v>
      </c>
      <c r="K102" s="49"/>
      <c r="L102" s="132"/>
      <c r="M102" s="75"/>
      <c r="N102" s="49"/>
      <c r="O102" s="49"/>
    </row>
    <row r="103" spans="1:15" x14ac:dyDescent="0.25">
      <c r="A103" s="149">
        <v>2015</v>
      </c>
      <c r="B103" s="149" t="s">
        <v>144</v>
      </c>
      <c r="C103" s="137" t="s">
        <v>175</v>
      </c>
      <c r="D103" s="149" t="s">
        <v>150</v>
      </c>
      <c r="E103" s="149" t="s">
        <v>109</v>
      </c>
      <c r="F103" s="149" t="s">
        <v>52</v>
      </c>
      <c r="G103" s="150">
        <v>97</v>
      </c>
      <c r="H103" s="151">
        <v>0.53608247422680411</v>
      </c>
      <c r="I103" s="149" t="s">
        <v>88</v>
      </c>
      <c r="J103" s="141">
        <f t="shared" si="1"/>
        <v>0</v>
      </c>
      <c r="K103" s="49"/>
      <c r="L103" s="132"/>
      <c r="M103" s="75"/>
      <c r="N103" s="49"/>
      <c r="O103" s="49"/>
    </row>
    <row r="104" spans="1:15" ht="30" x14ac:dyDescent="0.25">
      <c r="A104" s="149">
        <v>2015</v>
      </c>
      <c r="B104" s="149" t="s">
        <v>97</v>
      </c>
      <c r="C104" s="137" t="s">
        <v>219</v>
      </c>
      <c r="D104" s="149" t="s">
        <v>150</v>
      </c>
      <c r="E104" s="149" t="s">
        <v>107</v>
      </c>
      <c r="F104" s="149" t="s">
        <v>30</v>
      </c>
      <c r="G104" s="150">
        <v>314</v>
      </c>
      <c r="H104" s="151">
        <v>0.55414012738853502</v>
      </c>
      <c r="I104" s="149"/>
      <c r="J104" s="141">
        <f t="shared" si="1"/>
        <v>0</v>
      </c>
      <c r="K104" s="49"/>
      <c r="L104" s="132"/>
      <c r="M104" s="75"/>
      <c r="N104" s="49"/>
      <c r="O104" s="49"/>
    </row>
    <row r="105" spans="1:15" ht="30" x14ac:dyDescent="0.25">
      <c r="A105" s="149">
        <v>2015</v>
      </c>
      <c r="B105" s="149" t="s">
        <v>97</v>
      </c>
      <c r="C105" s="137" t="s">
        <v>219</v>
      </c>
      <c r="D105" s="149" t="s">
        <v>150</v>
      </c>
      <c r="E105" s="149" t="s">
        <v>107</v>
      </c>
      <c r="F105" s="149" t="s">
        <v>31</v>
      </c>
      <c r="G105" s="150">
        <v>686</v>
      </c>
      <c r="H105" s="151">
        <v>0.5276967930029155</v>
      </c>
      <c r="I105" s="149" t="s">
        <v>88</v>
      </c>
      <c r="J105" s="141">
        <f t="shared" si="1"/>
        <v>0</v>
      </c>
      <c r="K105" s="49"/>
      <c r="L105" s="132"/>
      <c r="M105" s="75"/>
      <c r="N105" s="49"/>
      <c r="O105" s="49"/>
    </row>
    <row r="106" spans="1:15" ht="30" x14ac:dyDescent="0.25">
      <c r="A106" s="149">
        <v>2015</v>
      </c>
      <c r="B106" s="149" t="s">
        <v>97</v>
      </c>
      <c r="C106" s="137" t="s">
        <v>219</v>
      </c>
      <c r="D106" s="149" t="s">
        <v>150</v>
      </c>
      <c r="E106" s="149" t="s">
        <v>107</v>
      </c>
      <c r="F106" s="149" t="s">
        <v>32</v>
      </c>
      <c r="G106" s="150">
        <v>1084</v>
      </c>
      <c r="H106" s="151">
        <v>0.58118081180811809</v>
      </c>
      <c r="I106" s="149" t="s">
        <v>88</v>
      </c>
      <c r="J106" s="141">
        <f t="shared" si="1"/>
        <v>0</v>
      </c>
      <c r="K106" s="49"/>
      <c r="L106" s="132"/>
      <c r="M106" s="75"/>
      <c r="N106" s="49"/>
      <c r="O106" s="49"/>
    </row>
    <row r="107" spans="1:15" ht="30" x14ac:dyDescent="0.25">
      <c r="A107" s="149">
        <v>2015</v>
      </c>
      <c r="B107" s="149" t="s">
        <v>97</v>
      </c>
      <c r="C107" s="137" t="s">
        <v>219</v>
      </c>
      <c r="D107" s="149" t="s">
        <v>150</v>
      </c>
      <c r="E107" s="149" t="s">
        <v>107</v>
      </c>
      <c r="F107" s="149" t="s">
        <v>33</v>
      </c>
      <c r="G107" s="150">
        <v>1563</v>
      </c>
      <c r="H107" s="151">
        <v>0.59820857325655785</v>
      </c>
      <c r="I107" s="149" t="s">
        <v>88</v>
      </c>
      <c r="J107" s="141">
        <f t="shared" si="1"/>
        <v>0</v>
      </c>
      <c r="K107" s="49"/>
      <c r="L107" s="132"/>
      <c r="M107" s="75"/>
      <c r="N107" s="49"/>
      <c r="O107" s="49"/>
    </row>
    <row r="108" spans="1:15" ht="30" x14ac:dyDescent="0.25">
      <c r="A108" s="149">
        <v>2015</v>
      </c>
      <c r="B108" s="149" t="s">
        <v>97</v>
      </c>
      <c r="C108" s="137" t="s">
        <v>219</v>
      </c>
      <c r="D108" s="149" t="s">
        <v>150</v>
      </c>
      <c r="E108" s="149" t="s">
        <v>107</v>
      </c>
      <c r="F108" s="149" t="s">
        <v>34</v>
      </c>
      <c r="G108" s="150">
        <v>1432</v>
      </c>
      <c r="H108" s="151">
        <v>0.58589385474860334</v>
      </c>
      <c r="I108" s="149" t="s">
        <v>88</v>
      </c>
      <c r="J108" s="141">
        <f t="shared" si="1"/>
        <v>0</v>
      </c>
      <c r="K108" s="49"/>
      <c r="L108" s="132"/>
      <c r="M108" s="75"/>
      <c r="N108" s="49"/>
      <c r="O108" s="49"/>
    </row>
    <row r="109" spans="1:15" ht="30" x14ac:dyDescent="0.25">
      <c r="A109" s="149">
        <v>2015</v>
      </c>
      <c r="B109" s="149" t="s">
        <v>97</v>
      </c>
      <c r="C109" s="137" t="s">
        <v>219</v>
      </c>
      <c r="D109" s="149" t="s">
        <v>150</v>
      </c>
      <c r="E109" s="149" t="s">
        <v>107</v>
      </c>
      <c r="F109" s="149" t="s">
        <v>35</v>
      </c>
      <c r="G109" s="150">
        <v>1238</v>
      </c>
      <c r="H109" s="151">
        <v>0.65105008077544424</v>
      </c>
      <c r="I109" s="149" t="s">
        <v>75</v>
      </c>
      <c r="J109" s="141">
        <f t="shared" si="1"/>
        <v>1</v>
      </c>
      <c r="K109" s="49"/>
      <c r="L109" s="132"/>
      <c r="M109" s="75"/>
      <c r="N109" s="49"/>
      <c r="O109" s="49"/>
    </row>
    <row r="110" spans="1:15" ht="30" x14ac:dyDescent="0.25">
      <c r="A110" s="149">
        <v>2015</v>
      </c>
      <c r="B110" s="149" t="s">
        <v>97</v>
      </c>
      <c r="C110" s="137" t="s">
        <v>219</v>
      </c>
      <c r="D110" s="149" t="s">
        <v>150</v>
      </c>
      <c r="E110" s="149" t="s">
        <v>107</v>
      </c>
      <c r="F110" s="149" t="s">
        <v>36</v>
      </c>
      <c r="G110" s="150">
        <v>1303</v>
      </c>
      <c r="H110" s="151">
        <v>0.66922486569455109</v>
      </c>
      <c r="I110" s="149" t="s">
        <v>75</v>
      </c>
      <c r="J110" s="141">
        <f t="shared" si="1"/>
        <v>1</v>
      </c>
      <c r="K110" s="49"/>
      <c r="L110" s="132"/>
      <c r="M110" s="75"/>
      <c r="N110" s="49"/>
      <c r="O110" s="49"/>
    </row>
    <row r="111" spans="1:15" ht="30" x14ac:dyDescent="0.25">
      <c r="A111" s="149">
        <v>2015</v>
      </c>
      <c r="B111" s="149" t="s">
        <v>97</v>
      </c>
      <c r="C111" s="137" t="s">
        <v>219</v>
      </c>
      <c r="D111" s="149" t="s">
        <v>150</v>
      </c>
      <c r="E111" s="149" t="s">
        <v>107</v>
      </c>
      <c r="F111" s="149" t="s">
        <v>37</v>
      </c>
      <c r="G111" s="150">
        <v>622</v>
      </c>
      <c r="H111" s="151">
        <v>0.6463022508038585</v>
      </c>
      <c r="I111" s="149" t="s">
        <v>75</v>
      </c>
      <c r="J111" s="141">
        <f t="shared" si="1"/>
        <v>1</v>
      </c>
      <c r="K111" s="49"/>
      <c r="L111" s="132"/>
      <c r="M111" s="75"/>
      <c r="N111" s="49"/>
      <c r="O111" s="49"/>
    </row>
    <row r="112" spans="1:15" ht="30" x14ac:dyDescent="0.25">
      <c r="A112" s="149">
        <v>2015</v>
      </c>
      <c r="B112" s="149" t="s">
        <v>97</v>
      </c>
      <c r="C112" s="137" t="s">
        <v>219</v>
      </c>
      <c r="D112" s="149" t="s">
        <v>150</v>
      </c>
      <c r="E112" s="149" t="s">
        <v>138</v>
      </c>
      <c r="F112" s="149" t="s">
        <v>41</v>
      </c>
      <c r="G112" s="150">
        <v>7170</v>
      </c>
      <c r="H112" s="151">
        <v>0.60976290097629005</v>
      </c>
      <c r="I112" s="149"/>
      <c r="J112" s="141">
        <f t="shared" si="1"/>
        <v>0</v>
      </c>
      <c r="K112" s="49"/>
      <c r="L112" s="132"/>
      <c r="M112" s="75"/>
      <c r="N112" s="49"/>
      <c r="O112" s="49"/>
    </row>
    <row r="113" spans="1:15" ht="30" x14ac:dyDescent="0.25">
      <c r="A113" s="149">
        <v>2015</v>
      </c>
      <c r="B113" s="149" t="s">
        <v>97</v>
      </c>
      <c r="C113" s="137" t="s">
        <v>219</v>
      </c>
      <c r="D113" s="149" t="s">
        <v>150</v>
      </c>
      <c r="E113" s="149" t="s">
        <v>138</v>
      </c>
      <c r="F113" s="149" t="s">
        <v>84</v>
      </c>
      <c r="G113" s="150">
        <v>155</v>
      </c>
      <c r="H113" s="151">
        <v>0.54838709677419351</v>
      </c>
      <c r="I113" s="149" t="s">
        <v>88</v>
      </c>
      <c r="J113" s="141">
        <f t="shared" si="1"/>
        <v>0</v>
      </c>
      <c r="K113" s="49"/>
      <c r="L113" s="132"/>
      <c r="M113" s="75"/>
      <c r="N113" s="49"/>
      <c r="O113" s="49"/>
    </row>
    <row r="114" spans="1:15" ht="30" x14ac:dyDescent="0.25">
      <c r="A114" s="149">
        <v>2015</v>
      </c>
      <c r="B114" s="149" t="s">
        <v>97</v>
      </c>
      <c r="C114" s="137" t="s">
        <v>219</v>
      </c>
      <c r="D114" s="149" t="s">
        <v>150</v>
      </c>
      <c r="E114" s="149" t="s">
        <v>138</v>
      </c>
      <c r="F114" s="149" t="s">
        <v>85</v>
      </c>
      <c r="G114" s="150">
        <v>315</v>
      </c>
      <c r="H114" s="151">
        <v>0.6253968253968254</v>
      </c>
      <c r="I114" s="149" t="s">
        <v>88</v>
      </c>
      <c r="J114" s="141">
        <f t="shared" si="1"/>
        <v>0</v>
      </c>
      <c r="K114" s="49"/>
      <c r="L114" s="132"/>
      <c r="M114" s="75"/>
      <c r="N114" s="49"/>
      <c r="O114" s="49"/>
    </row>
    <row r="115" spans="1:15" ht="30" x14ac:dyDescent="0.25">
      <c r="A115" s="149">
        <v>2015</v>
      </c>
      <c r="B115" s="149" t="s">
        <v>97</v>
      </c>
      <c r="C115" s="137" t="s">
        <v>219</v>
      </c>
      <c r="D115" s="149" t="s">
        <v>150</v>
      </c>
      <c r="E115" s="149" t="s">
        <v>138</v>
      </c>
      <c r="F115" s="149" t="s">
        <v>86</v>
      </c>
      <c r="G115" s="150">
        <v>269</v>
      </c>
      <c r="H115" s="151">
        <v>0.68401486988847582</v>
      </c>
      <c r="I115" s="149" t="s">
        <v>75</v>
      </c>
      <c r="J115" s="141">
        <f t="shared" si="1"/>
        <v>1</v>
      </c>
      <c r="K115" s="49"/>
      <c r="L115" s="132"/>
      <c r="M115" s="75"/>
      <c r="N115" s="49"/>
      <c r="O115" s="49"/>
    </row>
    <row r="116" spans="1:15" ht="30" x14ac:dyDescent="0.25">
      <c r="A116" s="149">
        <v>2015</v>
      </c>
      <c r="B116" s="149" t="s">
        <v>97</v>
      </c>
      <c r="C116" s="137" t="s">
        <v>219</v>
      </c>
      <c r="D116" s="149" t="s">
        <v>150</v>
      </c>
      <c r="E116" s="149" t="s">
        <v>138</v>
      </c>
      <c r="F116" s="149" t="s">
        <v>87</v>
      </c>
      <c r="G116" s="150">
        <v>36</v>
      </c>
      <c r="H116" s="151">
        <v>0.58333333333333337</v>
      </c>
      <c r="I116" s="149" t="s">
        <v>88</v>
      </c>
      <c r="J116" s="141">
        <f t="shared" si="1"/>
        <v>0</v>
      </c>
      <c r="K116" s="49"/>
      <c r="L116" s="132"/>
      <c r="M116" s="75"/>
      <c r="N116" s="49"/>
      <c r="O116" s="49"/>
    </row>
    <row r="117" spans="1:15" ht="30" x14ac:dyDescent="0.25">
      <c r="A117" s="149">
        <v>2015</v>
      </c>
      <c r="B117" s="149" t="s">
        <v>97</v>
      </c>
      <c r="C117" s="137" t="s">
        <v>219</v>
      </c>
      <c r="D117" s="149" t="s">
        <v>150</v>
      </c>
      <c r="E117" s="149" t="s">
        <v>109</v>
      </c>
      <c r="F117" s="149" t="s">
        <v>139</v>
      </c>
      <c r="G117" s="150">
        <v>6949</v>
      </c>
      <c r="H117" s="151">
        <v>0.61778673190387101</v>
      </c>
      <c r="I117" s="149"/>
      <c r="J117" s="141">
        <f t="shared" si="1"/>
        <v>0</v>
      </c>
      <c r="K117" s="49"/>
      <c r="L117" s="132"/>
      <c r="M117" s="75"/>
      <c r="N117" s="49"/>
      <c r="O117" s="49"/>
    </row>
    <row r="118" spans="1:15" ht="30" x14ac:dyDescent="0.25">
      <c r="A118" s="149">
        <v>2015</v>
      </c>
      <c r="B118" s="149" t="s">
        <v>97</v>
      </c>
      <c r="C118" s="137" t="s">
        <v>219</v>
      </c>
      <c r="D118" s="149" t="s">
        <v>150</v>
      </c>
      <c r="E118" s="149" t="s">
        <v>109</v>
      </c>
      <c r="F118" s="149" t="s">
        <v>140</v>
      </c>
      <c r="G118" s="150">
        <v>167</v>
      </c>
      <c r="H118" s="151">
        <v>0.56287425149700598</v>
      </c>
      <c r="I118" s="149" t="s">
        <v>88</v>
      </c>
      <c r="J118" s="141">
        <f t="shared" si="1"/>
        <v>0</v>
      </c>
      <c r="K118" s="49"/>
      <c r="L118" s="132"/>
      <c r="M118" s="75"/>
      <c r="N118" s="49"/>
      <c r="O118" s="49"/>
    </row>
    <row r="119" spans="1:15" ht="30" x14ac:dyDescent="0.25">
      <c r="A119" s="149">
        <v>2015</v>
      </c>
      <c r="B119" s="149" t="s">
        <v>97</v>
      </c>
      <c r="C119" s="137" t="s">
        <v>219</v>
      </c>
      <c r="D119" s="149" t="s">
        <v>150</v>
      </c>
      <c r="E119" s="149" t="s">
        <v>109</v>
      </c>
      <c r="F119" s="149" t="s">
        <v>51</v>
      </c>
      <c r="G119" s="150">
        <v>134</v>
      </c>
      <c r="H119" s="151">
        <v>0.52985074626865669</v>
      </c>
      <c r="I119" s="149" t="s">
        <v>75</v>
      </c>
      <c r="J119" s="141">
        <f t="shared" si="1"/>
        <v>1</v>
      </c>
      <c r="K119" s="49"/>
      <c r="L119" s="132"/>
      <c r="M119" s="75"/>
      <c r="N119" s="49"/>
      <c r="O119" s="49"/>
    </row>
    <row r="120" spans="1:15" ht="30" x14ac:dyDescent="0.25">
      <c r="A120" s="149">
        <v>2015</v>
      </c>
      <c r="B120" s="149" t="s">
        <v>97</v>
      </c>
      <c r="C120" s="137" t="s">
        <v>219</v>
      </c>
      <c r="D120" s="149" t="s">
        <v>150</v>
      </c>
      <c r="E120" s="149" t="s">
        <v>109</v>
      </c>
      <c r="F120" s="149" t="s">
        <v>52</v>
      </c>
      <c r="G120" s="150">
        <v>100</v>
      </c>
      <c r="H120" s="151">
        <v>0.56000000000000005</v>
      </c>
      <c r="I120" s="149" t="s">
        <v>88</v>
      </c>
      <c r="J120" s="141">
        <f t="shared" si="1"/>
        <v>0</v>
      </c>
      <c r="K120" s="49"/>
      <c r="L120" s="132"/>
      <c r="M120" s="75"/>
      <c r="N120" s="49"/>
      <c r="O120" s="49"/>
    </row>
    <row r="121" spans="1:15" ht="30" x14ac:dyDescent="0.25">
      <c r="A121" s="149">
        <v>2015</v>
      </c>
      <c r="B121" s="149" t="s">
        <v>116</v>
      </c>
      <c r="C121" s="137" t="s">
        <v>220</v>
      </c>
      <c r="D121" s="149" t="s">
        <v>150</v>
      </c>
      <c r="E121" s="149" t="s">
        <v>107</v>
      </c>
      <c r="F121" s="149" t="s">
        <v>30</v>
      </c>
      <c r="G121" s="150">
        <v>381</v>
      </c>
      <c r="H121" s="151">
        <v>0.39895013123359579</v>
      </c>
      <c r="I121" s="149"/>
      <c r="J121" s="141">
        <f t="shared" si="1"/>
        <v>0</v>
      </c>
      <c r="K121" s="49"/>
      <c r="L121" s="132"/>
      <c r="M121" s="75"/>
      <c r="N121" s="49"/>
      <c r="O121" s="49"/>
    </row>
    <row r="122" spans="1:15" ht="30" x14ac:dyDescent="0.25">
      <c r="A122" s="149">
        <v>2015</v>
      </c>
      <c r="B122" s="149" t="s">
        <v>116</v>
      </c>
      <c r="C122" s="137" t="s">
        <v>220</v>
      </c>
      <c r="D122" s="149" t="s">
        <v>150</v>
      </c>
      <c r="E122" s="149" t="s">
        <v>107</v>
      </c>
      <c r="F122" s="149" t="s">
        <v>31</v>
      </c>
      <c r="G122" s="150">
        <v>920</v>
      </c>
      <c r="H122" s="151">
        <v>0.4934782608695652</v>
      </c>
      <c r="I122" s="149" t="s">
        <v>75</v>
      </c>
      <c r="J122" s="141">
        <f t="shared" si="1"/>
        <v>1</v>
      </c>
      <c r="K122" s="49"/>
      <c r="L122" s="132"/>
      <c r="M122" s="75"/>
      <c r="N122" s="49"/>
      <c r="O122" s="49"/>
    </row>
    <row r="123" spans="1:15" ht="30" x14ac:dyDescent="0.25">
      <c r="A123" s="149">
        <v>2015</v>
      </c>
      <c r="B123" s="149" t="s">
        <v>116</v>
      </c>
      <c r="C123" s="137" t="s">
        <v>220</v>
      </c>
      <c r="D123" s="149" t="s">
        <v>150</v>
      </c>
      <c r="E123" s="149" t="s">
        <v>107</v>
      </c>
      <c r="F123" s="149" t="s">
        <v>32</v>
      </c>
      <c r="G123" s="150">
        <v>1399</v>
      </c>
      <c r="H123" s="151">
        <v>0.52037169406719086</v>
      </c>
      <c r="I123" s="149" t="s">
        <v>75</v>
      </c>
      <c r="J123" s="141">
        <f t="shared" si="1"/>
        <v>1</v>
      </c>
      <c r="K123" s="49"/>
      <c r="L123" s="132"/>
      <c r="M123" s="75"/>
      <c r="N123" s="49"/>
      <c r="O123" s="49"/>
    </row>
    <row r="124" spans="1:15" ht="30" x14ac:dyDescent="0.25">
      <c r="A124" s="149">
        <v>2015</v>
      </c>
      <c r="B124" s="149" t="s">
        <v>116</v>
      </c>
      <c r="C124" s="137" t="s">
        <v>220</v>
      </c>
      <c r="D124" s="149" t="s">
        <v>150</v>
      </c>
      <c r="E124" s="149" t="s">
        <v>107</v>
      </c>
      <c r="F124" s="149" t="s">
        <v>33</v>
      </c>
      <c r="G124" s="150">
        <v>2011</v>
      </c>
      <c r="H124" s="151">
        <v>0.49080059671805071</v>
      </c>
      <c r="I124" s="149" t="s">
        <v>75</v>
      </c>
      <c r="J124" s="141">
        <f t="shared" si="1"/>
        <v>1</v>
      </c>
      <c r="K124" s="49"/>
      <c r="L124" s="132"/>
      <c r="M124" s="75"/>
      <c r="N124" s="49"/>
      <c r="O124" s="49"/>
    </row>
    <row r="125" spans="1:15" ht="30" x14ac:dyDescent="0.25">
      <c r="A125" s="149">
        <v>2015</v>
      </c>
      <c r="B125" s="149" t="s">
        <v>116</v>
      </c>
      <c r="C125" s="137" t="s">
        <v>220</v>
      </c>
      <c r="D125" s="149" t="s">
        <v>150</v>
      </c>
      <c r="E125" s="149" t="s">
        <v>107</v>
      </c>
      <c r="F125" s="149" t="s">
        <v>34</v>
      </c>
      <c r="G125" s="150">
        <v>1737</v>
      </c>
      <c r="H125" s="151">
        <v>0.48992515831894068</v>
      </c>
      <c r="I125" s="149" t="s">
        <v>75</v>
      </c>
      <c r="J125" s="141">
        <f t="shared" si="1"/>
        <v>1</v>
      </c>
      <c r="K125" s="49"/>
      <c r="L125" s="132"/>
      <c r="M125" s="75"/>
      <c r="N125" s="49"/>
      <c r="O125" s="49"/>
    </row>
    <row r="126" spans="1:15" ht="30" x14ac:dyDescent="0.25">
      <c r="A126" s="149">
        <v>2015</v>
      </c>
      <c r="B126" s="149" t="s">
        <v>116</v>
      </c>
      <c r="C126" s="137" t="s">
        <v>220</v>
      </c>
      <c r="D126" s="149" t="s">
        <v>150</v>
      </c>
      <c r="E126" s="149" t="s">
        <v>107</v>
      </c>
      <c r="F126" s="149" t="s">
        <v>35</v>
      </c>
      <c r="G126" s="150">
        <v>1329</v>
      </c>
      <c r="H126" s="151">
        <v>0.53649360421369452</v>
      </c>
      <c r="I126" s="149" t="s">
        <v>75</v>
      </c>
      <c r="J126" s="141">
        <f t="shared" si="1"/>
        <v>1</v>
      </c>
      <c r="K126" s="49"/>
      <c r="L126" s="132"/>
      <c r="M126" s="75"/>
      <c r="N126" s="49"/>
      <c r="O126" s="49"/>
    </row>
    <row r="127" spans="1:15" ht="30" x14ac:dyDescent="0.25">
      <c r="A127" s="149">
        <v>2015</v>
      </c>
      <c r="B127" s="149" t="s">
        <v>116</v>
      </c>
      <c r="C127" s="137" t="s">
        <v>220</v>
      </c>
      <c r="D127" s="149" t="s">
        <v>150</v>
      </c>
      <c r="E127" s="149" t="s">
        <v>107</v>
      </c>
      <c r="F127" s="149" t="s">
        <v>36</v>
      </c>
      <c r="G127" s="150">
        <v>1368</v>
      </c>
      <c r="H127" s="151">
        <v>0.533625730994152</v>
      </c>
      <c r="I127" s="149" t="s">
        <v>75</v>
      </c>
      <c r="J127" s="141">
        <f t="shared" si="1"/>
        <v>1</v>
      </c>
      <c r="K127" s="49"/>
      <c r="L127" s="132"/>
      <c r="M127" s="75"/>
      <c r="N127" s="49"/>
      <c r="O127" s="49"/>
    </row>
    <row r="128" spans="1:15" ht="30" x14ac:dyDescent="0.25">
      <c r="A128" s="149">
        <v>2015</v>
      </c>
      <c r="B128" s="149" t="s">
        <v>116</v>
      </c>
      <c r="C128" s="137" t="s">
        <v>220</v>
      </c>
      <c r="D128" s="149" t="s">
        <v>150</v>
      </c>
      <c r="E128" s="149" t="s">
        <v>107</v>
      </c>
      <c r="F128" s="149" t="s">
        <v>37</v>
      </c>
      <c r="G128" s="150">
        <v>630</v>
      </c>
      <c r="H128" s="151">
        <v>0.48888888888888887</v>
      </c>
      <c r="I128" s="149" t="s">
        <v>75</v>
      </c>
      <c r="J128" s="141">
        <f t="shared" si="1"/>
        <v>1</v>
      </c>
      <c r="K128" s="49"/>
      <c r="L128" s="132"/>
      <c r="M128" s="75"/>
      <c r="N128" s="49"/>
      <c r="O128" s="49"/>
    </row>
    <row r="129" spans="1:15" ht="30" x14ac:dyDescent="0.25">
      <c r="A129" s="149">
        <v>2015</v>
      </c>
      <c r="B129" s="149" t="s">
        <v>116</v>
      </c>
      <c r="C129" s="137" t="s">
        <v>220</v>
      </c>
      <c r="D129" s="149" t="s">
        <v>150</v>
      </c>
      <c r="E129" s="149" t="s">
        <v>138</v>
      </c>
      <c r="F129" s="149" t="s">
        <v>41</v>
      </c>
      <c r="G129" s="150">
        <v>8496</v>
      </c>
      <c r="H129" s="151">
        <v>0.50105932203389836</v>
      </c>
      <c r="I129" s="149"/>
      <c r="J129" s="141">
        <f t="shared" si="1"/>
        <v>0</v>
      </c>
      <c r="K129" s="49"/>
      <c r="L129" s="132"/>
      <c r="M129" s="75"/>
      <c r="N129" s="49"/>
      <c r="O129" s="49"/>
    </row>
    <row r="130" spans="1:15" ht="30" x14ac:dyDescent="0.25">
      <c r="A130" s="149">
        <v>2015</v>
      </c>
      <c r="B130" s="149" t="s">
        <v>116</v>
      </c>
      <c r="C130" s="137" t="s">
        <v>220</v>
      </c>
      <c r="D130" s="149" t="s">
        <v>150</v>
      </c>
      <c r="E130" s="149" t="s">
        <v>138</v>
      </c>
      <c r="F130" s="149" t="s">
        <v>84</v>
      </c>
      <c r="G130" s="150">
        <v>191</v>
      </c>
      <c r="H130" s="151">
        <v>0.45026178010471202</v>
      </c>
      <c r="I130" s="149" t="s">
        <v>88</v>
      </c>
      <c r="J130" s="141">
        <f t="shared" si="1"/>
        <v>0</v>
      </c>
      <c r="K130" s="49"/>
      <c r="L130" s="132"/>
      <c r="M130" s="75"/>
      <c r="N130" s="49"/>
      <c r="O130" s="49"/>
    </row>
    <row r="131" spans="1:15" ht="30" x14ac:dyDescent="0.25">
      <c r="A131" s="149">
        <v>2015</v>
      </c>
      <c r="B131" s="149" t="s">
        <v>116</v>
      </c>
      <c r="C131" s="137" t="s">
        <v>220</v>
      </c>
      <c r="D131" s="149" t="s">
        <v>150</v>
      </c>
      <c r="E131" s="149" t="s">
        <v>138</v>
      </c>
      <c r="F131" s="149" t="s">
        <v>85</v>
      </c>
      <c r="G131" s="150">
        <v>392</v>
      </c>
      <c r="H131" s="151">
        <v>0.52806122448979587</v>
      </c>
      <c r="I131" s="149" t="s">
        <v>88</v>
      </c>
      <c r="J131" s="141">
        <f t="shared" ref="J131:J194" si="2">IF(I131="*",1,0)</f>
        <v>0</v>
      </c>
      <c r="K131" s="49"/>
      <c r="L131" s="132"/>
      <c r="M131" s="75"/>
      <c r="N131" s="49"/>
      <c r="O131" s="49"/>
    </row>
    <row r="132" spans="1:15" ht="30" x14ac:dyDescent="0.25">
      <c r="A132" s="149">
        <v>2015</v>
      </c>
      <c r="B132" s="149" t="s">
        <v>116</v>
      </c>
      <c r="C132" s="137" t="s">
        <v>220</v>
      </c>
      <c r="D132" s="149" t="s">
        <v>150</v>
      </c>
      <c r="E132" s="149" t="s">
        <v>138</v>
      </c>
      <c r="F132" s="149" t="s">
        <v>86</v>
      </c>
      <c r="G132" s="150">
        <v>293</v>
      </c>
      <c r="H132" s="151">
        <v>0.60750853242320824</v>
      </c>
      <c r="I132" s="149" t="s">
        <v>75</v>
      </c>
      <c r="J132" s="141">
        <f t="shared" si="2"/>
        <v>1</v>
      </c>
      <c r="K132" s="49"/>
      <c r="L132" s="132"/>
      <c r="M132" s="75"/>
      <c r="N132" s="49"/>
      <c r="O132" s="49"/>
    </row>
    <row r="133" spans="1:15" ht="30" x14ac:dyDescent="0.25">
      <c r="A133" s="149">
        <v>2015</v>
      </c>
      <c r="B133" s="149" t="s">
        <v>116</v>
      </c>
      <c r="C133" s="137" t="s">
        <v>220</v>
      </c>
      <c r="D133" s="149" t="s">
        <v>150</v>
      </c>
      <c r="E133" s="149" t="s">
        <v>138</v>
      </c>
      <c r="F133" s="149" t="s">
        <v>87</v>
      </c>
      <c r="G133" s="150">
        <v>45</v>
      </c>
      <c r="H133" s="151">
        <v>0.46666666666666667</v>
      </c>
      <c r="I133" s="149" t="s">
        <v>88</v>
      </c>
      <c r="J133" s="141">
        <f t="shared" si="2"/>
        <v>0</v>
      </c>
      <c r="K133" s="49"/>
      <c r="L133" s="132"/>
      <c r="M133" s="75"/>
      <c r="N133" s="49"/>
      <c r="O133" s="49"/>
    </row>
    <row r="134" spans="1:15" ht="30" x14ac:dyDescent="0.25">
      <c r="A134" s="149">
        <v>2015</v>
      </c>
      <c r="B134" s="149" t="s">
        <v>116</v>
      </c>
      <c r="C134" s="137" t="s">
        <v>220</v>
      </c>
      <c r="D134" s="149" t="s">
        <v>150</v>
      </c>
      <c r="E134" s="149" t="s">
        <v>109</v>
      </c>
      <c r="F134" s="149" t="s">
        <v>139</v>
      </c>
      <c r="G134" s="150">
        <v>8147</v>
      </c>
      <c r="H134" s="151">
        <v>0.50693506812323552</v>
      </c>
      <c r="I134" s="149"/>
      <c r="J134" s="141">
        <f t="shared" si="2"/>
        <v>0</v>
      </c>
      <c r="K134" s="49"/>
      <c r="L134" s="132"/>
      <c r="M134" s="75"/>
      <c r="N134" s="49"/>
      <c r="O134" s="49"/>
    </row>
    <row r="135" spans="1:15" ht="30" x14ac:dyDescent="0.25">
      <c r="A135" s="149">
        <v>2015</v>
      </c>
      <c r="B135" s="149" t="s">
        <v>116</v>
      </c>
      <c r="C135" s="137" t="s">
        <v>220</v>
      </c>
      <c r="D135" s="149" t="s">
        <v>150</v>
      </c>
      <c r="E135" s="149" t="s">
        <v>109</v>
      </c>
      <c r="F135" s="149" t="s">
        <v>140</v>
      </c>
      <c r="G135" s="150">
        <v>225</v>
      </c>
      <c r="H135" s="151">
        <v>0.48888888888888887</v>
      </c>
      <c r="I135" s="149" t="s">
        <v>88</v>
      </c>
      <c r="J135" s="141">
        <f t="shared" si="2"/>
        <v>0</v>
      </c>
      <c r="K135" s="49"/>
      <c r="L135" s="132"/>
      <c r="M135" s="75"/>
      <c r="N135" s="49"/>
      <c r="O135" s="49"/>
    </row>
    <row r="136" spans="1:15" ht="30" x14ac:dyDescent="0.25">
      <c r="A136" s="149">
        <v>2015</v>
      </c>
      <c r="B136" s="149" t="s">
        <v>116</v>
      </c>
      <c r="C136" s="137" t="s">
        <v>220</v>
      </c>
      <c r="D136" s="149" t="s">
        <v>150</v>
      </c>
      <c r="E136" s="149" t="s">
        <v>109</v>
      </c>
      <c r="F136" s="149" t="s">
        <v>51</v>
      </c>
      <c r="G136" s="150">
        <v>194</v>
      </c>
      <c r="H136" s="151">
        <v>0.46907216494845361</v>
      </c>
      <c r="I136" s="149" t="s">
        <v>88</v>
      </c>
      <c r="J136" s="141">
        <f t="shared" si="2"/>
        <v>0</v>
      </c>
      <c r="K136" s="49"/>
      <c r="L136" s="132"/>
      <c r="M136" s="75"/>
      <c r="N136" s="49"/>
      <c r="O136" s="49"/>
    </row>
    <row r="137" spans="1:15" ht="30" x14ac:dyDescent="0.25">
      <c r="A137" s="149">
        <v>2015</v>
      </c>
      <c r="B137" s="149" t="s">
        <v>116</v>
      </c>
      <c r="C137" s="137" t="s">
        <v>220</v>
      </c>
      <c r="D137" s="149" t="s">
        <v>150</v>
      </c>
      <c r="E137" s="149" t="s">
        <v>109</v>
      </c>
      <c r="F137" s="149" t="s">
        <v>52</v>
      </c>
      <c r="G137" s="150">
        <v>119</v>
      </c>
      <c r="H137" s="151">
        <v>0.42016806722689076</v>
      </c>
      <c r="I137" s="149" t="s">
        <v>88</v>
      </c>
      <c r="J137" s="141">
        <f t="shared" si="2"/>
        <v>0</v>
      </c>
      <c r="K137" s="49"/>
      <c r="L137" s="132"/>
      <c r="M137" s="75"/>
      <c r="N137" s="49"/>
      <c r="O137" s="49"/>
    </row>
    <row r="138" spans="1:15" ht="30" x14ac:dyDescent="0.25">
      <c r="A138" s="149">
        <v>2015</v>
      </c>
      <c r="B138" s="149" t="s">
        <v>214</v>
      </c>
      <c r="C138" s="137" t="s">
        <v>221</v>
      </c>
      <c r="D138" s="149" t="s">
        <v>150</v>
      </c>
      <c r="E138" s="149" t="s">
        <v>107</v>
      </c>
      <c r="F138" s="149" t="s">
        <v>30</v>
      </c>
      <c r="G138" s="150">
        <v>255</v>
      </c>
      <c r="H138" s="151">
        <v>0.52549019607843139</v>
      </c>
      <c r="I138" s="149"/>
      <c r="J138" s="141">
        <f t="shared" si="2"/>
        <v>0</v>
      </c>
      <c r="K138" s="49"/>
      <c r="L138" s="132"/>
      <c r="M138" s="75"/>
      <c r="N138" s="49"/>
      <c r="O138" s="49"/>
    </row>
    <row r="139" spans="1:15" ht="30" x14ac:dyDescent="0.25">
      <c r="A139" s="149">
        <v>2015</v>
      </c>
      <c r="B139" s="149" t="s">
        <v>214</v>
      </c>
      <c r="C139" s="137" t="s">
        <v>221</v>
      </c>
      <c r="D139" s="149" t="s">
        <v>150</v>
      </c>
      <c r="E139" s="149" t="s">
        <v>107</v>
      </c>
      <c r="F139" s="149" t="s">
        <v>31</v>
      </c>
      <c r="G139" s="150">
        <v>532</v>
      </c>
      <c r="H139" s="151">
        <v>0.5507518796992481</v>
      </c>
      <c r="I139" s="149" t="s">
        <v>88</v>
      </c>
      <c r="J139" s="141">
        <f t="shared" si="2"/>
        <v>0</v>
      </c>
      <c r="K139" s="49"/>
      <c r="L139" s="132"/>
      <c r="M139" s="75"/>
      <c r="N139" s="49"/>
      <c r="O139" s="49"/>
    </row>
    <row r="140" spans="1:15" ht="30" x14ac:dyDescent="0.25">
      <c r="A140" s="149">
        <v>2015</v>
      </c>
      <c r="B140" s="149" t="s">
        <v>214</v>
      </c>
      <c r="C140" s="137" t="s">
        <v>221</v>
      </c>
      <c r="D140" s="149" t="s">
        <v>150</v>
      </c>
      <c r="E140" s="149" t="s">
        <v>107</v>
      </c>
      <c r="F140" s="149" t="s">
        <v>32</v>
      </c>
      <c r="G140" s="150">
        <v>723</v>
      </c>
      <c r="H140" s="151">
        <v>0.53526970954356845</v>
      </c>
      <c r="I140" s="149" t="s">
        <v>88</v>
      </c>
      <c r="J140" s="141">
        <f t="shared" si="2"/>
        <v>0</v>
      </c>
      <c r="K140" s="49"/>
      <c r="L140" s="132"/>
      <c r="M140" s="75"/>
      <c r="N140" s="49"/>
      <c r="O140" s="49"/>
    </row>
    <row r="141" spans="1:15" ht="30" x14ac:dyDescent="0.25">
      <c r="A141" s="149">
        <v>2015</v>
      </c>
      <c r="B141" s="149" t="s">
        <v>214</v>
      </c>
      <c r="C141" s="137" t="s">
        <v>221</v>
      </c>
      <c r="D141" s="149" t="s">
        <v>150</v>
      </c>
      <c r="E141" s="149" t="s">
        <v>107</v>
      </c>
      <c r="F141" s="149" t="s">
        <v>33</v>
      </c>
      <c r="G141" s="150">
        <v>990</v>
      </c>
      <c r="H141" s="151">
        <v>0.49292929292929294</v>
      </c>
      <c r="I141" s="149" t="s">
        <v>88</v>
      </c>
      <c r="J141" s="141">
        <f t="shared" si="2"/>
        <v>0</v>
      </c>
      <c r="K141" s="49"/>
      <c r="L141" s="132"/>
      <c r="M141" s="75"/>
      <c r="N141" s="49"/>
      <c r="O141" s="49"/>
    </row>
    <row r="142" spans="1:15" ht="30" x14ac:dyDescent="0.25">
      <c r="A142" s="149">
        <v>2015</v>
      </c>
      <c r="B142" s="149" t="s">
        <v>214</v>
      </c>
      <c r="C142" s="137" t="s">
        <v>221</v>
      </c>
      <c r="D142" s="149" t="s">
        <v>150</v>
      </c>
      <c r="E142" s="149" t="s">
        <v>107</v>
      </c>
      <c r="F142" s="149" t="s">
        <v>34</v>
      </c>
      <c r="G142" s="150">
        <v>839</v>
      </c>
      <c r="H142" s="151">
        <v>0.49821215733015495</v>
      </c>
      <c r="I142" s="149" t="s">
        <v>88</v>
      </c>
      <c r="J142" s="141">
        <f t="shared" si="2"/>
        <v>0</v>
      </c>
      <c r="K142" s="49"/>
      <c r="L142" s="132"/>
      <c r="M142" s="75"/>
      <c r="N142" s="49"/>
      <c r="O142" s="49"/>
    </row>
    <row r="143" spans="1:15" ht="30" x14ac:dyDescent="0.25">
      <c r="A143" s="149">
        <v>2015</v>
      </c>
      <c r="B143" s="149" t="s">
        <v>214</v>
      </c>
      <c r="C143" s="137" t="s">
        <v>221</v>
      </c>
      <c r="D143" s="149" t="s">
        <v>150</v>
      </c>
      <c r="E143" s="149" t="s">
        <v>107</v>
      </c>
      <c r="F143" s="149" t="s">
        <v>35</v>
      </c>
      <c r="G143" s="150">
        <v>618</v>
      </c>
      <c r="H143" s="151">
        <v>0.55987055016181231</v>
      </c>
      <c r="I143" s="149" t="s">
        <v>88</v>
      </c>
      <c r="J143" s="141">
        <f t="shared" si="2"/>
        <v>0</v>
      </c>
      <c r="K143" s="49"/>
      <c r="L143" s="132"/>
      <c r="M143" s="75"/>
      <c r="N143" s="49"/>
      <c r="O143" s="49"/>
    </row>
    <row r="144" spans="1:15" ht="30" x14ac:dyDescent="0.25">
      <c r="A144" s="149">
        <v>2015</v>
      </c>
      <c r="B144" s="149" t="s">
        <v>214</v>
      </c>
      <c r="C144" s="137" t="s">
        <v>221</v>
      </c>
      <c r="D144" s="149" t="s">
        <v>150</v>
      </c>
      <c r="E144" s="149" t="s">
        <v>107</v>
      </c>
      <c r="F144" s="149" t="s">
        <v>36</v>
      </c>
      <c r="G144" s="150">
        <v>711</v>
      </c>
      <c r="H144" s="151">
        <v>0.56118143459915615</v>
      </c>
      <c r="I144" s="149" t="s">
        <v>88</v>
      </c>
      <c r="J144" s="141">
        <f t="shared" si="2"/>
        <v>0</v>
      </c>
      <c r="K144" s="49"/>
      <c r="L144" s="132"/>
      <c r="M144" s="75"/>
      <c r="N144" s="49"/>
      <c r="O144" s="49"/>
    </row>
    <row r="145" spans="1:15" ht="30" x14ac:dyDescent="0.25">
      <c r="A145" s="149">
        <v>2015</v>
      </c>
      <c r="B145" s="149" t="s">
        <v>214</v>
      </c>
      <c r="C145" s="137" t="s">
        <v>221</v>
      </c>
      <c r="D145" s="149" t="s">
        <v>150</v>
      </c>
      <c r="E145" s="149" t="s">
        <v>107</v>
      </c>
      <c r="F145" s="149" t="s">
        <v>37</v>
      </c>
      <c r="G145" s="150">
        <v>357</v>
      </c>
      <c r="H145" s="151">
        <v>0.484593837535014</v>
      </c>
      <c r="I145" s="149" t="s">
        <v>88</v>
      </c>
      <c r="J145" s="141">
        <f t="shared" si="2"/>
        <v>0</v>
      </c>
      <c r="K145" s="49"/>
      <c r="L145" s="132"/>
      <c r="M145" s="75"/>
      <c r="N145" s="49"/>
      <c r="O145" s="49"/>
    </row>
    <row r="146" spans="1:15" ht="30" x14ac:dyDescent="0.25">
      <c r="A146" s="149">
        <v>2015</v>
      </c>
      <c r="B146" s="149" t="s">
        <v>214</v>
      </c>
      <c r="C146" s="137" t="s">
        <v>221</v>
      </c>
      <c r="D146" s="149" t="s">
        <v>150</v>
      </c>
      <c r="E146" s="149" t="s">
        <v>138</v>
      </c>
      <c r="F146" s="149" t="s">
        <v>41</v>
      </c>
      <c r="G146" s="150">
        <v>4376</v>
      </c>
      <c r="H146" s="151">
        <v>0.52399451553930532</v>
      </c>
      <c r="I146" s="149"/>
      <c r="J146" s="141">
        <f t="shared" si="2"/>
        <v>0</v>
      </c>
      <c r="K146" s="49"/>
      <c r="L146" s="132"/>
      <c r="M146" s="75"/>
      <c r="N146" s="49"/>
      <c r="O146" s="49"/>
    </row>
    <row r="147" spans="1:15" ht="30" x14ac:dyDescent="0.25">
      <c r="A147" s="149">
        <v>2015</v>
      </c>
      <c r="B147" s="149" t="s">
        <v>214</v>
      </c>
      <c r="C147" s="137" t="s">
        <v>221</v>
      </c>
      <c r="D147" s="149" t="s">
        <v>150</v>
      </c>
      <c r="E147" s="149" t="s">
        <v>138</v>
      </c>
      <c r="F147" s="149" t="s">
        <v>84</v>
      </c>
      <c r="G147" s="150">
        <v>103</v>
      </c>
      <c r="H147" s="151">
        <v>0.5145631067961165</v>
      </c>
      <c r="I147" s="149" t="s">
        <v>88</v>
      </c>
      <c r="J147" s="141">
        <f t="shared" si="2"/>
        <v>0</v>
      </c>
      <c r="K147" s="49"/>
      <c r="L147" s="132"/>
      <c r="M147" s="75"/>
      <c r="N147" s="49"/>
      <c r="O147" s="49"/>
    </row>
    <row r="148" spans="1:15" ht="30" x14ac:dyDescent="0.25">
      <c r="A148" s="149">
        <v>2015</v>
      </c>
      <c r="B148" s="149" t="s">
        <v>214</v>
      </c>
      <c r="C148" s="137" t="s">
        <v>221</v>
      </c>
      <c r="D148" s="149" t="s">
        <v>150</v>
      </c>
      <c r="E148" s="149" t="s">
        <v>138</v>
      </c>
      <c r="F148" s="149" t="s">
        <v>85</v>
      </c>
      <c r="G148" s="150">
        <v>185</v>
      </c>
      <c r="H148" s="151">
        <v>0.51891891891891895</v>
      </c>
      <c r="I148" s="149" t="s">
        <v>88</v>
      </c>
      <c r="J148" s="141">
        <f t="shared" si="2"/>
        <v>0</v>
      </c>
      <c r="K148" s="49"/>
      <c r="L148" s="132"/>
      <c r="M148" s="75"/>
      <c r="N148" s="49"/>
      <c r="O148" s="49"/>
    </row>
    <row r="149" spans="1:15" ht="30" x14ac:dyDescent="0.25">
      <c r="A149" s="149">
        <v>2015</v>
      </c>
      <c r="B149" s="149" t="s">
        <v>214</v>
      </c>
      <c r="C149" s="137" t="s">
        <v>221</v>
      </c>
      <c r="D149" s="149" t="s">
        <v>150</v>
      </c>
      <c r="E149" s="149" t="s">
        <v>138</v>
      </c>
      <c r="F149" s="149" t="s">
        <v>86</v>
      </c>
      <c r="G149" s="150">
        <v>142</v>
      </c>
      <c r="H149" s="151">
        <v>0.64084507042253525</v>
      </c>
      <c r="I149" s="149" t="s">
        <v>75</v>
      </c>
      <c r="J149" s="141">
        <f t="shared" si="2"/>
        <v>1</v>
      </c>
      <c r="K149" s="49"/>
      <c r="L149" s="132"/>
      <c r="M149" s="75"/>
      <c r="N149" s="49"/>
      <c r="O149" s="49"/>
    </row>
    <row r="150" spans="1:15" ht="30" x14ac:dyDescent="0.25">
      <c r="A150" s="149">
        <v>2015</v>
      </c>
      <c r="B150" s="149" t="s">
        <v>214</v>
      </c>
      <c r="C150" s="137" t="s">
        <v>221</v>
      </c>
      <c r="D150" s="149" t="s">
        <v>150</v>
      </c>
      <c r="E150" s="149" t="s">
        <v>138</v>
      </c>
      <c r="F150" s="149" t="s">
        <v>87</v>
      </c>
      <c r="G150" s="150">
        <v>25</v>
      </c>
      <c r="H150" s="151">
        <v>0.4</v>
      </c>
      <c r="I150" s="149" t="s">
        <v>88</v>
      </c>
      <c r="J150" s="141">
        <f t="shared" si="2"/>
        <v>0</v>
      </c>
      <c r="K150" s="49"/>
      <c r="L150" s="132"/>
      <c r="M150" s="75"/>
      <c r="N150" s="49"/>
      <c r="O150" s="49"/>
    </row>
    <row r="151" spans="1:15" ht="30" x14ac:dyDescent="0.25">
      <c r="A151" s="149">
        <v>2015</v>
      </c>
      <c r="B151" s="149" t="s">
        <v>214</v>
      </c>
      <c r="C151" s="137" t="s">
        <v>221</v>
      </c>
      <c r="D151" s="149" t="s">
        <v>150</v>
      </c>
      <c r="E151" s="149" t="s">
        <v>109</v>
      </c>
      <c r="F151" s="149" t="s">
        <v>139</v>
      </c>
      <c r="G151" s="150">
        <v>4146</v>
      </c>
      <c r="H151" s="151">
        <v>0.52677279305354563</v>
      </c>
      <c r="I151" s="149"/>
      <c r="J151" s="141">
        <f t="shared" si="2"/>
        <v>0</v>
      </c>
      <c r="K151" s="49"/>
      <c r="L151" s="132"/>
      <c r="M151" s="75"/>
      <c r="N151" s="49"/>
      <c r="O151" s="49"/>
    </row>
    <row r="152" spans="1:15" ht="30" x14ac:dyDescent="0.25">
      <c r="A152" s="149">
        <v>2015</v>
      </c>
      <c r="B152" s="149" t="s">
        <v>214</v>
      </c>
      <c r="C152" s="137" t="s">
        <v>221</v>
      </c>
      <c r="D152" s="149" t="s">
        <v>150</v>
      </c>
      <c r="E152" s="149" t="s">
        <v>109</v>
      </c>
      <c r="F152" s="149" t="s">
        <v>140</v>
      </c>
      <c r="G152" s="150">
        <v>133</v>
      </c>
      <c r="H152" s="151">
        <v>0.54887218045112784</v>
      </c>
      <c r="I152" s="149" t="s">
        <v>88</v>
      </c>
      <c r="J152" s="141">
        <f t="shared" si="2"/>
        <v>0</v>
      </c>
      <c r="K152" s="49"/>
      <c r="L152" s="132"/>
      <c r="M152" s="75"/>
      <c r="N152" s="49"/>
      <c r="O152" s="49"/>
    </row>
    <row r="153" spans="1:15" ht="30" x14ac:dyDescent="0.25">
      <c r="A153" s="149">
        <v>2015</v>
      </c>
      <c r="B153" s="149" t="s">
        <v>214</v>
      </c>
      <c r="C153" s="137" t="s">
        <v>221</v>
      </c>
      <c r="D153" s="149" t="s">
        <v>150</v>
      </c>
      <c r="E153" s="149" t="s">
        <v>109</v>
      </c>
      <c r="F153" s="149" t="s">
        <v>51</v>
      </c>
      <c r="G153" s="150">
        <v>109</v>
      </c>
      <c r="H153" s="151">
        <v>0.57798165137614677</v>
      </c>
      <c r="I153" s="149" t="s">
        <v>88</v>
      </c>
      <c r="J153" s="141">
        <f t="shared" si="2"/>
        <v>0</v>
      </c>
      <c r="K153" s="49"/>
      <c r="L153" s="132"/>
      <c r="M153" s="75"/>
      <c r="N153" s="49"/>
      <c r="O153" s="49"/>
    </row>
    <row r="154" spans="1:15" ht="30" x14ac:dyDescent="0.25">
      <c r="A154" s="149">
        <v>2015</v>
      </c>
      <c r="B154" s="149" t="s">
        <v>214</v>
      </c>
      <c r="C154" s="137" t="s">
        <v>221</v>
      </c>
      <c r="D154" s="149" t="s">
        <v>150</v>
      </c>
      <c r="E154" s="149" t="s">
        <v>109</v>
      </c>
      <c r="F154" s="149" t="s">
        <v>52</v>
      </c>
      <c r="G154" s="150">
        <v>62</v>
      </c>
      <c r="H154" s="151">
        <v>0.532258064516129</v>
      </c>
      <c r="I154" s="149" t="s">
        <v>88</v>
      </c>
      <c r="J154" s="141">
        <f t="shared" si="2"/>
        <v>0</v>
      </c>
      <c r="K154" s="49"/>
      <c r="L154" s="132"/>
      <c r="M154" s="75"/>
      <c r="N154" s="49"/>
      <c r="O154" s="49"/>
    </row>
    <row r="155" spans="1:15" ht="30" x14ac:dyDescent="0.25">
      <c r="A155" s="149">
        <v>2015</v>
      </c>
      <c r="B155" s="149" t="s">
        <v>215</v>
      </c>
      <c r="C155" s="137" t="s">
        <v>222</v>
      </c>
      <c r="D155" s="149" t="s">
        <v>150</v>
      </c>
      <c r="E155" s="149" t="s">
        <v>107</v>
      </c>
      <c r="F155" s="149" t="s">
        <v>30</v>
      </c>
      <c r="G155" s="150">
        <v>265</v>
      </c>
      <c r="H155" s="151">
        <v>0.39245283018867927</v>
      </c>
      <c r="I155" s="149"/>
      <c r="J155" s="141">
        <f t="shared" si="2"/>
        <v>0</v>
      </c>
      <c r="K155" s="49"/>
      <c r="L155" s="132"/>
      <c r="M155" s="75"/>
      <c r="N155" s="49"/>
      <c r="O155" s="49"/>
    </row>
    <row r="156" spans="1:15" ht="30" x14ac:dyDescent="0.25">
      <c r="A156" s="149">
        <v>2015</v>
      </c>
      <c r="B156" s="149" t="s">
        <v>215</v>
      </c>
      <c r="C156" s="137" t="s">
        <v>222</v>
      </c>
      <c r="D156" s="149" t="s">
        <v>150</v>
      </c>
      <c r="E156" s="149" t="s">
        <v>107</v>
      </c>
      <c r="F156" s="149" t="s">
        <v>31</v>
      </c>
      <c r="G156" s="150">
        <v>550</v>
      </c>
      <c r="H156" s="151">
        <v>0.45818181818181819</v>
      </c>
      <c r="I156" s="149" t="s">
        <v>88</v>
      </c>
      <c r="J156" s="141">
        <f t="shared" si="2"/>
        <v>0</v>
      </c>
      <c r="K156" s="49"/>
      <c r="L156" s="132"/>
      <c r="M156" s="75"/>
      <c r="N156" s="49"/>
      <c r="O156" s="49"/>
    </row>
    <row r="157" spans="1:15" ht="30" x14ac:dyDescent="0.25">
      <c r="A157" s="149">
        <v>2015</v>
      </c>
      <c r="B157" s="149" t="s">
        <v>215</v>
      </c>
      <c r="C157" s="137" t="s">
        <v>222</v>
      </c>
      <c r="D157" s="149" t="s">
        <v>150</v>
      </c>
      <c r="E157" s="149" t="s">
        <v>107</v>
      </c>
      <c r="F157" s="149" t="s">
        <v>32</v>
      </c>
      <c r="G157" s="150">
        <v>781</v>
      </c>
      <c r="H157" s="151">
        <v>0.54417413572343154</v>
      </c>
      <c r="I157" s="149" t="s">
        <v>75</v>
      </c>
      <c r="J157" s="141">
        <f t="shared" si="2"/>
        <v>1</v>
      </c>
      <c r="K157" s="49"/>
      <c r="L157" s="132"/>
      <c r="M157" s="75"/>
      <c r="N157" s="49"/>
      <c r="O157" s="49"/>
    </row>
    <row r="158" spans="1:15" ht="30" x14ac:dyDescent="0.25">
      <c r="A158" s="149">
        <v>2015</v>
      </c>
      <c r="B158" s="149" t="s">
        <v>215</v>
      </c>
      <c r="C158" s="137" t="s">
        <v>222</v>
      </c>
      <c r="D158" s="149" t="s">
        <v>150</v>
      </c>
      <c r="E158" s="149" t="s">
        <v>107</v>
      </c>
      <c r="F158" s="149" t="s">
        <v>33</v>
      </c>
      <c r="G158" s="150">
        <v>974</v>
      </c>
      <c r="H158" s="151">
        <v>0.53593429158110883</v>
      </c>
      <c r="I158" s="149" t="s">
        <v>75</v>
      </c>
      <c r="J158" s="141">
        <f t="shared" si="2"/>
        <v>1</v>
      </c>
      <c r="K158" s="49"/>
      <c r="L158" s="132"/>
      <c r="M158" s="75"/>
      <c r="N158" s="49"/>
      <c r="O158" s="49"/>
    </row>
    <row r="159" spans="1:15" ht="30" x14ac:dyDescent="0.25">
      <c r="A159" s="149">
        <v>2015</v>
      </c>
      <c r="B159" s="149" t="s">
        <v>215</v>
      </c>
      <c r="C159" s="137" t="s">
        <v>222</v>
      </c>
      <c r="D159" s="149" t="s">
        <v>150</v>
      </c>
      <c r="E159" s="149" t="s">
        <v>107</v>
      </c>
      <c r="F159" s="149" t="s">
        <v>34</v>
      </c>
      <c r="G159" s="150">
        <v>812</v>
      </c>
      <c r="H159" s="151">
        <v>0.59852216748768472</v>
      </c>
      <c r="I159" s="149" t="s">
        <v>75</v>
      </c>
      <c r="J159" s="141">
        <f t="shared" si="2"/>
        <v>1</v>
      </c>
      <c r="K159" s="49"/>
      <c r="L159" s="132"/>
      <c r="M159" s="75"/>
      <c r="N159" s="49"/>
      <c r="O159" s="49"/>
    </row>
    <row r="160" spans="1:15" ht="30" x14ac:dyDescent="0.25">
      <c r="A160" s="149">
        <v>2015</v>
      </c>
      <c r="B160" s="149" t="s">
        <v>215</v>
      </c>
      <c r="C160" s="137" t="s">
        <v>222</v>
      </c>
      <c r="D160" s="149" t="s">
        <v>150</v>
      </c>
      <c r="E160" s="149" t="s">
        <v>107</v>
      </c>
      <c r="F160" s="149" t="s">
        <v>35</v>
      </c>
      <c r="G160" s="150">
        <v>508</v>
      </c>
      <c r="H160" s="151">
        <v>0.59645669291338588</v>
      </c>
      <c r="I160" s="149" t="s">
        <v>75</v>
      </c>
      <c r="J160" s="141">
        <f t="shared" si="2"/>
        <v>1</v>
      </c>
      <c r="K160" s="49"/>
      <c r="L160" s="132"/>
      <c r="M160" s="75"/>
      <c r="N160" s="49"/>
      <c r="O160" s="49"/>
    </row>
    <row r="161" spans="1:15" ht="30" x14ac:dyDescent="0.25">
      <c r="A161" s="149">
        <v>2015</v>
      </c>
      <c r="B161" s="149" t="s">
        <v>215</v>
      </c>
      <c r="C161" s="137" t="s">
        <v>222</v>
      </c>
      <c r="D161" s="149" t="s">
        <v>150</v>
      </c>
      <c r="E161" s="149" t="s">
        <v>107</v>
      </c>
      <c r="F161" s="149" t="s">
        <v>36</v>
      </c>
      <c r="G161" s="150">
        <v>399</v>
      </c>
      <c r="H161" s="151">
        <v>0.62907268170426067</v>
      </c>
      <c r="I161" s="149" t="s">
        <v>75</v>
      </c>
      <c r="J161" s="141">
        <f t="shared" si="2"/>
        <v>1</v>
      </c>
      <c r="K161" s="49"/>
      <c r="L161" s="132"/>
      <c r="M161" s="75"/>
      <c r="N161" s="49"/>
      <c r="O161" s="49"/>
    </row>
    <row r="162" spans="1:15" ht="30" x14ac:dyDescent="0.25">
      <c r="A162" s="149">
        <v>2015</v>
      </c>
      <c r="B162" s="149" t="s">
        <v>215</v>
      </c>
      <c r="C162" s="137" t="s">
        <v>222</v>
      </c>
      <c r="D162" s="149" t="s">
        <v>150</v>
      </c>
      <c r="E162" s="149" t="s">
        <v>107</v>
      </c>
      <c r="F162" s="149" t="s">
        <v>37</v>
      </c>
      <c r="G162" s="150">
        <v>160</v>
      </c>
      <c r="H162" s="151">
        <v>0.6</v>
      </c>
      <c r="I162" s="149" t="s">
        <v>75</v>
      </c>
      <c r="J162" s="141">
        <f t="shared" si="2"/>
        <v>1</v>
      </c>
      <c r="K162" s="49"/>
      <c r="L162" s="132"/>
      <c r="M162" s="75"/>
      <c r="N162" s="49"/>
      <c r="O162" s="49"/>
    </row>
    <row r="163" spans="1:15" ht="30" x14ac:dyDescent="0.25">
      <c r="A163" s="149">
        <v>2015</v>
      </c>
      <c r="B163" s="149" t="s">
        <v>215</v>
      </c>
      <c r="C163" s="137" t="s">
        <v>222</v>
      </c>
      <c r="D163" s="149" t="s">
        <v>150</v>
      </c>
      <c r="E163" s="149" t="s">
        <v>138</v>
      </c>
      <c r="F163" s="149" t="s">
        <v>41</v>
      </c>
      <c r="G163" s="150">
        <v>3891</v>
      </c>
      <c r="H163" s="151">
        <v>0.54818812644564374</v>
      </c>
      <c r="I163" s="149"/>
      <c r="J163" s="141">
        <f t="shared" si="2"/>
        <v>0</v>
      </c>
      <c r="K163" s="49"/>
      <c r="L163" s="132"/>
      <c r="M163" s="75"/>
      <c r="N163" s="49"/>
      <c r="O163" s="49"/>
    </row>
    <row r="164" spans="1:15" ht="30" x14ac:dyDescent="0.25">
      <c r="A164" s="149">
        <v>2015</v>
      </c>
      <c r="B164" s="149" t="s">
        <v>215</v>
      </c>
      <c r="C164" s="137" t="s">
        <v>222</v>
      </c>
      <c r="D164" s="149" t="s">
        <v>150</v>
      </c>
      <c r="E164" s="149" t="s">
        <v>138</v>
      </c>
      <c r="F164" s="149" t="s">
        <v>84</v>
      </c>
      <c r="G164" s="150">
        <v>101</v>
      </c>
      <c r="H164" s="151">
        <v>0.50495049504950495</v>
      </c>
      <c r="I164" s="149" t="s">
        <v>88</v>
      </c>
      <c r="J164" s="141">
        <f t="shared" si="2"/>
        <v>0</v>
      </c>
      <c r="K164" s="49"/>
      <c r="L164" s="132"/>
      <c r="M164" s="75"/>
      <c r="N164" s="49"/>
      <c r="O164" s="49"/>
    </row>
    <row r="165" spans="1:15" ht="30" x14ac:dyDescent="0.25">
      <c r="A165" s="149">
        <v>2015</v>
      </c>
      <c r="B165" s="149" t="s">
        <v>215</v>
      </c>
      <c r="C165" s="137" t="s">
        <v>222</v>
      </c>
      <c r="D165" s="149" t="s">
        <v>150</v>
      </c>
      <c r="E165" s="149" t="s">
        <v>138</v>
      </c>
      <c r="F165" s="149" t="s">
        <v>85</v>
      </c>
      <c r="G165" s="150">
        <v>156</v>
      </c>
      <c r="H165" s="151">
        <v>0.52564102564102566</v>
      </c>
      <c r="I165" s="149" t="s">
        <v>88</v>
      </c>
      <c r="J165" s="141">
        <f t="shared" si="2"/>
        <v>0</v>
      </c>
      <c r="K165" s="49"/>
      <c r="L165" s="132"/>
      <c r="M165" s="75"/>
      <c r="N165" s="49"/>
      <c r="O165" s="49"/>
    </row>
    <row r="166" spans="1:15" ht="30" x14ac:dyDescent="0.25">
      <c r="A166" s="149">
        <v>2015</v>
      </c>
      <c r="B166" s="149" t="s">
        <v>215</v>
      </c>
      <c r="C166" s="137" t="s">
        <v>222</v>
      </c>
      <c r="D166" s="149" t="s">
        <v>150</v>
      </c>
      <c r="E166" s="149" t="s">
        <v>138</v>
      </c>
      <c r="F166" s="149" t="s">
        <v>86</v>
      </c>
      <c r="G166" s="150">
        <v>127</v>
      </c>
      <c r="H166" s="151">
        <v>0.61417322834645671</v>
      </c>
      <c r="I166" s="149" t="s">
        <v>88</v>
      </c>
      <c r="J166" s="141">
        <f t="shared" si="2"/>
        <v>0</v>
      </c>
      <c r="K166" s="49"/>
      <c r="L166" s="132"/>
      <c r="M166" s="75"/>
      <c r="N166" s="49"/>
      <c r="O166" s="49"/>
    </row>
    <row r="167" spans="1:15" ht="30" x14ac:dyDescent="0.25">
      <c r="A167" s="149">
        <v>2015</v>
      </c>
      <c r="B167" s="149" t="s">
        <v>215</v>
      </c>
      <c r="C167" s="137" t="s">
        <v>222</v>
      </c>
      <c r="D167" s="149" t="s">
        <v>150</v>
      </c>
      <c r="E167" s="149" t="s">
        <v>138</v>
      </c>
      <c r="F167" s="149" t="s">
        <v>87</v>
      </c>
      <c r="G167" s="150">
        <v>23</v>
      </c>
      <c r="H167" s="151">
        <v>0.39130434782608697</v>
      </c>
      <c r="I167" s="149" t="s">
        <v>88</v>
      </c>
      <c r="J167" s="141">
        <f t="shared" si="2"/>
        <v>0</v>
      </c>
      <c r="K167" s="49"/>
      <c r="L167" s="132"/>
      <c r="M167" s="75"/>
      <c r="N167" s="49"/>
      <c r="O167" s="49"/>
    </row>
    <row r="168" spans="1:15" ht="30" x14ac:dyDescent="0.25">
      <c r="A168" s="149">
        <v>2015</v>
      </c>
      <c r="B168" s="149" t="s">
        <v>215</v>
      </c>
      <c r="C168" s="137" t="s">
        <v>222</v>
      </c>
      <c r="D168" s="149" t="s">
        <v>150</v>
      </c>
      <c r="E168" s="149" t="s">
        <v>109</v>
      </c>
      <c r="F168" s="149" t="s">
        <v>139</v>
      </c>
      <c r="G168" s="150">
        <v>3701</v>
      </c>
      <c r="H168" s="151">
        <v>0.55336395568765195</v>
      </c>
      <c r="I168" s="149"/>
      <c r="J168" s="141">
        <f t="shared" si="2"/>
        <v>0</v>
      </c>
      <c r="K168" s="49"/>
      <c r="L168" s="132"/>
      <c r="M168" s="75"/>
      <c r="N168" s="49"/>
      <c r="O168" s="49"/>
    </row>
    <row r="169" spans="1:15" ht="30" x14ac:dyDescent="0.25">
      <c r="A169" s="149">
        <v>2015</v>
      </c>
      <c r="B169" s="149" t="s">
        <v>215</v>
      </c>
      <c r="C169" s="137" t="s">
        <v>222</v>
      </c>
      <c r="D169" s="149" t="s">
        <v>150</v>
      </c>
      <c r="E169" s="149" t="s">
        <v>109</v>
      </c>
      <c r="F169" s="149" t="s">
        <v>140</v>
      </c>
      <c r="G169" s="150">
        <v>137</v>
      </c>
      <c r="H169" s="151">
        <v>0.52554744525547448</v>
      </c>
      <c r="I169" s="149" t="s">
        <v>88</v>
      </c>
      <c r="J169" s="141">
        <f t="shared" si="2"/>
        <v>0</v>
      </c>
      <c r="K169" s="49"/>
      <c r="L169" s="132"/>
      <c r="M169" s="75"/>
      <c r="N169" s="49"/>
      <c r="O169" s="49"/>
    </row>
    <row r="170" spans="1:15" ht="30" x14ac:dyDescent="0.25">
      <c r="A170" s="149">
        <v>2015</v>
      </c>
      <c r="B170" s="149" t="s">
        <v>215</v>
      </c>
      <c r="C170" s="137" t="s">
        <v>222</v>
      </c>
      <c r="D170" s="149" t="s">
        <v>150</v>
      </c>
      <c r="E170" s="149" t="s">
        <v>109</v>
      </c>
      <c r="F170" s="149" t="s">
        <v>51</v>
      </c>
      <c r="G170" s="150">
        <v>113</v>
      </c>
      <c r="H170" s="151">
        <v>0.40707964601769914</v>
      </c>
      <c r="I170" s="149" t="s">
        <v>75</v>
      </c>
      <c r="J170" s="141">
        <f t="shared" si="2"/>
        <v>1</v>
      </c>
      <c r="K170" s="49"/>
      <c r="L170" s="132"/>
      <c r="M170" s="75"/>
      <c r="N170" s="49"/>
      <c r="O170" s="49"/>
    </row>
    <row r="171" spans="1:15" ht="30" x14ac:dyDescent="0.25">
      <c r="A171" s="149">
        <v>2015</v>
      </c>
      <c r="B171" s="149" t="s">
        <v>215</v>
      </c>
      <c r="C171" s="137" t="s">
        <v>222</v>
      </c>
      <c r="D171" s="149" t="s">
        <v>150</v>
      </c>
      <c r="E171" s="149" t="s">
        <v>109</v>
      </c>
      <c r="F171" s="149" t="s">
        <v>52</v>
      </c>
      <c r="G171" s="150">
        <v>67</v>
      </c>
      <c r="H171" s="151">
        <v>0.53731343283582089</v>
      </c>
      <c r="I171" s="149" t="s">
        <v>88</v>
      </c>
      <c r="J171" s="141">
        <f t="shared" si="2"/>
        <v>0</v>
      </c>
      <c r="K171" s="49"/>
      <c r="L171" s="132"/>
      <c r="M171" s="75"/>
      <c r="N171" s="49"/>
      <c r="O171" s="49"/>
    </row>
    <row r="172" spans="1:15" ht="30" x14ac:dyDescent="0.25">
      <c r="A172" s="149">
        <v>2015</v>
      </c>
      <c r="B172" s="149" t="s">
        <v>145</v>
      </c>
      <c r="C172" s="137" t="s">
        <v>223</v>
      </c>
      <c r="D172" s="149" t="s">
        <v>150</v>
      </c>
      <c r="E172" s="149" t="s">
        <v>107</v>
      </c>
      <c r="F172" s="149" t="s">
        <v>30</v>
      </c>
      <c r="G172" s="150">
        <v>381</v>
      </c>
      <c r="H172" s="151">
        <v>0.44356955380577429</v>
      </c>
      <c r="I172" s="149"/>
      <c r="J172" s="141">
        <f t="shared" si="2"/>
        <v>0</v>
      </c>
      <c r="K172" s="49"/>
      <c r="L172" s="132"/>
      <c r="M172" s="75"/>
      <c r="N172" s="49"/>
      <c r="O172" s="49"/>
    </row>
    <row r="173" spans="1:15" ht="30" x14ac:dyDescent="0.25">
      <c r="A173" s="149">
        <v>2015</v>
      </c>
      <c r="B173" s="149" t="s">
        <v>145</v>
      </c>
      <c r="C173" s="137" t="s">
        <v>223</v>
      </c>
      <c r="D173" s="149" t="s">
        <v>150</v>
      </c>
      <c r="E173" s="149" t="s">
        <v>107</v>
      </c>
      <c r="F173" s="149" t="s">
        <v>31</v>
      </c>
      <c r="G173" s="150">
        <v>724</v>
      </c>
      <c r="H173" s="151">
        <v>0.47790055248618785</v>
      </c>
      <c r="I173" s="149" t="s">
        <v>88</v>
      </c>
      <c r="J173" s="141">
        <f t="shared" si="2"/>
        <v>0</v>
      </c>
      <c r="K173" s="49"/>
      <c r="L173" s="132"/>
      <c r="M173" s="75"/>
      <c r="N173" s="49"/>
      <c r="O173" s="49"/>
    </row>
    <row r="174" spans="1:15" ht="30" x14ac:dyDescent="0.25">
      <c r="A174" s="149">
        <v>2015</v>
      </c>
      <c r="B174" s="149" t="s">
        <v>145</v>
      </c>
      <c r="C174" s="137" t="s">
        <v>223</v>
      </c>
      <c r="D174" s="149" t="s">
        <v>150</v>
      </c>
      <c r="E174" s="149" t="s">
        <v>107</v>
      </c>
      <c r="F174" s="149" t="s">
        <v>32</v>
      </c>
      <c r="G174" s="150">
        <v>1022</v>
      </c>
      <c r="H174" s="151">
        <v>0.40704500978473579</v>
      </c>
      <c r="I174" s="149" t="s">
        <v>88</v>
      </c>
      <c r="J174" s="141">
        <f t="shared" si="2"/>
        <v>0</v>
      </c>
      <c r="K174" s="49"/>
      <c r="L174" s="132"/>
      <c r="M174" s="75"/>
      <c r="N174" s="49"/>
      <c r="O174" s="49"/>
    </row>
    <row r="175" spans="1:15" ht="30" x14ac:dyDescent="0.25">
      <c r="A175" s="149">
        <v>2015</v>
      </c>
      <c r="B175" s="149" t="s">
        <v>145</v>
      </c>
      <c r="C175" s="137" t="s">
        <v>223</v>
      </c>
      <c r="D175" s="149" t="s">
        <v>150</v>
      </c>
      <c r="E175" s="149" t="s">
        <v>107</v>
      </c>
      <c r="F175" s="149" t="s">
        <v>33</v>
      </c>
      <c r="G175" s="150">
        <v>1371</v>
      </c>
      <c r="H175" s="151">
        <v>0.41283734500364699</v>
      </c>
      <c r="I175" s="149" t="s">
        <v>88</v>
      </c>
      <c r="J175" s="141">
        <f t="shared" si="2"/>
        <v>0</v>
      </c>
      <c r="K175" s="49"/>
      <c r="L175" s="132"/>
      <c r="M175" s="75"/>
      <c r="N175" s="49"/>
      <c r="O175" s="49"/>
    </row>
    <row r="176" spans="1:15" ht="30" x14ac:dyDescent="0.25">
      <c r="A176" s="149">
        <v>2015</v>
      </c>
      <c r="B176" s="149" t="s">
        <v>145</v>
      </c>
      <c r="C176" s="137" t="s">
        <v>223</v>
      </c>
      <c r="D176" s="149" t="s">
        <v>150</v>
      </c>
      <c r="E176" s="149" t="s">
        <v>107</v>
      </c>
      <c r="F176" s="149" t="s">
        <v>34</v>
      </c>
      <c r="G176" s="150">
        <v>1254</v>
      </c>
      <c r="H176" s="151">
        <v>0.48883572567783096</v>
      </c>
      <c r="I176" s="149" t="s">
        <v>88</v>
      </c>
      <c r="J176" s="141">
        <f t="shared" si="2"/>
        <v>0</v>
      </c>
      <c r="K176" s="49"/>
      <c r="L176" s="132"/>
      <c r="M176" s="75"/>
      <c r="N176" s="49"/>
      <c r="O176" s="49"/>
    </row>
    <row r="177" spans="1:15" ht="30" x14ac:dyDescent="0.25">
      <c r="A177" s="149">
        <v>2015</v>
      </c>
      <c r="B177" s="149" t="s">
        <v>145</v>
      </c>
      <c r="C177" s="137" t="s">
        <v>223</v>
      </c>
      <c r="D177" s="149" t="s">
        <v>150</v>
      </c>
      <c r="E177" s="149" t="s">
        <v>107</v>
      </c>
      <c r="F177" s="149" t="s">
        <v>35</v>
      </c>
      <c r="G177" s="150">
        <v>1210</v>
      </c>
      <c r="H177" s="151">
        <v>0.63471074380165293</v>
      </c>
      <c r="I177" s="149" t="s">
        <v>75</v>
      </c>
      <c r="J177" s="141">
        <f t="shared" si="2"/>
        <v>1</v>
      </c>
      <c r="K177" s="49"/>
      <c r="L177" s="132"/>
      <c r="M177" s="75"/>
      <c r="N177" s="49"/>
      <c r="O177" s="49"/>
    </row>
    <row r="178" spans="1:15" ht="30" x14ac:dyDescent="0.25">
      <c r="A178" s="149">
        <v>2015</v>
      </c>
      <c r="B178" s="149" t="s">
        <v>145</v>
      </c>
      <c r="C178" s="137" t="s">
        <v>223</v>
      </c>
      <c r="D178" s="149" t="s">
        <v>150</v>
      </c>
      <c r="E178" s="149" t="s">
        <v>107</v>
      </c>
      <c r="F178" s="149" t="s">
        <v>36</v>
      </c>
      <c r="G178" s="150">
        <v>1538</v>
      </c>
      <c r="H178" s="151">
        <v>0.6950585175552666</v>
      </c>
      <c r="I178" s="149" t="s">
        <v>75</v>
      </c>
      <c r="J178" s="141">
        <f t="shared" si="2"/>
        <v>1</v>
      </c>
      <c r="K178" s="49"/>
      <c r="L178" s="132"/>
      <c r="M178" s="75"/>
      <c r="N178" s="49"/>
      <c r="O178" s="49"/>
    </row>
    <row r="179" spans="1:15" ht="30" x14ac:dyDescent="0.25">
      <c r="A179" s="149">
        <v>2015</v>
      </c>
      <c r="B179" s="149" t="s">
        <v>145</v>
      </c>
      <c r="C179" s="137" t="s">
        <v>223</v>
      </c>
      <c r="D179" s="149" t="s">
        <v>150</v>
      </c>
      <c r="E179" s="149" t="s">
        <v>107</v>
      </c>
      <c r="F179" s="149" t="s">
        <v>37</v>
      </c>
      <c r="G179" s="150">
        <v>898</v>
      </c>
      <c r="H179" s="151">
        <v>0.73162583518930957</v>
      </c>
      <c r="I179" s="149" t="s">
        <v>75</v>
      </c>
      <c r="J179" s="141">
        <f t="shared" si="2"/>
        <v>1</v>
      </c>
      <c r="K179" s="49"/>
      <c r="L179" s="132"/>
      <c r="M179" s="75"/>
      <c r="N179" s="49"/>
      <c r="O179" s="49"/>
    </row>
    <row r="180" spans="1:15" ht="30" x14ac:dyDescent="0.25">
      <c r="A180" s="149">
        <v>2015</v>
      </c>
      <c r="B180" s="149" t="s">
        <v>145</v>
      </c>
      <c r="C180" s="137" t="s">
        <v>223</v>
      </c>
      <c r="D180" s="149" t="s">
        <v>150</v>
      </c>
      <c r="E180" s="149" t="s">
        <v>138</v>
      </c>
      <c r="F180" s="149" t="s">
        <v>41</v>
      </c>
      <c r="G180" s="150">
        <v>7305</v>
      </c>
      <c r="H180" s="151">
        <v>0.55550992470910332</v>
      </c>
      <c r="I180" s="149"/>
      <c r="J180" s="141">
        <f t="shared" si="2"/>
        <v>0</v>
      </c>
      <c r="K180" s="49"/>
      <c r="L180" s="132"/>
      <c r="M180" s="75"/>
      <c r="N180" s="49"/>
      <c r="O180" s="49"/>
    </row>
    <row r="181" spans="1:15" ht="30" x14ac:dyDescent="0.25">
      <c r="A181" s="149">
        <v>2015</v>
      </c>
      <c r="B181" s="149" t="s">
        <v>145</v>
      </c>
      <c r="C181" s="137" t="s">
        <v>223</v>
      </c>
      <c r="D181" s="149" t="s">
        <v>150</v>
      </c>
      <c r="E181" s="149" t="s">
        <v>138</v>
      </c>
      <c r="F181" s="149" t="s">
        <v>84</v>
      </c>
      <c r="G181" s="150">
        <v>148</v>
      </c>
      <c r="H181" s="151">
        <v>0.41891891891891891</v>
      </c>
      <c r="I181" s="149" t="s">
        <v>75</v>
      </c>
      <c r="J181" s="141">
        <f t="shared" si="2"/>
        <v>1</v>
      </c>
      <c r="K181" s="49"/>
      <c r="L181" s="132"/>
      <c r="M181" s="75"/>
      <c r="N181" s="49"/>
      <c r="O181" s="49"/>
    </row>
    <row r="182" spans="1:15" ht="30" x14ac:dyDescent="0.25">
      <c r="A182" s="149">
        <v>2015</v>
      </c>
      <c r="B182" s="149" t="s">
        <v>145</v>
      </c>
      <c r="C182" s="137" t="s">
        <v>223</v>
      </c>
      <c r="D182" s="149" t="s">
        <v>150</v>
      </c>
      <c r="E182" s="149" t="s">
        <v>138</v>
      </c>
      <c r="F182" s="149" t="s">
        <v>85</v>
      </c>
      <c r="G182" s="150">
        <v>368</v>
      </c>
      <c r="H182" s="151">
        <v>0.47282608695652173</v>
      </c>
      <c r="I182" s="149" t="s">
        <v>75</v>
      </c>
      <c r="J182" s="141">
        <f t="shared" si="2"/>
        <v>1</v>
      </c>
      <c r="K182" s="49"/>
      <c r="L182" s="132"/>
      <c r="M182" s="75"/>
      <c r="N182" s="49"/>
      <c r="O182" s="49"/>
    </row>
    <row r="183" spans="1:15" ht="30" x14ac:dyDescent="0.25">
      <c r="A183" s="149">
        <v>2015</v>
      </c>
      <c r="B183" s="149" t="s">
        <v>145</v>
      </c>
      <c r="C183" s="137" t="s">
        <v>223</v>
      </c>
      <c r="D183" s="149" t="s">
        <v>150</v>
      </c>
      <c r="E183" s="149" t="s">
        <v>138</v>
      </c>
      <c r="F183" s="149" t="s">
        <v>86</v>
      </c>
      <c r="G183" s="150">
        <v>239</v>
      </c>
      <c r="H183" s="151">
        <v>0.53138075313807531</v>
      </c>
      <c r="I183" s="149" t="s">
        <v>88</v>
      </c>
      <c r="J183" s="141">
        <f t="shared" si="2"/>
        <v>0</v>
      </c>
      <c r="K183" s="49"/>
      <c r="L183" s="132"/>
      <c r="M183" s="75"/>
      <c r="N183" s="49"/>
      <c r="O183" s="49"/>
    </row>
    <row r="184" spans="1:15" ht="30" x14ac:dyDescent="0.25">
      <c r="A184" s="149">
        <v>2015</v>
      </c>
      <c r="B184" s="149" t="s">
        <v>145</v>
      </c>
      <c r="C184" s="137" t="s">
        <v>223</v>
      </c>
      <c r="D184" s="149" t="s">
        <v>150</v>
      </c>
      <c r="E184" s="149" t="s">
        <v>138</v>
      </c>
      <c r="F184" s="149" t="s">
        <v>87</v>
      </c>
      <c r="G184" s="150">
        <v>40</v>
      </c>
      <c r="H184" s="151">
        <v>0.47499999999999998</v>
      </c>
      <c r="I184" s="149" t="s">
        <v>88</v>
      </c>
      <c r="J184" s="141">
        <f t="shared" si="2"/>
        <v>0</v>
      </c>
      <c r="K184" s="49"/>
      <c r="L184" s="132"/>
      <c r="M184" s="75"/>
      <c r="N184" s="49"/>
      <c r="O184" s="49"/>
    </row>
    <row r="185" spans="1:15" ht="30" x14ac:dyDescent="0.25">
      <c r="A185" s="149">
        <v>2015</v>
      </c>
      <c r="B185" s="149" t="s">
        <v>145</v>
      </c>
      <c r="C185" s="137" t="s">
        <v>223</v>
      </c>
      <c r="D185" s="149" t="s">
        <v>150</v>
      </c>
      <c r="E185" s="149" t="s">
        <v>109</v>
      </c>
      <c r="F185" s="149" t="s">
        <v>139</v>
      </c>
      <c r="G185" s="150">
        <v>7213</v>
      </c>
      <c r="H185" s="151">
        <v>0.56204075973935952</v>
      </c>
      <c r="I185" s="149"/>
      <c r="J185" s="141">
        <f t="shared" si="2"/>
        <v>0</v>
      </c>
      <c r="K185" s="49"/>
      <c r="L185" s="132"/>
      <c r="M185" s="75"/>
      <c r="N185" s="49"/>
      <c r="O185" s="49"/>
    </row>
    <row r="186" spans="1:15" ht="30" x14ac:dyDescent="0.25">
      <c r="A186" s="149">
        <v>2015</v>
      </c>
      <c r="B186" s="149" t="s">
        <v>145</v>
      </c>
      <c r="C186" s="137" t="s">
        <v>223</v>
      </c>
      <c r="D186" s="149" t="s">
        <v>150</v>
      </c>
      <c r="E186" s="149" t="s">
        <v>109</v>
      </c>
      <c r="F186" s="149" t="s">
        <v>140</v>
      </c>
      <c r="G186" s="150">
        <v>141</v>
      </c>
      <c r="H186" s="151">
        <v>0.39007092198581561</v>
      </c>
      <c r="I186" s="149" t="s">
        <v>75</v>
      </c>
      <c r="J186" s="141">
        <f t="shared" si="2"/>
        <v>1</v>
      </c>
      <c r="K186" s="49"/>
      <c r="L186" s="132"/>
      <c r="M186" s="75"/>
      <c r="N186" s="49"/>
      <c r="O186" s="49"/>
    </row>
    <row r="187" spans="1:15" ht="30" x14ac:dyDescent="0.25">
      <c r="A187" s="149">
        <v>2015</v>
      </c>
      <c r="B187" s="149" t="s">
        <v>145</v>
      </c>
      <c r="C187" s="137" t="s">
        <v>223</v>
      </c>
      <c r="D187" s="149" t="s">
        <v>150</v>
      </c>
      <c r="E187" s="149" t="s">
        <v>109</v>
      </c>
      <c r="F187" s="149" t="s">
        <v>51</v>
      </c>
      <c r="G187" s="150">
        <v>123</v>
      </c>
      <c r="H187" s="151">
        <v>0.38211382113821141</v>
      </c>
      <c r="I187" s="149" t="s">
        <v>75</v>
      </c>
      <c r="J187" s="141">
        <f t="shared" si="2"/>
        <v>1</v>
      </c>
      <c r="K187" s="49"/>
      <c r="L187" s="132"/>
      <c r="M187" s="75"/>
      <c r="N187" s="49"/>
      <c r="O187" s="49"/>
    </row>
    <row r="188" spans="1:15" ht="30" x14ac:dyDescent="0.25">
      <c r="A188" s="149">
        <v>2015</v>
      </c>
      <c r="B188" s="149" t="s">
        <v>145</v>
      </c>
      <c r="C188" s="137" t="s">
        <v>223</v>
      </c>
      <c r="D188" s="149" t="s">
        <v>150</v>
      </c>
      <c r="E188" s="149" t="s">
        <v>109</v>
      </c>
      <c r="F188" s="149" t="s">
        <v>52</v>
      </c>
      <c r="G188" s="150">
        <v>94</v>
      </c>
      <c r="H188" s="151">
        <v>0.39361702127659576</v>
      </c>
      <c r="I188" s="149" t="s">
        <v>75</v>
      </c>
      <c r="J188" s="141">
        <f t="shared" si="2"/>
        <v>1</v>
      </c>
      <c r="K188" s="49"/>
      <c r="L188" s="132"/>
      <c r="M188" s="75"/>
      <c r="N188" s="49"/>
      <c r="O188" s="49"/>
    </row>
    <row r="189" spans="1:15" x14ac:dyDescent="0.25">
      <c r="A189" s="149">
        <v>2014</v>
      </c>
      <c r="B189" s="149" t="s">
        <v>212</v>
      </c>
      <c r="C189" s="137" t="s">
        <v>173</v>
      </c>
      <c r="D189" s="149" t="s">
        <v>150</v>
      </c>
      <c r="E189" s="149" t="s">
        <v>107</v>
      </c>
      <c r="F189" s="149" t="s">
        <v>30</v>
      </c>
      <c r="G189" s="150">
        <v>616</v>
      </c>
      <c r="H189" s="151">
        <v>0.5941558441558441</v>
      </c>
      <c r="I189" s="149"/>
      <c r="J189" s="141">
        <f t="shared" si="2"/>
        <v>0</v>
      </c>
      <c r="K189" s="49"/>
      <c r="L189" s="132"/>
      <c r="M189" s="75"/>
      <c r="N189" s="49"/>
      <c r="O189" s="49"/>
    </row>
    <row r="190" spans="1:15" x14ac:dyDescent="0.25">
      <c r="A190" s="149">
        <v>2014</v>
      </c>
      <c r="B190" s="149" t="s">
        <v>212</v>
      </c>
      <c r="C190" s="137" t="s">
        <v>173</v>
      </c>
      <c r="D190" s="149" t="s">
        <v>150</v>
      </c>
      <c r="E190" s="149" t="s">
        <v>107</v>
      </c>
      <c r="F190" s="149" t="s">
        <v>31</v>
      </c>
      <c r="G190" s="150">
        <v>1152</v>
      </c>
      <c r="H190" s="151">
        <v>0.65017361111111116</v>
      </c>
      <c r="I190" s="149" t="s">
        <v>75</v>
      </c>
      <c r="J190" s="141">
        <f t="shared" si="2"/>
        <v>1</v>
      </c>
      <c r="K190" s="49"/>
      <c r="L190" s="132"/>
      <c r="M190" s="75"/>
      <c r="N190" s="49"/>
      <c r="O190" s="49"/>
    </row>
    <row r="191" spans="1:15" x14ac:dyDescent="0.25">
      <c r="A191" s="149">
        <v>2014</v>
      </c>
      <c r="B191" s="149" t="s">
        <v>212</v>
      </c>
      <c r="C191" s="137" t="s">
        <v>173</v>
      </c>
      <c r="D191" s="149" t="s">
        <v>150</v>
      </c>
      <c r="E191" s="149" t="s">
        <v>107</v>
      </c>
      <c r="F191" s="149" t="s">
        <v>32</v>
      </c>
      <c r="G191" s="150">
        <v>1811</v>
      </c>
      <c r="H191" s="151">
        <v>0.67807840971838762</v>
      </c>
      <c r="I191" s="149" t="s">
        <v>75</v>
      </c>
      <c r="J191" s="141">
        <f t="shared" si="2"/>
        <v>1</v>
      </c>
      <c r="K191" s="49"/>
      <c r="L191" s="132"/>
      <c r="M191" s="75"/>
      <c r="N191" s="49"/>
      <c r="O191" s="49"/>
    </row>
    <row r="192" spans="1:15" x14ac:dyDescent="0.25">
      <c r="A192" s="149">
        <v>2014</v>
      </c>
      <c r="B192" s="149" t="s">
        <v>212</v>
      </c>
      <c r="C192" s="137" t="s">
        <v>173</v>
      </c>
      <c r="D192" s="149" t="s">
        <v>150</v>
      </c>
      <c r="E192" s="149" t="s">
        <v>107</v>
      </c>
      <c r="F192" s="149" t="s">
        <v>33</v>
      </c>
      <c r="G192" s="150">
        <v>2460</v>
      </c>
      <c r="H192" s="151">
        <v>0.69471544715447153</v>
      </c>
      <c r="I192" s="149" t="s">
        <v>75</v>
      </c>
      <c r="J192" s="141">
        <f t="shared" si="2"/>
        <v>1</v>
      </c>
      <c r="K192" s="49"/>
      <c r="L192" s="132"/>
      <c r="M192" s="75"/>
      <c r="N192" s="49"/>
      <c r="O192" s="49"/>
    </row>
    <row r="193" spans="1:15" x14ac:dyDescent="0.25">
      <c r="A193" s="149">
        <v>2014</v>
      </c>
      <c r="B193" s="149" t="s">
        <v>212</v>
      </c>
      <c r="C193" s="137" t="s">
        <v>173</v>
      </c>
      <c r="D193" s="149" t="s">
        <v>150</v>
      </c>
      <c r="E193" s="149" t="s">
        <v>107</v>
      </c>
      <c r="F193" s="149" t="s">
        <v>34</v>
      </c>
      <c r="G193" s="150">
        <v>2101</v>
      </c>
      <c r="H193" s="151">
        <v>0.72251308900523559</v>
      </c>
      <c r="I193" s="149" t="s">
        <v>75</v>
      </c>
      <c r="J193" s="141">
        <f t="shared" si="2"/>
        <v>1</v>
      </c>
      <c r="K193" s="49"/>
      <c r="L193" s="132"/>
      <c r="M193" s="75"/>
      <c r="N193" s="49"/>
      <c r="O193" s="49"/>
    </row>
    <row r="194" spans="1:15" x14ac:dyDescent="0.25">
      <c r="A194" s="149">
        <v>2014</v>
      </c>
      <c r="B194" s="149" t="s">
        <v>212</v>
      </c>
      <c r="C194" s="137" t="s">
        <v>173</v>
      </c>
      <c r="D194" s="149" t="s">
        <v>150</v>
      </c>
      <c r="E194" s="149" t="s">
        <v>107</v>
      </c>
      <c r="F194" s="149" t="s">
        <v>35</v>
      </c>
      <c r="G194" s="150">
        <v>1819</v>
      </c>
      <c r="H194" s="151">
        <v>0.80153930731170975</v>
      </c>
      <c r="I194" s="149" t="s">
        <v>75</v>
      </c>
      <c r="J194" s="141">
        <f t="shared" si="2"/>
        <v>1</v>
      </c>
      <c r="K194" s="49"/>
      <c r="L194" s="132"/>
      <c r="M194" s="75"/>
      <c r="N194" s="49"/>
      <c r="O194" s="49"/>
    </row>
    <row r="195" spans="1:15" x14ac:dyDescent="0.25">
      <c r="A195" s="149">
        <v>2014</v>
      </c>
      <c r="B195" s="149" t="s">
        <v>212</v>
      </c>
      <c r="C195" s="137" t="s">
        <v>173</v>
      </c>
      <c r="D195" s="149" t="s">
        <v>150</v>
      </c>
      <c r="E195" s="149" t="s">
        <v>107</v>
      </c>
      <c r="F195" s="149" t="s">
        <v>36</v>
      </c>
      <c r="G195" s="150">
        <v>2050</v>
      </c>
      <c r="H195" s="151">
        <v>0.82585365853658532</v>
      </c>
      <c r="I195" s="149" t="s">
        <v>75</v>
      </c>
      <c r="J195" s="141">
        <f t="shared" ref="J195:J258" si="3">IF(I195="*",1,0)</f>
        <v>1</v>
      </c>
      <c r="K195" s="49"/>
      <c r="L195" s="132"/>
      <c r="M195" s="75"/>
      <c r="N195" s="49"/>
      <c r="O195" s="49"/>
    </row>
    <row r="196" spans="1:15" x14ac:dyDescent="0.25">
      <c r="A196" s="149">
        <v>2014</v>
      </c>
      <c r="B196" s="149" t="s">
        <v>212</v>
      </c>
      <c r="C196" s="137" t="s">
        <v>173</v>
      </c>
      <c r="D196" s="149" t="s">
        <v>150</v>
      </c>
      <c r="E196" s="149" t="s">
        <v>107</v>
      </c>
      <c r="F196" s="149" t="s">
        <v>37</v>
      </c>
      <c r="G196" s="150">
        <v>1150</v>
      </c>
      <c r="H196" s="151">
        <v>0.80782608695652169</v>
      </c>
      <c r="I196" s="149" t="s">
        <v>75</v>
      </c>
      <c r="J196" s="141">
        <f t="shared" si="3"/>
        <v>1</v>
      </c>
      <c r="K196" s="49"/>
      <c r="L196" s="132"/>
      <c r="M196" s="75"/>
      <c r="N196" s="49"/>
      <c r="O196" s="49"/>
    </row>
    <row r="197" spans="1:15" x14ac:dyDescent="0.25">
      <c r="A197" s="149">
        <v>2014</v>
      </c>
      <c r="B197" s="149" t="s">
        <v>212</v>
      </c>
      <c r="C197" s="137" t="s">
        <v>173</v>
      </c>
      <c r="D197" s="149" t="s">
        <v>150</v>
      </c>
      <c r="E197" s="149" t="s">
        <v>138</v>
      </c>
      <c r="F197" s="149" t="s">
        <v>41</v>
      </c>
      <c r="G197" s="150">
        <v>11499</v>
      </c>
      <c r="H197" s="151">
        <v>0.73841203582920256</v>
      </c>
      <c r="I197" s="149"/>
      <c r="J197" s="141">
        <f t="shared" si="3"/>
        <v>0</v>
      </c>
      <c r="K197" s="49"/>
      <c r="L197" s="132"/>
      <c r="M197" s="75"/>
      <c r="N197" s="49"/>
      <c r="O197" s="49"/>
    </row>
    <row r="198" spans="1:15" x14ac:dyDescent="0.25">
      <c r="A198" s="149">
        <v>2014</v>
      </c>
      <c r="B198" s="149" t="s">
        <v>212</v>
      </c>
      <c r="C198" s="137" t="s">
        <v>173</v>
      </c>
      <c r="D198" s="149" t="s">
        <v>150</v>
      </c>
      <c r="E198" s="149" t="s">
        <v>138</v>
      </c>
      <c r="F198" s="149" t="s">
        <v>84</v>
      </c>
      <c r="G198" s="150">
        <v>267</v>
      </c>
      <c r="H198" s="151">
        <v>0.72659176029962547</v>
      </c>
      <c r="I198" s="149" t="s">
        <v>88</v>
      </c>
      <c r="J198" s="141">
        <f t="shared" si="3"/>
        <v>0</v>
      </c>
      <c r="K198" s="49"/>
      <c r="L198" s="132"/>
      <c r="M198" s="75"/>
      <c r="N198" s="49"/>
      <c r="O198" s="49"/>
    </row>
    <row r="199" spans="1:15" x14ac:dyDescent="0.25">
      <c r="A199" s="149">
        <v>2014</v>
      </c>
      <c r="B199" s="149" t="s">
        <v>212</v>
      </c>
      <c r="C199" s="137" t="s">
        <v>173</v>
      </c>
      <c r="D199" s="149" t="s">
        <v>150</v>
      </c>
      <c r="E199" s="149" t="s">
        <v>138</v>
      </c>
      <c r="F199" s="149" t="s">
        <v>85</v>
      </c>
      <c r="G199" s="150">
        <v>507</v>
      </c>
      <c r="H199" s="151">
        <v>0.68441814595660755</v>
      </c>
      <c r="I199" s="149" t="s">
        <v>75</v>
      </c>
      <c r="J199" s="141">
        <f t="shared" si="3"/>
        <v>1</v>
      </c>
      <c r="K199" s="49"/>
      <c r="L199" s="132"/>
      <c r="M199" s="75"/>
      <c r="N199" s="49"/>
      <c r="O199" s="49"/>
    </row>
    <row r="200" spans="1:15" x14ac:dyDescent="0.25">
      <c r="A200" s="149">
        <v>2014</v>
      </c>
      <c r="B200" s="149" t="s">
        <v>212</v>
      </c>
      <c r="C200" s="137" t="s">
        <v>173</v>
      </c>
      <c r="D200" s="149" t="s">
        <v>150</v>
      </c>
      <c r="E200" s="149" t="s">
        <v>138</v>
      </c>
      <c r="F200" s="149" t="s">
        <v>86</v>
      </c>
      <c r="G200" s="150">
        <v>347</v>
      </c>
      <c r="H200" s="151">
        <v>0.74063400576368876</v>
      </c>
      <c r="I200" s="149" t="s">
        <v>88</v>
      </c>
      <c r="J200" s="141">
        <f t="shared" si="3"/>
        <v>0</v>
      </c>
      <c r="K200" s="49"/>
      <c r="L200" s="132"/>
      <c r="M200" s="75"/>
      <c r="N200" s="49"/>
      <c r="O200" s="49"/>
    </row>
    <row r="201" spans="1:15" x14ac:dyDescent="0.25">
      <c r="A201" s="149">
        <v>2014</v>
      </c>
      <c r="B201" s="149" t="s">
        <v>212</v>
      </c>
      <c r="C201" s="137" t="s">
        <v>173</v>
      </c>
      <c r="D201" s="149" t="s">
        <v>150</v>
      </c>
      <c r="E201" s="149" t="s">
        <v>138</v>
      </c>
      <c r="F201" s="149" t="s">
        <v>87</v>
      </c>
      <c r="G201" s="150">
        <v>45</v>
      </c>
      <c r="H201" s="151">
        <v>0.73333333333333328</v>
      </c>
      <c r="I201" s="149" t="s">
        <v>88</v>
      </c>
      <c r="J201" s="141">
        <f t="shared" si="3"/>
        <v>0</v>
      </c>
      <c r="K201" s="49"/>
      <c r="L201" s="132"/>
      <c r="M201" s="75"/>
      <c r="N201" s="49"/>
      <c r="O201" s="49"/>
    </row>
    <row r="202" spans="1:15" x14ac:dyDescent="0.25">
      <c r="A202" s="149">
        <v>2014</v>
      </c>
      <c r="B202" s="149" t="s">
        <v>212</v>
      </c>
      <c r="C202" s="137" t="s">
        <v>173</v>
      </c>
      <c r="D202" s="149" t="s">
        <v>150</v>
      </c>
      <c r="E202" s="149" t="s">
        <v>109</v>
      </c>
      <c r="F202" s="149" t="s">
        <v>139</v>
      </c>
      <c r="G202" s="150">
        <v>11228</v>
      </c>
      <c r="H202" s="151">
        <v>0.74385464909155685</v>
      </c>
      <c r="I202" s="149"/>
      <c r="J202" s="141">
        <f t="shared" si="3"/>
        <v>0</v>
      </c>
      <c r="K202" s="49"/>
      <c r="L202" s="132"/>
      <c r="M202" s="75"/>
      <c r="N202" s="49"/>
      <c r="O202" s="49"/>
    </row>
    <row r="203" spans="1:15" x14ac:dyDescent="0.25">
      <c r="A203" s="149">
        <v>2014</v>
      </c>
      <c r="B203" s="149" t="s">
        <v>212</v>
      </c>
      <c r="C203" s="137" t="s">
        <v>173</v>
      </c>
      <c r="D203" s="149" t="s">
        <v>150</v>
      </c>
      <c r="E203" s="149" t="s">
        <v>109</v>
      </c>
      <c r="F203" s="149" t="s">
        <v>140</v>
      </c>
      <c r="G203" s="150">
        <v>241</v>
      </c>
      <c r="H203" s="151">
        <v>0.58091286307053946</v>
      </c>
      <c r="I203" s="149" t="s">
        <v>75</v>
      </c>
      <c r="J203" s="141">
        <f t="shared" si="3"/>
        <v>1</v>
      </c>
      <c r="K203" s="49"/>
      <c r="L203" s="132"/>
      <c r="M203" s="75"/>
      <c r="N203" s="49"/>
      <c r="O203" s="49"/>
    </row>
    <row r="204" spans="1:15" x14ac:dyDescent="0.25">
      <c r="A204" s="149">
        <v>2014</v>
      </c>
      <c r="B204" s="149" t="s">
        <v>212</v>
      </c>
      <c r="C204" s="137" t="s">
        <v>173</v>
      </c>
      <c r="D204" s="149" t="s">
        <v>150</v>
      </c>
      <c r="E204" s="149" t="s">
        <v>109</v>
      </c>
      <c r="F204" s="149" t="s">
        <v>51</v>
      </c>
      <c r="G204" s="150">
        <v>245</v>
      </c>
      <c r="H204" s="151">
        <v>0.6</v>
      </c>
      <c r="I204" s="149" t="s">
        <v>75</v>
      </c>
      <c r="J204" s="141">
        <f t="shared" si="3"/>
        <v>1</v>
      </c>
      <c r="K204" s="49"/>
      <c r="L204" s="132"/>
      <c r="M204" s="75"/>
      <c r="N204" s="49"/>
      <c r="O204" s="49"/>
    </row>
    <row r="205" spans="1:15" x14ac:dyDescent="0.25">
      <c r="A205" s="149">
        <v>2014</v>
      </c>
      <c r="B205" s="149" t="s">
        <v>212</v>
      </c>
      <c r="C205" s="137" t="s">
        <v>173</v>
      </c>
      <c r="D205" s="149" t="s">
        <v>150</v>
      </c>
      <c r="E205" s="149" t="s">
        <v>109</v>
      </c>
      <c r="F205" s="149" t="s">
        <v>52</v>
      </c>
      <c r="G205" s="150">
        <v>144</v>
      </c>
      <c r="H205" s="151">
        <v>0.66666666666666663</v>
      </c>
      <c r="I205" s="149" t="s">
        <v>75</v>
      </c>
      <c r="J205" s="141">
        <f t="shared" si="3"/>
        <v>1</v>
      </c>
      <c r="K205" s="49"/>
      <c r="L205" s="132"/>
      <c r="M205" s="75"/>
      <c r="N205" s="49"/>
      <c r="O205" s="49"/>
    </row>
    <row r="206" spans="1:15" x14ac:dyDescent="0.25">
      <c r="A206" s="149">
        <v>2014</v>
      </c>
      <c r="B206" s="149" t="s">
        <v>141</v>
      </c>
      <c r="C206" s="137" t="s">
        <v>216</v>
      </c>
      <c r="D206" s="149" t="s">
        <v>150</v>
      </c>
      <c r="E206" s="149" t="s">
        <v>107</v>
      </c>
      <c r="F206" s="149" t="s">
        <v>30</v>
      </c>
      <c r="G206" s="150">
        <v>614</v>
      </c>
      <c r="H206" s="151">
        <v>0.53257328990228014</v>
      </c>
      <c r="I206" s="149"/>
      <c r="J206" s="141">
        <f t="shared" si="3"/>
        <v>0</v>
      </c>
      <c r="K206" s="49"/>
      <c r="L206" s="132"/>
    </row>
    <row r="207" spans="1:15" x14ac:dyDescent="0.25">
      <c r="A207" s="149">
        <v>2014</v>
      </c>
      <c r="B207" s="149" t="s">
        <v>141</v>
      </c>
      <c r="C207" s="137" t="s">
        <v>216</v>
      </c>
      <c r="D207" s="149" t="s">
        <v>150</v>
      </c>
      <c r="E207" s="149" t="s">
        <v>107</v>
      </c>
      <c r="F207" s="149" t="s">
        <v>31</v>
      </c>
      <c r="G207" s="150">
        <v>1141</v>
      </c>
      <c r="H207" s="151">
        <v>0.57931638913234007</v>
      </c>
      <c r="I207" s="149" t="s">
        <v>88</v>
      </c>
      <c r="J207" s="141">
        <f t="shared" si="3"/>
        <v>0</v>
      </c>
      <c r="K207" s="49"/>
      <c r="L207" s="132"/>
    </row>
    <row r="208" spans="1:15" x14ac:dyDescent="0.25">
      <c r="A208" s="149">
        <v>2014</v>
      </c>
      <c r="B208" s="149" t="s">
        <v>141</v>
      </c>
      <c r="C208" s="137" t="s">
        <v>216</v>
      </c>
      <c r="D208" s="149" t="s">
        <v>150</v>
      </c>
      <c r="E208" s="149" t="s">
        <v>107</v>
      </c>
      <c r="F208" s="149" t="s">
        <v>32</v>
      </c>
      <c r="G208" s="150">
        <v>1819</v>
      </c>
      <c r="H208" s="151">
        <v>0.59648158328752066</v>
      </c>
      <c r="I208" s="149" t="s">
        <v>75</v>
      </c>
      <c r="J208" s="141">
        <f t="shared" si="3"/>
        <v>1</v>
      </c>
      <c r="K208" s="49"/>
      <c r="L208" s="132"/>
    </row>
    <row r="209" spans="1:12" x14ac:dyDescent="0.25">
      <c r="A209" s="149">
        <v>2014</v>
      </c>
      <c r="B209" s="149" t="s">
        <v>141</v>
      </c>
      <c r="C209" s="137" t="s">
        <v>216</v>
      </c>
      <c r="D209" s="149" t="s">
        <v>150</v>
      </c>
      <c r="E209" s="149" t="s">
        <v>107</v>
      </c>
      <c r="F209" s="149" t="s">
        <v>33</v>
      </c>
      <c r="G209" s="150">
        <v>2470</v>
      </c>
      <c r="H209" s="151">
        <v>0.6141700404858299</v>
      </c>
      <c r="I209" s="149" t="s">
        <v>75</v>
      </c>
      <c r="J209" s="141">
        <f t="shared" si="3"/>
        <v>1</v>
      </c>
      <c r="K209" s="49"/>
      <c r="L209" s="132"/>
    </row>
    <row r="210" spans="1:12" x14ac:dyDescent="0.25">
      <c r="A210" s="149">
        <v>2014</v>
      </c>
      <c r="B210" s="149" t="s">
        <v>141</v>
      </c>
      <c r="C210" s="137" t="s">
        <v>216</v>
      </c>
      <c r="D210" s="149" t="s">
        <v>150</v>
      </c>
      <c r="E210" s="149" t="s">
        <v>107</v>
      </c>
      <c r="F210" s="149" t="s">
        <v>34</v>
      </c>
      <c r="G210" s="150">
        <v>2098</v>
      </c>
      <c r="H210" s="151">
        <v>0.63441372735938995</v>
      </c>
      <c r="I210" s="149" t="s">
        <v>75</v>
      </c>
      <c r="J210" s="141">
        <f t="shared" si="3"/>
        <v>1</v>
      </c>
      <c r="K210" s="49"/>
      <c r="L210" s="132"/>
    </row>
    <row r="211" spans="1:12" x14ac:dyDescent="0.25">
      <c r="A211" s="149">
        <v>2014</v>
      </c>
      <c r="B211" s="149" t="s">
        <v>141</v>
      </c>
      <c r="C211" s="137" t="s">
        <v>216</v>
      </c>
      <c r="D211" s="149" t="s">
        <v>150</v>
      </c>
      <c r="E211" s="149" t="s">
        <v>107</v>
      </c>
      <c r="F211" s="149" t="s">
        <v>35</v>
      </c>
      <c r="G211" s="150">
        <v>1804</v>
      </c>
      <c r="H211" s="151">
        <v>0.75831485587583147</v>
      </c>
      <c r="I211" s="149" t="s">
        <v>75</v>
      </c>
      <c r="J211" s="141">
        <f t="shared" si="3"/>
        <v>1</v>
      </c>
      <c r="K211" s="49"/>
      <c r="L211" s="132"/>
    </row>
    <row r="212" spans="1:12" x14ac:dyDescent="0.25">
      <c r="A212" s="149">
        <v>2014</v>
      </c>
      <c r="B212" s="149" t="s">
        <v>141</v>
      </c>
      <c r="C212" s="137" t="s">
        <v>216</v>
      </c>
      <c r="D212" s="149" t="s">
        <v>150</v>
      </c>
      <c r="E212" s="149" t="s">
        <v>107</v>
      </c>
      <c r="F212" s="149" t="s">
        <v>36</v>
      </c>
      <c r="G212" s="150">
        <v>2007</v>
      </c>
      <c r="H212" s="151">
        <v>0.76133532635774792</v>
      </c>
      <c r="I212" s="149" t="s">
        <v>75</v>
      </c>
      <c r="J212" s="141">
        <f t="shared" si="3"/>
        <v>1</v>
      </c>
      <c r="K212" s="49"/>
      <c r="L212" s="132"/>
    </row>
    <row r="213" spans="1:12" x14ac:dyDescent="0.25">
      <c r="A213" s="149">
        <v>2014</v>
      </c>
      <c r="B213" s="149" t="s">
        <v>141</v>
      </c>
      <c r="C213" s="137" t="s">
        <v>216</v>
      </c>
      <c r="D213" s="149" t="s">
        <v>150</v>
      </c>
      <c r="E213" s="149" t="s">
        <v>107</v>
      </c>
      <c r="F213" s="149" t="s">
        <v>37</v>
      </c>
      <c r="G213" s="150">
        <v>1118</v>
      </c>
      <c r="H213" s="151">
        <v>0.75670840787119853</v>
      </c>
      <c r="I213" s="149" t="s">
        <v>75</v>
      </c>
      <c r="J213" s="141">
        <f t="shared" si="3"/>
        <v>1</v>
      </c>
      <c r="K213" s="49"/>
      <c r="L213" s="132"/>
    </row>
    <row r="214" spans="1:12" x14ac:dyDescent="0.25">
      <c r="A214" s="149">
        <v>2014</v>
      </c>
      <c r="B214" s="149" t="s">
        <v>141</v>
      </c>
      <c r="C214" s="137" t="s">
        <v>216</v>
      </c>
      <c r="D214" s="149" t="s">
        <v>150</v>
      </c>
      <c r="E214" s="149" t="s">
        <v>138</v>
      </c>
      <c r="F214" s="149" t="s">
        <v>41</v>
      </c>
      <c r="G214" s="150">
        <v>11415</v>
      </c>
      <c r="H214" s="151">
        <v>0.6656154183092422</v>
      </c>
      <c r="I214" s="149"/>
      <c r="J214" s="141">
        <f t="shared" si="3"/>
        <v>0</v>
      </c>
      <c r="K214" s="49"/>
      <c r="L214" s="132"/>
    </row>
    <row r="215" spans="1:12" x14ac:dyDescent="0.25">
      <c r="A215" s="149">
        <v>2014</v>
      </c>
      <c r="B215" s="149" t="s">
        <v>141</v>
      </c>
      <c r="C215" s="137" t="s">
        <v>216</v>
      </c>
      <c r="D215" s="149" t="s">
        <v>150</v>
      </c>
      <c r="E215" s="149" t="s">
        <v>138</v>
      </c>
      <c r="F215" s="149" t="s">
        <v>84</v>
      </c>
      <c r="G215" s="150">
        <v>268</v>
      </c>
      <c r="H215" s="151">
        <v>0.62686567164179108</v>
      </c>
      <c r="I215" s="149" t="s">
        <v>88</v>
      </c>
      <c r="J215" s="141">
        <f t="shared" si="3"/>
        <v>0</v>
      </c>
      <c r="K215" s="49"/>
      <c r="L215" s="132"/>
    </row>
    <row r="216" spans="1:12" x14ac:dyDescent="0.25">
      <c r="A216" s="149">
        <v>2014</v>
      </c>
      <c r="B216" s="149" t="s">
        <v>141</v>
      </c>
      <c r="C216" s="137" t="s">
        <v>216</v>
      </c>
      <c r="D216" s="149" t="s">
        <v>150</v>
      </c>
      <c r="E216" s="149" t="s">
        <v>138</v>
      </c>
      <c r="F216" s="149" t="s">
        <v>85</v>
      </c>
      <c r="G216" s="150">
        <v>508</v>
      </c>
      <c r="H216" s="151">
        <v>0.64763779527559051</v>
      </c>
      <c r="I216" s="149" t="s">
        <v>88</v>
      </c>
      <c r="J216" s="141">
        <f t="shared" si="3"/>
        <v>0</v>
      </c>
      <c r="K216" s="49"/>
      <c r="L216" s="132"/>
    </row>
    <row r="217" spans="1:12" x14ac:dyDescent="0.25">
      <c r="A217" s="149">
        <v>2014</v>
      </c>
      <c r="B217" s="149" t="s">
        <v>141</v>
      </c>
      <c r="C217" s="137" t="s">
        <v>216</v>
      </c>
      <c r="D217" s="149" t="s">
        <v>150</v>
      </c>
      <c r="E217" s="149" t="s">
        <v>138</v>
      </c>
      <c r="F217" s="149" t="s">
        <v>86</v>
      </c>
      <c r="G217" s="150">
        <v>343</v>
      </c>
      <c r="H217" s="151">
        <v>0.68221574344023328</v>
      </c>
      <c r="I217" s="149" t="s">
        <v>88</v>
      </c>
      <c r="J217" s="141">
        <f t="shared" si="3"/>
        <v>0</v>
      </c>
      <c r="K217" s="49"/>
      <c r="L217" s="132"/>
    </row>
    <row r="218" spans="1:12" x14ac:dyDescent="0.25">
      <c r="A218" s="149">
        <v>2014</v>
      </c>
      <c r="B218" s="149" t="s">
        <v>141</v>
      </c>
      <c r="C218" s="137" t="s">
        <v>216</v>
      </c>
      <c r="D218" s="149" t="s">
        <v>150</v>
      </c>
      <c r="E218" s="149" t="s">
        <v>138</v>
      </c>
      <c r="F218" s="149" t="s">
        <v>87</v>
      </c>
      <c r="G218" s="150">
        <v>46</v>
      </c>
      <c r="H218" s="151">
        <v>0.73913043478260865</v>
      </c>
      <c r="I218" s="149" t="s">
        <v>88</v>
      </c>
      <c r="J218" s="141">
        <f t="shared" si="3"/>
        <v>0</v>
      </c>
      <c r="K218" s="49"/>
      <c r="L218" s="132"/>
    </row>
    <row r="219" spans="1:12" x14ac:dyDescent="0.25">
      <c r="A219" s="149">
        <v>2014</v>
      </c>
      <c r="B219" s="149" t="s">
        <v>141</v>
      </c>
      <c r="C219" s="137" t="s">
        <v>216</v>
      </c>
      <c r="D219" s="149" t="s">
        <v>150</v>
      </c>
      <c r="E219" s="149" t="s">
        <v>109</v>
      </c>
      <c r="F219" s="149" t="s">
        <v>139</v>
      </c>
      <c r="G219" s="150">
        <v>11157</v>
      </c>
      <c r="H219" s="151">
        <v>0.67213408622389537</v>
      </c>
      <c r="I219" s="149"/>
      <c r="J219" s="141">
        <f t="shared" si="3"/>
        <v>0</v>
      </c>
      <c r="K219" s="49"/>
      <c r="L219" s="132"/>
    </row>
    <row r="220" spans="1:12" x14ac:dyDescent="0.25">
      <c r="A220" s="149">
        <v>2014</v>
      </c>
      <c r="B220" s="149" t="s">
        <v>141</v>
      </c>
      <c r="C220" s="137" t="s">
        <v>216</v>
      </c>
      <c r="D220" s="149" t="s">
        <v>150</v>
      </c>
      <c r="E220" s="149" t="s">
        <v>109</v>
      </c>
      <c r="F220" s="149" t="s">
        <v>140</v>
      </c>
      <c r="G220" s="150">
        <v>238</v>
      </c>
      <c r="H220" s="151">
        <v>0.52100840336134457</v>
      </c>
      <c r="I220" s="149" t="s">
        <v>75</v>
      </c>
      <c r="J220" s="141">
        <f t="shared" si="3"/>
        <v>1</v>
      </c>
      <c r="K220" s="49"/>
      <c r="L220" s="132"/>
    </row>
    <row r="221" spans="1:12" x14ac:dyDescent="0.25">
      <c r="A221" s="149">
        <v>2014</v>
      </c>
      <c r="B221" s="149" t="s">
        <v>141</v>
      </c>
      <c r="C221" s="137" t="s">
        <v>216</v>
      </c>
      <c r="D221" s="149" t="s">
        <v>150</v>
      </c>
      <c r="E221" s="149" t="s">
        <v>109</v>
      </c>
      <c r="F221" s="149" t="s">
        <v>51</v>
      </c>
      <c r="G221" s="150">
        <v>238</v>
      </c>
      <c r="H221" s="151">
        <v>0.52521008403361347</v>
      </c>
      <c r="I221" s="149" t="s">
        <v>75</v>
      </c>
      <c r="J221" s="141">
        <f t="shared" si="3"/>
        <v>1</v>
      </c>
      <c r="K221" s="49"/>
      <c r="L221" s="132"/>
    </row>
    <row r="222" spans="1:12" x14ac:dyDescent="0.25">
      <c r="A222" s="149">
        <v>2014</v>
      </c>
      <c r="B222" s="149" t="s">
        <v>141</v>
      </c>
      <c r="C222" s="137" t="s">
        <v>216</v>
      </c>
      <c r="D222" s="149" t="s">
        <v>150</v>
      </c>
      <c r="E222" s="149" t="s">
        <v>109</v>
      </c>
      <c r="F222" s="149" t="s">
        <v>52</v>
      </c>
      <c r="G222" s="150">
        <v>145</v>
      </c>
      <c r="H222" s="151">
        <v>0.62068965517241381</v>
      </c>
      <c r="I222" s="149" t="s">
        <v>88</v>
      </c>
      <c r="J222" s="141">
        <f t="shared" si="3"/>
        <v>0</v>
      </c>
      <c r="K222" s="49"/>
      <c r="L222" s="132"/>
    </row>
    <row r="223" spans="1:12" x14ac:dyDescent="0.25">
      <c r="A223" s="149">
        <v>2014</v>
      </c>
      <c r="B223" s="149" t="s">
        <v>213</v>
      </c>
      <c r="C223" s="137" t="s">
        <v>174</v>
      </c>
      <c r="D223" s="149" t="s">
        <v>150</v>
      </c>
      <c r="E223" s="149" t="s">
        <v>107</v>
      </c>
      <c r="F223" s="149" t="s">
        <v>30</v>
      </c>
      <c r="G223" s="150">
        <v>622</v>
      </c>
      <c r="H223" s="151">
        <v>0.3311897106109325</v>
      </c>
      <c r="I223" s="149"/>
      <c r="J223" s="141">
        <f t="shared" si="3"/>
        <v>0</v>
      </c>
      <c r="K223" s="49"/>
      <c r="L223" s="132"/>
    </row>
    <row r="224" spans="1:12" x14ac:dyDescent="0.25">
      <c r="A224" s="149">
        <v>2014</v>
      </c>
      <c r="B224" s="149" t="s">
        <v>213</v>
      </c>
      <c r="C224" s="137" t="s">
        <v>174</v>
      </c>
      <c r="D224" s="149" t="s">
        <v>150</v>
      </c>
      <c r="E224" s="149" t="s">
        <v>107</v>
      </c>
      <c r="F224" s="149" t="s">
        <v>31</v>
      </c>
      <c r="G224" s="150">
        <v>1157</v>
      </c>
      <c r="H224" s="151">
        <v>0.43820224719101125</v>
      </c>
      <c r="I224" s="149" t="s">
        <v>75</v>
      </c>
      <c r="J224" s="141">
        <f t="shared" si="3"/>
        <v>1</v>
      </c>
      <c r="K224" s="49"/>
      <c r="L224" s="132"/>
    </row>
    <row r="225" spans="1:12" x14ac:dyDescent="0.25">
      <c r="A225" s="149">
        <v>2014</v>
      </c>
      <c r="B225" s="149" t="s">
        <v>213</v>
      </c>
      <c r="C225" s="137" t="s">
        <v>174</v>
      </c>
      <c r="D225" s="149" t="s">
        <v>150</v>
      </c>
      <c r="E225" s="149" t="s">
        <v>107</v>
      </c>
      <c r="F225" s="149" t="s">
        <v>32</v>
      </c>
      <c r="G225" s="150">
        <v>1823</v>
      </c>
      <c r="H225" s="151">
        <v>0.45200219418540866</v>
      </c>
      <c r="I225" s="149" t="s">
        <v>75</v>
      </c>
      <c r="J225" s="141">
        <f t="shared" si="3"/>
        <v>1</v>
      </c>
      <c r="K225" s="49"/>
      <c r="L225" s="132"/>
    </row>
    <row r="226" spans="1:12" x14ac:dyDescent="0.25">
      <c r="A226" s="149">
        <v>2014</v>
      </c>
      <c r="B226" s="149" t="s">
        <v>213</v>
      </c>
      <c r="C226" s="137" t="s">
        <v>174</v>
      </c>
      <c r="D226" s="149" t="s">
        <v>150</v>
      </c>
      <c r="E226" s="149" t="s">
        <v>107</v>
      </c>
      <c r="F226" s="149" t="s">
        <v>33</v>
      </c>
      <c r="G226" s="150">
        <v>2477</v>
      </c>
      <c r="H226" s="151">
        <v>0.46346386758175212</v>
      </c>
      <c r="I226" s="149" t="s">
        <v>75</v>
      </c>
      <c r="J226" s="141">
        <f t="shared" si="3"/>
        <v>1</v>
      </c>
      <c r="K226" s="49"/>
      <c r="L226" s="132"/>
    </row>
    <row r="227" spans="1:12" x14ac:dyDescent="0.25">
      <c r="A227" s="149">
        <v>2014</v>
      </c>
      <c r="B227" s="149" t="s">
        <v>213</v>
      </c>
      <c r="C227" s="137" t="s">
        <v>174</v>
      </c>
      <c r="D227" s="149" t="s">
        <v>150</v>
      </c>
      <c r="E227" s="149" t="s">
        <v>107</v>
      </c>
      <c r="F227" s="149" t="s">
        <v>34</v>
      </c>
      <c r="G227" s="150">
        <v>2120</v>
      </c>
      <c r="H227" s="151">
        <v>0.45235849056603772</v>
      </c>
      <c r="I227" s="149" t="s">
        <v>75</v>
      </c>
      <c r="J227" s="141">
        <f t="shared" si="3"/>
        <v>1</v>
      </c>
      <c r="K227" s="49"/>
      <c r="L227" s="132"/>
    </row>
    <row r="228" spans="1:12" x14ac:dyDescent="0.25">
      <c r="A228" s="149">
        <v>2014</v>
      </c>
      <c r="B228" s="149" t="s">
        <v>213</v>
      </c>
      <c r="C228" s="137" t="s">
        <v>174</v>
      </c>
      <c r="D228" s="149" t="s">
        <v>150</v>
      </c>
      <c r="E228" s="149" t="s">
        <v>107</v>
      </c>
      <c r="F228" s="149" t="s">
        <v>35</v>
      </c>
      <c r="G228" s="150">
        <v>1798</v>
      </c>
      <c r="H228" s="151">
        <v>0.49944382647385982</v>
      </c>
      <c r="I228" s="149" t="s">
        <v>75</v>
      </c>
      <c r="J228" s="141">
        <f t="shared" si="3"/>
        <v>1</v>
      </c>
      <c r="K228" s="49"/>
      <c r="L228" s="132"/>
    </row>
    <row r="229" spans="1:12" x14ac:dyDescent="0.25">
      <c r="A229" s="149">
        <v>2014</v>
      </c>
      <c r="B229" s="149" t="s">
        <v>213</v>
      </c>
      <c r="C229" s="137" t="s">
        <v>174</v>
      </c>
      <c r="D229" s="149" t="s">
        <v>150</v>
      </c>
      <c r="E229" s="149" t="s">
        <v>107</v>
      </c>
      <c r="F229" s="149" t="s">
        <v>36</v>
      </c>
      <c r="G229" s="150">
        <v>2032</v>
      </c>
      <c r="H229" s="151">
        <v>0.39812992125984253</v>
      </c>
      <c r="I229" s="149" t="s">
        <v>75</v>
      </c>
      <c r="J229" s="141">
        <f t="shared" si="3"/>
        <v>1</v>
      </c>
      <c r="K229" s="49"/>
      <c r="L229" s="132"/>
    </row>
    <row r="230" spans="1:12" x14ac:dyDescent="0.25">
      <c r="A230" s="149">
        <v>2014</v>
      </c>
      <c r="B230" s="149" t="s">
        <v>213</v>
      </c>
      <c r="C230" s="137" t="s">
        <v>174</v>
      </c>
      <c r="D230" s="149" t="s">
        <v>150</v>
      </c>
      <c r="E230" s="149" t="s">
        <v>107</v>
      </c>
      <c r="F230" s="149" t="s">
        <v>37</v>
      </c>
      <c r="G230" s="150">
        <v>1169</v>
      </c>
      <c r="H230" s="151">
        <v>0.36355859709153121</v>
      </c>
      <c r="I230" s="149" t="s">
        <v>88</v>
      </c>
      <c r="J230" s="141">
        <f t="shared" si="3"/>
        <v>0</v>
      </c>
      <c r="K230" s="49"/>
      <c r="L230" s="132"/>
    </row>
    <row r="231" spans="1:12" x14ac:dyDescent="0.25">
      <c r="A231" s="149">
        <v>2014</v>
      </c>
      <c r="B231" s="149" t="s">
        <v>213</v>
      </c>
      <c r="C231" s="137" t="s">
        <v>174</v>
      </c>
      <c r="D231" s="149" t="s">
        <v>150</v>
      </c>
      <c r="E231" s="149" t="s">
        <v>138</v>
      </c>
      <c r="F231" s="149" t="s">
        <v>41</v>
      </c>
      <c r="G231" s="150">
        <v>11529</v>
      </c>
      <c r="H231" s="151">
        <v>0.43655130540376441</v>
      </c>
      <c r="I231" s="149"/>
      <c r="J231" s="141">
        <f t="shared" si="3"/>
        <v>0</v>
      </c>
      <c r="K231" s="49"/>
      <c r="L231" s="132"/>
    </row>
    <row r="232" spans="1:12" x14ac:dyDescent="0.25">
      <c r="A232" s="149">
        <v>2014</v>
      </c>
      <c r="B232" s="149" t="s">
        <v>213</v>
      </c>
      <c r="C232" s="137" t="s">
        <v>174</v>
      </c>
      <c r="D232" s="149" t="s">
        <v>150</v>
      </c>
      <c r="E232" s="149" t="s">
        <v>138</v>
      </c>
      <c r="F232" s="149" t="s">
        <v>84</v>
      </c>
      <c r="G232" s="150">
        <v>277</v>
      </c>
      <c r="H232" s="151">
        <v>0.4296028880866426</v>
      </c>
      <c r="I232" s="149" t="s">
        <v>88</v>
      </c>
      <c r="J232" s="141">
        <f t="shared" si="3"/>
        <v>0</v>
      </c>
      <c r="K232" s="49"/>
      <c r="L232" s="132"/>
    </row>
    <row r="233" spans="1:12" x14ac:dyDescent="0.25">
      <c r="A233" s="149">
        <v>2014</v>
      </c>
      <c r="B233" s="149" t="s">
        <v>213</v>
      </c>
      <c r="C233" s="137" t="s">
        <v>174</v>
      </c>
      <c r="D233" s="149" t="s">
        <v>150</v>
      </c>
      <c r="E233" s="149" t="s">
        <v>138</v>
      </c>
      <c r="F233" s="149" t="s">
        <v>85</v>
      </c>
      <c r="G233" s="150">
        <v>515</v>
      </c>
      <c r="H233" s="151">
        <v>0.44854368932038835</v>
      </c>
      <c r="I233" s="149" t="s">
        <v>88</v>
      </c>
      <c r="J233" s="141">
        <f t="shared" si="3"/>
        <v>0</v>
      </c>
      <c r="K233" s="49"/>
      <c r="L233" s="132"/>
    </row>
    <row r="234" spans="1:12" x14ac:dyDescent="0.25">
      <c r="A234" s="149">
        <v>2014</v>
      </c>
      <c r="B234" s="149" t="s">
        <v>213</v>
      </c>
      <c r="C234" s="137" t="s">
        <v>174</v>
      </c>
      <c r="D234" s="149" t="s">
        <v>150</v>
      </c>
      <c r="E234" s="149" t="s">
        <v>138</v>
      </c>
      <c r="F234" s="149" t="s">
        <v>86</v>
      </c>
      <c r="G234" s="150">
        <v>348</v>
      </c>
      <c r="H234" s="151">
        <v>0.52586206896551724</v>
      </c>
      <c r="I234" s="149" t="s">
        <v>75</v>
      </c>
      <c r="J234" s="141">
        <f t="shared" si="3"/>
        <v>1</v>
      </c>
      <c r="K234" s="49"/>
      <c r="L234" s="132"/>
    </row>
    <row r="235" spans="1:12" x14ac:dyDescent="0.25">
      <c r="A235" s="149">
        <v>2014</v>
      </c>
      <c r="B235" s="149" t="s">
        <v>213</v>
      </c>
      <c r="C235" s="137" t="s">
        <v>174</v>
      </c>
      <c r="D235" s="149" t="s">
        <v>150</v>
      </c>
      <c r="E235" s="149" t="s">
        <v>138</v>
      </c>
      <c r="F235" s="149" t="s">
        <v>87</v>
      </c>
      <c r="G235" s="150">
        <v>48</v>
      </c>
      <c r="H235" s="151">
        <v>0.5</v>
      </c>
      <c r="I235" s="149" t="s">
        <v>88</v>
      </c>
      <c r="J235" s="141">
        <f t="shared" si="3"/>
        <v>0</v>
      </c>
      <c r="K235" s="49"/>
      <c r="L235" s="132"/>
    </row>
    <row r="236" spans="1:12" x14ac:dyDescent="0.25">
      <c r="A236" s="149">
        <v>2014</v>
      </c>
      <c r="B236" s="149" t="s">
        <v>213</v>
      </c>
      <c r="C236" s="137" t="s">
        <v>174</v>
      </c>
      <c r="D236" s="149" t="s">
        <v>150</v>
      </c>
      <c r="E236" s="149" t="s">
        <v>109</v>
      </c>
      <c r="F236" s="149" t="s">
        <v>139</v>
      </c>
      <c r="G236" s="150">
        <v>11264</v>
      </c>
      <c r="H236" s="151">
        <v>0.44504616477272729</v>
      </c>
      <c r="I236" s="149"/>
      <c r="J236" s="141">
        <f t="shared" si="3"/>
        <v>0</v>
      </c>
      <c r="K236" s="49"/>
      <c r="L236" s="132"/>
    </row>
    <row r="237" spans="1:12" x14ac:dyDescent="0.25">
      <c r="A237" s="149">
        <v>2014</v>
      </c>
      <c r="B237" s="149" t="s">
        <v>213</v>
      </c>
      <c r="C237" s="137" t="s">
        <v>174</v>
      </c>
      <c r="D237" s="149" t="s">
        <v>150</v>
      </c>
      <c r="E237" s="149" t="s">
        <v>109</v>
      </c>
      <c r="F237" s="149" t="s">
        <v>140</v>
      </c>
      <c r="G237" s="150">
        <v>243</v>
      </c>
      <c r="H237" s="151">
        <v>0.40329218106995884</v>
      </c>
      <c r="I237" s="149" t="s">
        <v>88</v>
      </c>
      <c r="J237" s="141">
        <f t="shared" si="3"/>
        <v>0</v>
      </c>
      <c r="K237" s="49"/>
      <c r="L237" s="132"/>
    </row>
    <row r="238" spans="1:12" x14ac:dyDescent="0.25">
      <c r="A238" s="149">
        <v>2014</v>
      </c>
      <c r="B238" s="149" t="s">
        <v>213</v>
      </c>
      <c r="C238" s="137" t="s">
        <v>174</v>
      </c>
      <c r="D238" s="149" t="s">
        <v>150</v>
      </c>
      <c r="E238" s="149" t="s">
        <v>109</v>
      </c>
      <c r="F238" s="149" t="s">
        <v>51</v>
      </c>
      <c r="G238" s="150">
        <v>244</v>
      </c>
      <c r="H238" s="151">
        <v>0.32377049180327871</v>
      </c>
      <c r="I238" s="149" t="s">
        <v>75</v>
      </c>
      <c r="J238" s="141">
        <f t="shared" si="3"/>
        <v>1</v>
      </c>
      <c r="K238" s="49"/>
      <c r="L238" s="132"/>
    </row>
    <row r="239" spans="1:12" x14ac:dyDescent="0.25">
      <c r="A239" s="149">
        <v>2014</v>
      </c>
      <c r="B239" s="149" t="s">
        <v>213</v>
      </c>
      <c r="C239" s="137" t="s">
        <v>174</v>
      </c>
      <c r="D239" s="149" t="s">
        <v>150</v>
      </c>
      <c r="E239" s="149" t="s">
        <v>109</v>
      </c>
      <c r="F239" s="149" t="s">
        <v>52</v>
      </c>
      <c r="G239" s="150">
        <v>148</v>
      </c>
      <c r="H239" s="151">
        <v>0.3783783783783784</v>
      </c>
      <c r="I239" s="149" t="s">
        <v>88</v>
      </c>
      <c r="J239" s="141">
        <f t="shared" si="3"/>
        <v>0</v>
      </c>
      <c r="K239" s="49"/>
      <c r="L239" s="132"/>
    </row>
    <row r="240" spans="1:12" x14ac:dyDescent="0.25">
      <c r="A240" s="149">
        <v>2014</v>
      </c>
      <c r="B240" s="149" t="s">
        <v>142</v>
      </c>
      <c r="C240" s="137" t="s">
        <v>217</v>
      </c>
      <c r="D240" s="149" t="s">
        <v>150</v>
      </c>
      <c r="E240" s="149" t="s">
        <v>107</v>
      </c>
      <c r="F240" s="149" t="s">
        <v>30</v>
      </c>
      <c r="G240" s="150">
        <v>439</v>
      </c>
      <c r="H240" s="151">
        <v>0.44874715261958997</v>
      </c>
      <c r="I240" s="149"/>
      <c r="J240" s="141">
        <f t="shared" si="3"/>
        <v>0</v>
      </c>
      <c r="K240" s="49"/>
      <c r="L240" s="132"/>
    </row>
    <row r="241" spans="1:12" x14ac:dyDescent="0.25">
      <c r="A241" s="149">
        <v>2014</v>
      </c>
      <c r="B241" s="149" t="s">
        <v>142</v>
      </c>
      <c r="C241" s="137" t="s">
        <v>217</v>
      </c>
      <c r="D241" s="149" t="s">
        <v>150</v>
      </c>
      <c r="E241" s="149" t="s">
        <v>107</v>
      </c>
      <c r="F241" s="149" t="s">
        <v>31</v>
      </c>
      <c r="G241" s="150">
        <v>895</v>
      </c>
      <c r="H241" s="151">
        <v>0.5229050279329609</v>
      </c>
      <c r="I241" s="149" t="s">
        <v>75</v>
      </c>
      <c r="J241" s="141">
        <f t="shared" si="3"/>
        <v>1</v>
      </c>
      <c r="K241" s="49"/>
      <c r="L241" s="132"/>
    </row>
    <row r="242" spans="1:12" x14ac:dyDescent="0.25">
      <c r="A242" s="149">
        <v>2014</v>
      </c>
      <c r="B242" s="149" t="s">
        <v>142</v>
      </c>
      <c r="C242" s="137" t="s">
        <v>217</v>
      </c>
      <c r="D242" s="149" t="s">
        <v>150</v>
      </c>
      <c r="E242" s="149" t="s">
        <v>107</v>
      </c>
      <c r="F242" s="149" t="s">
        <v>32</v>
      </c>
      <c r="G242" s="150">
        <v>1429</v>
      </c>
      <c r="H242" s="151">
        <v>0.54443666899930021</v>
      </c>
      <c r="I242" s="149" t="s">
        <v>75</v>
      </c>
      <c r="J242" s="141">
        <f t="shared" si="3"/>
        <v>1</v>
      </c>
      <c r="K242" s="49"/>
      <c r="L242" s="132"/>
    </row>
    <row r="243" spans="1:12" x14ac:dyDescent="0.25">
      <c r="A243" s="149">
        <v>2014</v>
      </c>
      <c r="B243" s="149" t="s">
        <v>142</v>
      </c>
      <c r="C243" s="137" t="s">
        <v>217</v>
      </c>
      <c r="D243" s="149" t="s">
        <v>150</v>
      </c>
      <c r="E243" s="149" t="s">
        <v>107</v>
      </c>
      <c r="F243" s="149" t="s">
        <v>33</v>
      </c>
      <c r="G243" s="150">
        <v>1921</v>
      </c>
      <c r="H243" s="151">
        <v>0.55231650182196768</v>
      </c>
      <c r="I243" s="149" t="s">
        <v>75</v>
      </c>
      <c r="J243" s="141">
        <f t="shared" si="3"/>
        <v>1</v>
      </c>
      <c r="K243" s="49"/>
      <c r="L243" s="132"/>
    </row>
    <row r="244" spans="1:12" x14ac:dyDescent="0.25">
      <c r="A244" s="149">
        <v>2014</v>
      </c>
      <c r="B244" s="149" t="s">
        <v>142</v>
      </c>
      <c r="C244" s="137" t="s">
        <v>217</v>
      </c>
      <c r="D244" s="149" t="s">
        <v>150</v>
      </c>
      <c r="E244" s="149" t="s">
        <v>107</v>
      </c>
      <c r="F244" s="149" t="s">
        <v>34</v>
      </c>
      <c r="G244" s="150">
        <v>1632</v>
      </c>
      <c r="H244" s="151">
        <v>0.57352941176470584</v>
      </c>
      <c r="I244" s="149" t="s">
        <v>75</v>
      </c>
      <c r="J244" s="141">
        <f t="shared" si="3"/>
        <v>1</v>
      </c>
      <c r="K244" s="49"/>
      <c r="L244" s="132"/>
    </row>
    <row r="245" spans="1:12" x14ac:dyDescent="0.25">
      <c r="A245" s="149">
        <v>2014</v>
      </c>
      <c r="B245" s="149" t="s">
        <v>142</v>
      </c>
      <c r="C245" s="137" t="s">
        <v>217</v>
      </c>
      <c r="D245" s="149" t="s">
        <v>150</v>
      </c>
      <c r="E245" s="149" t="s">
        <v>107</v>
      </c>
      <c r="F245" s="149" t="s">
        <v>35</v>
      </c>
      <c r="G245" s="150">
        <v>1384</v>
      </c>
      <c r="H245" s="151">
        <v>0.64739884393063585</v>
      </c>
      <c r="I245" s="149" t="s">
        <v>75</v>
      </c>
      <c r="J245" s="141">
        <f t="shared" si="3"/>
        <v>1</v>
      </c>
      <c r="K245" s="49"/>
      <c r="L245" s="132"/>
    </row>
    <row r="246" spans="1:12" x14ac:dyDescent="0.25">
      <c r="A246" s="149">
        <v>2014</v>
      </c>
      <c r="B246" s="149" t="s">
        <v>142</v>
      </c>
      <c r="C246" s="137" t="s">
        <v>217</v>
      </c>
      <c r="D246" s="149" t="s">
        <v>150</v>
      </c>
      <c r="E246" s="149" t="s">
        <v>107</v>
      </c>
      <c r="F246" s="149" t="s">
        <v>36</v>
      </c>
      <c r="G246" s="150">
        <v>1368</v>
      </c>
      <c r="H246" s="151">
        <v>0.61549707602339176</v>
      </c>
      <c r="I246" s="149" t="s">
        <v>75</v>
      </c>
      <c r="J246" s="141">
        <f t="shared" si="3"/>
        <v>1</v>
      </c>
      <c r="K246" s="49"/>
      <c r="L246" s="132"/>
    </row>
    <row r="247" spans="1:12" x14ac:dyDescent="0.25">
      <c r="A247" s="149">
        <v>2014</v>
      </c>
      <c r="B247" s="149" t="s">
        <v>142</v>
      </c>
      <c r="C247" s="137" t="s">
        <v>217</v>
      </c>
      <c r="D247" s="149" t="s">
        <v>150</v>
      </c>
      <c r="E247" s="149" t="s">
        <v>107</v>
      </c>
      <c r="F247" s="149" t="s">
        <v>37</v>
      </c>
      <c r="G247" s="150">
        <v>725</v>
      </c>
      <c r="H247" s="151">
        <v>0.59172413793103451</v>
      </c>
      <c r="I247" s="149" t="s">
        <v>75</v>
      </c>
      <c r="J247" s="141">
        <f t="shared" si="3"/>
        <v>1</v>
      </c>
      <c r="K247" s="49"/>
      <c r="L247" s="132"/>
    </row>
    <row r="248" spans="1:12" x14ac:dyDescent="0.25">
      <c r="A248" s="149">
        <v>2014</v>
      </c>
      <c r="B248" s="149" t="s">
        <v>142</v>
      </c>
      <c r="C248" s="137" t="s">
        <v>217</v>
      </c>
      <c r="D248" s="149" t="s">
        <v>150</v>
      </c>
      <c r="E248" s="149" t="s">
        <v>138</v>
      </c>
      <c r="F248" s="149" t="s">
        <v>41</v>
      </c>
      <c r="G248" s="150">
        <v>8580</v>
      </c>
      <c r="H248" s="151">
        <v>0.5754079254079254</v>
      </c>
      <c r="I248" s="149"/>
      <c r="J248" s="141">
        <f t="shared" si="3"/>
        <v>0</v>
      </c>
      <c r="K248" s="49"/>
      <c r="L248" s="132"/>
    </row>
    <row r="249" spans="1:12" x14ac:dyDescent="0.25">
      <c r="A249" s="149">
        <v>2014</v>
      </c>
      <c r="B249" s="149" t="s">
        <v>142</v>
      </c>
      <c r="C249" s="137" t="s">
        <v>217</v>
      </c>
      <c r="D249" s="149" t="s">
        <v>150</v>
      </c>
      <c r="E249" s="149" t="s">
        <v>138</v>
      </c>
      <c r="F249" s="149" t="s">
        <v>84</v>
      </c>
      <c r="G249" s="150">
        <v>216</v>
      </c>
      <c r="H249" s="151">
        <v>0.54629629629629628</v>
      </c>
      <c r="I249" s="149" t="s">
        <v>88</v>
      </c>
      <c r="J249" s="141">
        <f t="shared" si="3"/>
        <v>0</v>
      </c>
      <c r="K249" s="49"/>
      <c r="L249" s="132"/>
    </row>
    <row r="250" spans="1:12" x14ac:dyDescent="0.25">
      <c r="A250" s="149">
        <v>2014</v>
      </c>
      <c r="B250" s="149" t="s">
        <v>142</v>
      </c>
      <c r="C250" s="137" t="s">
        <v>217</v>
      </c>
      <c r="D250" s="149" t="s">
        <v>150</v>
      </c>
      <c r="E250" s="149" t="s">
        <v>138</v>
      </c>
      <c r="F250" s="149" t="s">
        <v>85</v>
      </c>
      <c r="G250" s="150">
        <v>369</v>
      </c>
      <c r="H250" s="151">
        <v>0.51219512195121952</v>
      </c>
      <c r="I250" s="149" t="s">
        <v>75</v>
      </c>
      <c r="J250" s="141">
        <f t="shared" si="3"/>
        <v>1</v>
      </c>
      <c r="K250" s="49"/>
      <c r="L250" s="132"/>
    </row>
    <row r="251" spans="1:12" x14ac:dyDescent="0.25">
      <c r="A251" s="149">
        <v>2014</v>
      </c>
      <c r="B251" s="149" t="s">
        <v>142</v>
      </c>
      <c r="C251" s="137" t="s">
        <v>217</v>
      </c>
      <c r="D251" s="149" t="s">
        <v>150</v>
      </c>
      <c r="E251" s="149" t="s">
        <v>138</v>
      </c>
      <c r="F251" s="149" t="s">
        <v>86</v>
      </c>
      <c r="G251" s="150">
        <v>273</v>
      </c>
      <c r="H251" s="151">
        <v>0.62637362637362637</v>
      </c>
      <c r="I251" s="149" t="s">
        <v>88</v>
      </c>
      <c r="J251" s="141">
        <f t="shared" si="3"/>
        <v>0</v>
      </c>
      <c r="K251" s="49"/>
      <c r="L251" s="132"/>
    </row>
    <row r="252" spans="1:12" x14ac:dyDescent="0.25">
      <c r="A252" s="149">
        <v>2014</v>
      </c>
      <c r="B252" s="149" t="s">
        <v>142</v>
      </c>
      <c r="C252" s="137" t="s">
        <v>217</v>
      </c>
      <c r="D252" s="149" t="s">
        <v>150</v>
      </c>
      <c r="E252" s="149" t="s">
        <v>138</v>
      </c>
      <c r="F252" s="149" t="s">
        <v>87</v>
      </c>
      <c r="G252" s="150">
        <v>36</v>
      </c>
      <c r="H252" s="151">
        <v>0.52777777777777779</v>
      </c>
      <c r="I252" s="149" t="s">
        <v>88</v>
      </c>
      <c r="J252" s="141">
        <f t="shared" si="3"/>
        <v>0</v>
      </c>
      <c r="K252" s="49"/>
      <c r="L252" s="132"/>
    </row>
    <row r="253" spans="1:12" x14ac:dyDescent="0.25">
      <c r="A253" s="149">
        <v>2014</v>
      </c>
      <c r="B253" s="149" t="s">
        <v>142</v>
      </c>
      <c r="C253" s="137" t="s">
        <v>217</v>
      </c>
      <c r="D253" s="149" t="s">
        <v>150</v>
      </c>
      <c r="E253" s="149" t="s">
        <v>109</v>
      </c>
      <c r="F253" s="149" t="s">
        <v>139</v>
      </c>
      <c r="G253" s="150">
        <v>8454</v>
      </c>
      <c r="H253" s="151">
        <v>0.58055358410220015</v>
      </c>
      <c r="I253" s="149"/>
      <c r="J253" s="141">
        <f t="shared" si="3"/>
        <v>0</v>
      </c>
      <c r="K253" s="49"/>
      <c r="L253" s="132"/>
    </row>
    <row r="254" spans="1:12" x14ac:dyDescent="0.25">
      <c r="A254" s="149">
        <v>2014</v>
      </c>
      <c r="B254" s="149" t="s">
        <v>142</v>
      </c>
      <c r="C254" s="137" t="s">
        <v>217</v>
      </c>
      <c r="D254" s="149" t="s">
        <v>150</v>
      </c>
      <c r="E254" s="149" t="s">
        <v>109</v>
      </c>
      <c r="F254" s="149" t="s">
        <v>140</v>
      </c>
      <c r="G254" s="150">
        <v>181</v>
      </c>
      <c r="H254" s="151">
        <v>0.45303867403314918</v>
      </c>
      <c r="I254" s="149" t="s">
        <v>75</v>
      </c>
      <c r="J254" s="141">
        <f t="shared" si="3"/>
        <v>1</v>
      </c>
      <c r="K254" s="49"/>
      <c r="L254" s="132"/>
    </row>
    <row r="255" spans="1:12" x14ac:dyDescent="0.25">
      <c r="A255" s="149">
        <v>2014</v>
      </c>
      <c r="B255" s="149" t="s">
        <v>142</v>
      </c>
      <c r="C255" s="137" t="s">
        <v>217</v>
      </c>
      <c r="D255" s="149" t="s">
        <v>150</v>
      </c>
      <c r="E255" s="149" t="s">
        <v>109</v>
      </c>
      <c r="F255" s="149" t="s">
        <v>51</v>
      </c>
      <c r="G255" s="150">
        <v>173</v>
      </c>
      <c r="H255" s="151">
        <v>0.4277456647398844</v>
      </c>
      <c r="I255" s="149" t="s">
        <v>75</v>
      </c>
      <c r="J255" s="141">
        <f t="shared" si="3"/>
        <v>1</v>
      </c>
      <c r="K255" s="49"/>
      <c r="L255" s="132"/>
    </row>
    <row r="256" spans="1:12" x14ac:dyDescent="0.25">
      <c r="A256" s="149">
        <v>2014</v>
      </c>
      <c r="B256" s="149" t="s">
        <v>142</v>
      </c>
      <c r="C256" s="137" t="s">
        <v>217</v>
      </c>
      <c r="D256" s="149" t="s">
        <v>150</v>
      </c>
      <c r="E256" s="149" t="s">
        <v>109</v>
      </c>
      <c r="F256" s="149" t="s">
        <v>52</v>
      </c>
      <c r="G256" s="150">
        <v>109</v>
      </c>
      <c r="H256" s="151">
        <v>0.45871559633027525</v>
      </c>
      <c r="I256" s="149" t="s">
        <v>75</v>
      </c>
      <c r="J256" s="141">
        <f t="shared" si="3"/>
        <v>1</v>
      </c>
      <c r="K256" s="49"/>
      <c r="L256" s="132"/>
    </row>
    <row r="257" spans="1:12" ht="30" x14ac:dyDescent="0.25">
      <c r="A257" s="149">
        <v>2014</v>
      </c>
      <c r="B257" s="149" t="s">
        <v>143</v>
      </c>
      <c r="C257" s="137" t="s">
        <v>218</v>
      </c>
      <c r="D257" s="149" t="s">
        <v>150</v>
      </c>
      <c r="E257" s="149" t="s">
        <v>107</v>
      </c>
      <c r="F257" s="149" t="s">
        <v>30</v>
      </c>
      <c r="G257" s="150">
        <v>442</v>
      </c>
      <c r="H257" s="151">
        <v>0.67420814479638014</v>
      </c>
      <c r="I257" s="149"/>
      <c r="J257" s="141">
        <f t="shared" si="3"/>
        <v>0</v>
      </c>
      <c r="K257" s="49"/>
      <c r="L257" s="132"/>
    </row>
    <row r="258" spans="1:12" ht="30" x14ac:dyDescent="0.25">
      <c r="A258" s="149">
        <v>2014</v>
      </c>
      <c r="B258" s="149" t="s">
        <v>143</v>
      </c>
      <c r="C258" s="137" t="s">
        <v>218</v>
      </c>
      <c r="D258" s="149" t="s">
        <v>150</v>
      </c>
      <c r="E258" s="149" t="s">
        <v>107</v>
      </c>
      <c r="F258" s="149" t="s">
        <v>31</v>
      </c>
      <c r="G258" s="150">
        <v>890</v>
      </c>
      <c r="H258" s="151">
        <v>0.7191011235955056</v>
      </c>
      <c r="I258" s="149" t="s">
        <v>88</v>
      </c>
      <c r="J258" s="141">
        <f t="shared" si="3"/>
        <v>0</v>
      </c>
      <c r="K258" s="49"/>
      <c r="L258" s="132"/>
    </row>
    <row r="259" spans="1:12" ht="30" x14ac:dyDescent="0.25">
      <c r="A259" s="149">
        <v>2014</v>
      </c>
      <c r="B259" s="149" t="s">
        <v>143</v>
      </c>
      <c r="C259" s="137" t="s">
        <v>218</v>
      </c>
      <c r="D259" s="149" t="s">
        <v>150</v>
      </c>
      <c r="E259" s="149" t="s">
        <v>107</v>
      </c>
      <c r="F259" s="149" t="s">
        <v>32</v>
      </c>
      <c r="G259" s="150">
        <v>1488</v>
      </c>
      <c r="H259" s="151">
        <v>0.71102150537634412</v>
      </c>
      <c r="I259" s="149" t="s">
        <v>88</v>
      </c>
      <c r="J259" s="141">
        <f t="shared" ref="J259:J322" si="4">IF(I259="*",1,0)</f>
        <v>0</v>
      </c>
      <c r="K259" s="49"/>
      <c r="L259" s="132"/>
    </row>
    <row r="260" spans="1:12" ht="30" x14ac:dyDescent="0.25">
      <c r="A260" s="149">
        <v>2014</v>
      </c>
      <c r="B260" s="149" t="s">
        <v>143</v>
      </c>
      <c r="C260" s="137" t="s">
        <v>218</v>
      </c>
      <c r="D260" s="149" t="s">
        <v>150</v>
      </c>
      <c r="E260" s="149" t="s">
        <v>107</v>
      </c>
      <c r="F260" s="149" t="s">
        <v>33</v>
      </c>
      <c r="G260" s="150">
        <v>2020</v>
      </c>
      <c r="H260" s="151">
        <v>0.73019801980198018</v>
      </c>
      <c r="I260" s="149" t="s">
        <v>75</v>
      </c>
      <c r="J260" s="141">
        <f t="shared" si="4"/>
        <v>1</v>
      </c>
      <c r="K260" s="49"/>
      <c r="L260" s="132"/>
    </row>
    <row r="261" spans="1:12" ht="30" x14ac:dyDescent="0.25">
      <c r="A261" s="149">
        <v>2014</v>
      </c>
      <c r="B261" s="149" t="s">
        <v>143</v>
      </c>
      <c r="C261" s="137" t="s">
        <v>218</v>
      </c>
      <c r="D261" s="149" t="s">
        <v>150</v>
      </c>
      <c r="E261" s="149" t="s">
        <v>107</v>
      </c>
      <c r="F261" s="149" t="s">
        <v>34</v>
      </c>
      <c r="G261" s="150">
        <v>1756</v>
      </c>
      <c r="H261" s="151">
        <v>0.75569476082004561</v>
      </c>
      <c r="I261" s="149" t="s">
        <v>75</v>
      </c>
      <c r="J261" s="141">
        <f t="shared" si="4"/>
        <v>1</v>
      </c>
      <c r="K261" s="49"/>
      <c r="L261" s="132"/>
    </row>
    <row r="262" spans="1:12" ht="30" x14ac:dyDescent="0.25">
      <c r="A262" s="149">
        <v>2014</v>
      </c>
      <c r="B262" s="149" t="s">
        <v>143</v>
      </c>
      <c r="C262" s="137" t="s">
        <v>218</v>
      </c>
      <c r="D262" s="149" t="s">
        <v>150</v>
      </c>
      <c r="E262" s="149" t="s">
        <v>107</v>
      </c>
      <c r="F262" s="149" t="s">
        <v>35</v>
      </c>
      <c r="G262" s="150">
        <v>1400</v>
      </c>
      <c r="H262" s="151">
        <v>0.78928571428571426</v>
      </c>
      <c r="I262" s="149" t="s">
        <v>75</v>
      </c>
      <c r="J262" s="141">
        <f t="shared" si="4"/>
        <v>1</v>
      </c>
      <c r="K262" s="49"/>
      <c r="L262" s="132"/>
    </row>
    <row r="263" spans="1:12" ht="30" x14ac:dyDescent="0.25">
      <c r="A263" s="149">
        <v>2014</v>
      </c>
      <c r="B263" s="149" t="s">
        <v>143</v>
      </c>
      <c r="C263" s="137" t="s">
        <v>218</v>
      </c>
      <c r="D263" s="149" t="s">
        <v>150</v>
      </c>
      <c r="E263" s="149" t="s">
        <v>107</v>
      </c>
      <c r="F263" s="149" t="s">
        <v>36</v>
      </c>
      <c r="G263" s="150">
        <v>1481</v>
      </c>
      <c r="H263" s="151">
        <v>0.75557056043214044</v>
      </c>
      <c r="I263" s="149" t="s">
        <v>75</v>
      </c>
      <c r="J263" s="141">
        <f t="shared" si="4"/>
        <v>1</v>
      </c>
      <c r="K263" s="49"/>
      <c r="L263" s="132"/>
    </row>
    <row r="264" spans="1:12" ht="30" x14ac:dyDescent="0.25">
      <c r="A264" s="149">
        <v>2014</v>
      </c>
      <c r="B264" s="149" t="s">
        <v>143</v>
      </c>
      <c r="C264" s="137" t="s">
        <v>218</v>
      </c>
      <c r="D264" s="149" t="s">
        <v>150</v>
      </c>
      <c r="E264" s="149" t="s">
        <v>107</v>
      </c>
      <c r="F264" s="149" t="s">
        <v>37</v>
      </c>
      <c r="G264" s="150">
        <v>790</v>
      </c>
      <c r="H264" s="151">
        <v>0.71265822784810129</v>
      </c>
      <c r="I264" s="149" t="s">
        <v>88</v>
      </c>
      <c r="J264" s="141">
        <f t="shared" si="4"/>
        <v>0</v>
      </c>
      <c r="K264" s="49"/>
      <c r="L264" s="132"/>
    </row>
    <row r="265" spans="1:12" ht="30" x14ac:dyDescent="0.25">
      <c r="A265" s="149">
        <v>2014</v>
      </c>
      <c r="B265" s="149" t="s">
        <v>143</v>
      </c>
      <c r="C265" s="137" t="s">
        <v>218</v>
      </c>
      <c r="D265" s="149" t="s">
        <v>150</v>
      </c>
      <c r="E265" s="149" t="s">
        <v>138</v>
      </c>
      <c r="F265" s="149" t="s">
        <v>41</v>
      </c>
      <c r="G265" s="150">
        <v>9041</v>
      </c>
      <c r="H265" s="151">
        <v>0.73631235482800572</v>
      </c>
      <c r="I265" s="149"/>
      <c r="J265" s="141">
        <f t="shared" si="4"/>
        <v>0</v>
      </c>
      <c r="K265" s="49"/>
      <c r="L265" s="132"/>
    </row>
    <row r="266" spans="1:12" ht="30" x14ac:dyDescent="0.25">
      <c r="A266" s="149">
        <v>2014</v>
      </c>
      <c r="B266" s="149" t="s">
        <v>143</v>
      </c>
      <c r="C266" s="137" t="s">
        <v>218</v>
      </c>
      <c r="D266" s="149" t="s">
        <v>150</v>
      </c>
      <c r="E266" s="149" t="s">
        <v>138</v>
      </c>
      <c r="F266" s="149" t="s">
        <v>84</v>
      </c>
      <c r="G266" s="150">
        <v>210</v>
      </c>
      <c r="H266" s="151">
        <v>0.77142857142857146</v>
      </c>
      <c r="I266" s="149" t="s">
        <v>88</v>
      </c>
      <c r="J266" s="141">
        <f t="shared" si="4"/>
        <v>0</v>
      </c>
      <c r="K266" s="49"/>
      <c r="L266" s="132"/>
    </row>
    <row r="267" spans="1:12" ht="30" x14ac:dyDescent="0.25">
      <c r="A267" s="149">
        <v>2014</v>
      </c>
      <c r="B267" s="149" t="s">
        <v>143</v>
      </c>
      <c r="C267" s="137" t="s">
        <v>218</v>
      </c>
      <c r="D267" s="149" t="s">
        <v>150</v>
      </c>
      <c r="E267" s="149" t="s">
        <v>138</v>
      </c>
      <c r="F267" s="149" t="s">
        <v>85</v>
      </c>
      <c r="G267" s="150">
        <v>372</v>
      </c>
      <c r="H267" s="151">
        <v>0.73655913978494625</v>
      </c>
      <c r="I267" s="149" t="s">
        <v>88</v>
      </c>
      <c r="J267" s="141">
        <f t="shared" si="4"/>
        <v>0</v>
      </c>
      <c r="K267" s="49"/>
      <c r="L267" s="132"/>
    </row>
    <row r="268" spans="1:12" ht="30" x14ac:dyDescent="0.25">
      <c r="A268" s="149">
        <v>2014</v>
      </c>
      <c r="B268" s="149" t="s">
        <v>143</v>
      </c>
      <c r="C268" s="137" t="s">
        <v>218</v>
      </c>
      <c r="D268" s="149" t="s">
        <v>150</v>
      </c>
      <c r="E268" s="149" t="s">
        <v>138</v>
      </c>
      <c r="F268" s="149" t="s">
        <v>86</v>
      </c>
      <c r="G268" s="150">
        <v>262</v>
      </c>
      <c r="H268" s="151">
        <v>0.85114503816793896</v>
      </c>
      <c r="I268" s="149" t="s">
        <v>75</v>
      </c>
      <c r="J268" s="141">
        <f t="shared" si="4"/>
        <v>1</v>
      </c>
      <c r="K268" s="49"/>
      <c r="L268" s="132"/>
    </row>
    <row r="269" spans="1:12" ht="30" x14ac:dyDescent="0.25">
      <c r="A269" s="149">
        <v>2014</v>
      </c>
      <c r="B269" s="149" t="s">
        <v>143</v>
      </c>
      <c r="C269" s="137" t="s">
        <v>218</v>
      </c>
      <c r="D269" s="149" t="s">
        <v>150</v>
      </c>
      <c r="E269" s="149" t="s">
        <v>138</v>
      </c>
      <c r="F269" s="149" t="s">
        <v>87</v>
      </c>
      <c r="G269" s="150">
        <v>28</v>
      </c>
      <c r="H269" s="151">
        <v>0.5714285714285714</v>
      </c>
      <c r="I269" s="149" t="s">
        <v>75</v>
      </c>
      <c r="J269" s="141">
        <f t="shared" si="4"/>
        <v>1</v>
      </c>
      <c r="K269" s="49"/>
      <c r="L269" s="132"/>
    </row>
    <row r="270" spans="1:12" ht="30" x14ac:dyDescent="0.25">
      <c r="A270" s="149">
        <v>2014</v>
      </c>
      <c r="B270" s="149" t="s">
        <v>143</v>
      </c>
      <c r="C270" s="137" t="s">
        <v>218</v>
      </c>
      <c r="D270" s="149" t="s">
        <v>150</v>
      </c>
      <c r="E270" s="149" t="s">
        <v>109</v>
      </c>
      <c r="F270" s="149" t="s">
        <v>139</v>
      </c>
      <c r="G270" s="150">
        <v>8800</v>
      </c>
      <c r="H270" s="151">
        <v>0.74488636363636362</v>
      </c>
      <c r="I270" s="149"/>
      <c r="J270" s="141">
        <f t="shared" si="4"/>
        <v>0</v>
      </c>
      <c r="K270" s="49"/>
      <c r="L270" s="132"/>
    </row>
    <row r="271" spans="1:12" ht="30" x14ac:dyDescent="0.25">
      <c r="A271" s="149">
        <v>2014</v>
      </c>
      <c r="B271" s="149" t="s">
        <v>143</v>
      </c>
      <c r="C271" s="137" t="s">
        <v>218</v>
      </c>
      <c r="D271" s="149" t="s">
        <v>150</v>
      </c>
      <c r="E271" s="149" t="s">
        <v>109</v>
      </c>
      <c r="F271" s="149" t="s">
        <v>140</v>
      </c>
      <c r="G271" s="150">
        <v>202</v>
      </c>
      <c r="H271" s="151">
        <v>0.64851485148514854</v>
      </c>
      <c r="I271" s="149" t="s">
        <v>75</v>
      </c>
      <c r="J271" s="141">
        <f t="shared" si="4"/>
        <v>1</v>
      </c>
      <c r="K271" s="49"/>
      <c r="L271" s="132"/>
    </row>
    <row r="272" spans="1:12" ht="30" x14ac:dyDescent="0.25">
      <c r="A272" s="149">
        <v>2014</v>
      </c>
      <c r="B272" s="149" t="s">
        <v>143</v>
      </c>
      <c r="C272" s="137" t="s">
        <v>218</v>
      </c>
      <c r="D272" s="149" t="s">
        <v>150</v>
      </c>
      <c r="E272" s="149" t="s">
        <v>109</v>
      </c>
      <c r="F272" s="149" t="s">
        <v>51</v>
      </c>
      <c r="G272" s="150">
        <v>193</v>
      </c>
      <c r="H272" s="151">
        <v>0.72020725388601037</v>
      </c>
      <c r="I272" s="149" t="s">
        <v>88</v>
      </c>
      <c r="J272" s="141">
        <f t="shared" si="4"/>
        <v>0</v>
      </c>
      <c r="K272" s="49"/>
      <c r="L272" s="132"/>
    </row>
    <row r="273" spans="1:12" ht="30" x14ac:dyDescent="0.25">
      <c r="A273" s="149">
        <v>2014</v>
      </c>
      <c r="B273" s="149" t="s">
        <v>143</v>
      </c>
      <c r="C273" s="137" t="s">
        <v>218</v>
      </c>
      <c r="D273" s="149" t="s">
        <v>150</v>
      </c>
      <c r="E273" s="149" t="s">
        <v>109</v>
      </c>
      <c r="F273" s="149" t="s">
        <v>52</v>
      </c>
      <c r="G273" s="150">
        <v>117</v>
      </c>
      <c r="H273" s="151">
        <v>0.62393162393162394</v>
      </c>
      <c r="I273" s="149" t="s">
        <v>75</v>
      </c>
      <c r="J273" s="141">
        <f t="shared" si="4"/>
        <v>1</v>
      </c>
      <c r="K273" s="49"/>
      <c r="L273" s="132"/>
    </row>
    <row r="274" spans="1:12" x14ac:dyDescent="0.25">
      <c r="A274" s="149">
        <v>2014</v>
      </c>
      <c r="B274" s="149" t="s">
        <v>144</v>
      </c>
      <c r="C274" s="137" t="s">
        <v>175</v>
      </c>
      <c r="D274" s="149" t="s">
        <v>150</v>
      </c>
      <c r="E274" s="149" t="s">
        <v>107</v>
      </c>
      <c r="F274" s="149" t="s">
        <v>30</v>
      </c>
      <c r="G274" s="150">
        <v>359</v>
      </c>
      <c r="H274" s="151">
        <v>0.51253481894150421</v>
      </c>
      <c r="I274" s="149"/>
      <c r="J274" s="141">
        <f t="shared" si="4"/>
        <v>0</v>
      </c>
      <c r="K274" s="49"/>
      <c r="L274" s="132"/>
    </row>
    <row r="275" spans="1:12" x14ac:dyDescent="0.25">
      <c r="A275" s="149">
        <v>2014</v>
      </c>
      <c r="B275" s="149" t="s">
        <v>144</v>
      </c>
      <c r="C275" s="137" t="s">
        <v>175</v>
      </c>
      <c r="D275" s="149" t="s">
        <v>150</v>
      </c>
      <c r="E275" s="149" t="s">
        <v>107</v>
      </c>
      <c r="F275" s="149" t="s">
        <v>31</v>
      </c>
      <c r="G275" s="150">
        <v>743</v>
      </c>
      <c r="H275" s="151">
        <v>0.54777927321668907</v>
      </c>
      <c r="I275" s="149" t="s">
        <v>88</v>
      </c>
      <c r="J275" s="141">
        <f t="shared" si="4"/>
        <v>0</v>
      </c>
      <c r="K275" s="49"/>
      <c r="L275" s="132"/>
    </row>
    <row r="276" spans="1:12" x14ac:dyDescent="0.25">
      <c r="A276" s="149">
        <v>2014</v>
      </c>
      <c r="B276" s="149" t="s">
        <v>144</v>
      </c>
      <c r="C276" s="137" t="s">
        <v>175</v>
      </c>
      <c r="D276" s="149" t="s">
        <v>150</v>
      </c>
      <c r="E276" s="149" t="s">
        <v>107</v>
      </c>
      <c r="F276" s="149" t="s">
        <v>32</v>
      </c>
      <c r="G276" s="150">
        <v>1193</v>
      </c>
      <c r="H276" s="151">
        <v>0.56915339480301763</v>
      </c>
      <c r="I276" s="149" t="s">
        <v>88</v>
      </c>
      <c r="J276" s="141">
        <f t="shared" si="4"/>
        <v>0</v>
      </c>
      <c r="K276" s="49"/>
      <c r="L276" s="132"/>
    </row>
    <row r="277" spans="1:12" x14ac:dyDescent="0.25">
      <c r="A277" s="149">
        <v>2014</v>
      </c>
      <c r="B277" s="149" t="s">
        <v>144</v>
      </c>
      <c r="C277" s="137" t="s">
        <v>175</v>
      </c>
      <c r="D277" s="149" t="s">
        <v>150</v>
      </c>
      <c r="E277" s="149" t="s">
        <v>107</v>
      </c>
      <c r="F277" s="149" t="s">
        <v>33</v>
      </c>
      <c r="G277" s="150">
        <v>1645</v>
      </c>
      <c r="H277" s="151">
        <v>0.5884498480243161</v>
      </c>
      <c r="I277" s="149" t="s">
        <v>75</v>
      </c>
      <c r="J277" s="141">
        <f t="shared" si="4"/>
        <v>1</v>
      </c>
      <c r="K277" s="49"/>
      <c r="L277" s="132"/>
    </row>
    <row r="278" spans="1:12" x14ac:dyDescent="0.25">
      <c r="A278" s="149">
        <v>2014</v>
      </c>
      <c r="B278" s="149" t="s">
        <v>144</v>
      </c>
      <c r="C278" s="137" t="s">
        <v>175</v>
      </c>
      <c r="D278" s="149" t="s">
        <v>150</v>
      </c>
      <c r="E278" s="149" t="s">
        <v>107</v>
      </c>
      <c r="F278" s="149" t="s">
        <v>34</v>
      </c>
      <c r="G278" s="150">
        <v>1462</v>
      </c>
      <c r="H278" s="151">
        <v>0.59986320109439129</v>
      </c>
      <c r="I278" s="149" t="s">
        <v>75</v>
      </c>
      <c r="J278" s="141">
        <f t="shared" si="4"/>
        <v>1</v>
      </c>
      <c r="K278" s="49"/>
      <c r="L278" s="132"/>
    </row>
    <row r="279" spans="1:12" x14ac:dyDescent="0.25">
      <c r="A279" s="149">
        <v>2014</v>
      </c>
      <c r="B279" s="149" t="s">
        <v>144</v>
      </c>
      <c r="C279" s="137" t="s">
        <v>175</v>
      </c>
      <c r="D279" s="149" t="s">
        <v>150</v>
      </c>
      <c r="E279" s="149" t="s">
        <v>107</v>
      </c>
      <c r="F279" s="149" t="s">
        <v>35</v>
      </c>
      <c r="G279" s="150">
        <v>1316</v>
      </c>
      <c r="H279" s="151">
        <v>0.66945288753799392</v>
      </c>
      <c r="I279" s="149" t="s">
        <v>75</v>
      </c>
      <c r="J279" s="141">
        <f t="shared" si="4"/>
        <v>1</v>
      </c>
      <c r="K279" s="49"/>
      <c r="L279" s="132"/>
    </row>
    <row r="280" spans="1:12" x14ac:dyDescent="0.25">
      <c r="A280" s="149">
        <v>2014</v>
      </c>
      <c r="B280" s="149" t="s">
        <v>144</v>
      </c>
      <c r="C280" s="137" t="s">
        <v>175</v>
      </c>
      <c r="D280" s="149" t="s">
        <v>150</v>
      </c>
      <c r="E280" s="149" t="s">
        <v>107</v>
      </c>
      <c r="F280" s="149" t="s">
        <v>36</v>
      </c>
      <c r="G280" s="150">
        <v>1356</v>
      </c>
      <c r="H280" s="151">
        <v>0.63790560471976399</v>
      </c>
      <c r="I280" s="149" t="s">
        <v>75</v>
      </c>
      <c r="J280" s="141">
        <f t="shared" si="4"/>
        <v>1</v>
      </c>
      <c r="K280" s="49"/>
      <c r="L280" s="132"/>
    </row>
    <row r="281" spans="1:12" x14ac:dyDescent="0.25">
      <c r="A281" s="149">
        <v>2014</v>
      </c>
      <c r="B281" s="149" t="s">
        <v>144</v>
      </c>
      <c r="C281" s="137" t="s">
        <v>175</v>
      </c>
      <c r="D281" s="149" t="s">
        <v>150</v>
      </c>
      <c r="E281" s="149" t="s">
        <v>107</v>
      </c>
      <c r="F281" s="149" t="s">
        <v>37</v>
      </c>
      <c r="G281" s="150">
        <v>693</v>
      </c>
      <c r="H281" s="151">
        <v>0.6262626262626263</v>
      </c>
      <c r="I281" s="149" t="s">
        <v>75</v>
      </c>
      <c r="J281" s="141">
        <f t="shared" si="4"/>
        <v>1</v>
      </c>
      <c r="K281" s="49"/>
      <c r="L281" s="132"/>
    </row>
    <row r="282" spans="1:12" x14ac:dyDescent="0.25">
      <c r="A282" s="149">
        <v>2014</v>
      </c>
      <c r="B282" s="149" t="s">
        <v>144</v>
      </c>
      <c r="C282" s="137" t="s">
        <v>175</v>
      </c>
      <c r="D282" s="149" t="s">
        <v>150</v>
      </c>
      <c r="E282" s="149" t="s">
        <v>138</v>
      </c>
      <c r="F282" s="149" t="s">
        <v>41</v>
      </c>
      <c r="G282" s="150">
        <v>7645</v>
      </c>
      <c r="H282" s="151">
        <v>0.61268803139306738</v>
      </c>
      <c r="I282" s="149"/>
      <c r="J282" s="141">
        <f t="shared" si="4"/>
        <v>0</v>
      </c>
      <c r="K282" s="49"/>
      <c r="L282" s="132"/>
    </row>
    <row r="283" spans="1:12" x14ac:dyDescent="0.25">
      <c r="A283" s="149">
        <v>2014</v>
      </c>
      <c r="B283" s="149" t="s">
        <v>144</v>
      </c>
      <c r="C283" s="137" t="s">
        <v>175</v>
      </c>
      <c r="D283" s="149" t="s">
        <v>150</v>
      </c>
      <c r="E283" s="149" t="s">
        <v>138</v>
      </c>
      <c r="F283" s="149" t="s">
        <v>84</v>
      </c>
      <c r="G283" s="150">
        <v>191</v>
      </c>
      <c r="H283" s="151">
        <v>0.50261780104712039</v>
      </c>
      <c r="I283" s="149" t="s">
        <v>75</v>
      </c>
      <c r="J283" s="141">
        <f t="shared" si="4"/>
        <v>1</v>
      </c>
      <c r="K283" s="49"/>
      <c r="L283" s="132"/>
    </row>
    <row r="284" spans="1:12" x14ac:dyDescent="0.25">
      <c r="A284" s="149">
        <v>2014</v>
      </c>
      <c r="B284" s="149" t="s">
        <v>144</v>
      </c>
      <c r="C284" s="137" t="s">
        <v>175</v>
      </c>
      <c r="D284" s="149" t="s">
        <v>150</v>
      </c>
      <c r="E284" s="149" t="s">
        <v>138</v>
      </c>
      <c r="F284" s="149" t="s">
        <v>85</v>
      </c>
      <c r="G284" s="150">
        <v>330</v>
      </c>
      <c r="H284" s="151">
        <v>0.55454545454545456</v>
      </c>
      <c r="I284" s="149" t="s">
        <v>75</v>
      </c>
      <c r="J284" s="141">
        <f t="shared" si="4"/>
        <v>1</v>
      </c>
      <c r="K284" s="49"/>
      <c r="L284" s="132"/>
    </row>
    <row r="285" spans="1:12" x14ac:dyDescent="0.25">
      <c r="A285" s="149">
        <v>2014</v>
      </c>
      <c r="B285" s="149" t="s">
        <v>144</v>
      </c>
      <c r="C285" s="137" t="s">
        <v>175</v>
      </c>
      <c r="D285" s="149" t="s">
        <v>150</v>
      </c>
      <c r="E285" s="149" t="s">
        <v>138</v>
      </c>
      <c r="F285" s="149" t="s">
        <v>86</v>
      </c>
      <c r="G285" s="150">
        <v>262</v>
      </c>
      <c r="H285" s="151">
        <v>0.60687022900763354</v>
      </c>
      <c r="I285" s="149" t="s">
        <v>88</v>
      </c>
      <c r="J285" s="141">
        <f t="shared" si="4"/>
        <v>0</v>
      </c>
      <c r="K285" s="49"/>
      <c r="L285" s="132"/>
    </row>
    <row r="286" spans="1:12" x14ac:dyDescent="0.25">
      <c r="A286" s="149">
        <v>2014</v>
      </c>
      <c r="B286" s="149" t="s">
        <v>144</v>
      </c>
      <c r="C286" s="137" t="s">
        <v>175</v>
      </c>
      <c r="D286" s="149" t="s">
        <v>150</v>
      </c>
      <c r="E286" s="149" t="s">
        <v>138</v>
      </c>
      <c r="F286" s="149" t="s">
        <v>87</v>
      </c>
      <c r="G286" s="150">
        <v>28</v>
      </c>
      <c r="H286" s="151">
        <v>0.5357142857142857</v>
      </c>
      <c r="I286" s="149" t="s">
        <v>88</v>
      </c>
      <c r="J286" s="141">
        <f t="shared" si="4"/>
        <v>0</v>
      </c>
      <c r="K286" s="49"/>
      <c r="L286" s="132"/>
    </row>
    <row r="287" spans="1:12" x14ac:dyDescent="0.25">
      <c r="A287" s="149">
        <v>2014</v>
      </c>
      <c r="B287" s="149" t="s">
        <v>144</v>
      </c>
      <c r="C287" s="137" t="s">
        <v>175</v>
      </c>
      <c r="D287" s="149" t="s">
        <v>150</v>
      </c>
      <c r="E287" s="149" t="s">
        <v>109</v>
      </c>
      <c r="F287" s="149" t="s">
        <v>139</v>
      </c>
      <c r="G287" s="150">
        <v>7575</v>
      </c>
      <c r="H287" s="151">
        <v>0.61227722772277227</v>
      </c>
      <c r="I287" s="149"/>
      <c r="J287" s="141">
        <f t="shared" si="4"/>
        <v>0</v>
      </c>
      <c r="K287" s="49"/>
      <c r="L287" s="132"/>
    </row>
    <row r="288" spans="1:12" x14ac:dyDescent="0.25">
      <c r="A288" s="149">
        <v>2014</v>
      </c>
      <c r="B288" s="149" t="s">
        <v>144</v>
      </c>
      <c r="C288" s="137" t="s">
        <v>175</v>
      </c>
      <c r="D288" s="149" t="s">
        <v>150</v>
      </c>
      <c r="E288" s="149" t="s">
        <v>109</v>
      </c>
      <c r="F288" s="149" t="s">
        <v>140</v>
      </c>
      <c r="G288" s="150">
        <v>138</v>
      </c>
      <c r="H288" s="151">
        <v>0.60144927536231885</v>
      </c>
      <c r="I288" s="149" t="s">
        <v>88</v>
      </c>
      <c r="J288" s="141">
        <f t="shared" si="4"/>
        <v>0</v>
      </c>
      <c r="K288" s="49"/>
      <c r="L288" s="132"/>
    </row>
    <row r="289" spans="1:12" x14ac:dyDescent="0.25">
      <c r="A289" s="149">
        <v>2014</v>
      </c>
      <c r="B289" s="149" t="s">
        <v>144</v>
      </c>
      <c r="C289" s="137" t="s">
        <v>175</v>
      </c>
      <c r="D289" s="149" t="s">
        <v>150</v>
      </c>
      <c r="E289" s="149" t="s">
        <v>109</v>
      </c>
      <c r="F289" s="149" t="s">
        <v>51</v>
      </c>
      <c r="G289" s="150">
        <v>154</v>
      </c>
      <c r="H289" s="151">
        <v>0.44805194805194803</v>
      </c>
      <c r="I289" s="149" t="s">
        <v>75</v>
      </c>
      <c r="J289" s="141">
        <f t="shared" si="4"/>
        <v>1</v>
      </c>
      <c r="K289" s="49"/>
      <c r="L289" s="132"/>
    </row>
    <row r="290" spans="1:12" x14ac:dyDescent="0.25">
      <c r="A290" s="149">
        <v>2014</v>
      </c>
      <c r="B290" s="149" t="s">
        <v>144</v>
      </c>
      <c r="C290" s="137" t="s">
        <v>175</v>
      </c>
      <c r="D290" s="149" t="s">
        <v>150</v>
      </c>
      <c r="E290" s="149" t="s">
        <v>109</v>
      </c>
      <c r="F290" s="149" t="s">
        <v>52</v>
      </c>
      <c r="G290" s="150">
        <v>88</v>
      </c>
      <c r="H290" s="151">
        <v>0.54545454545454541</v>
      </c>
      <c r="I290" s="149" t="s">
        <v>88</v>
      </c>
      <c r="J290" s="141">
        <f t="shared" si="4"/>
        <v>0</v>
      </c>
      <c r="K290" s="49"/>
      <c r="L290" s="132"/>
    </row>
    <row r="291" spans="1:12" ht="30" x14ac:dyDescent="0.25">
      <c r="A291" s="149">
        <v>2014</v>
      </c>
      <c r="B291" s="149" t="s">
        <v>97</v>
      </c>
      <c r="C291" s="137" t="s">
        <v>219</v>
      </c>
      <c r="D291" s="149" t="s">
        <v>150</v>
      </c>
      <c r="E291" s="149" t="s">
        <v>107</v>
      </c>
      <c r="F291" s="149" t="s">
        <v>30</v>
      </c>
      <c r="G291" s="150">
        <v>359</v>
      </c>
      <c r="H291" s="151">
        <v>0.50696378830083566</v>
      </c>
      <c r="I291" s="149"/>
      <c r="J291" s="141">
        <f t="shared" si="4"/>
        <v>0</v>
      </c>
      <c r="K291" s="49"/>
      <c r="L291" s="132"/>
    </row>
    <row r="292" spans="1:12" ht="30" x14ac:dyDescent="0.25">
      <c r="A292" s="149">
        <v>2014</v>
      </c>
      <c r="B292" s="149" t="s">
        <v>97</v>
      </c>
      <c r="C292" s="137" t="s">
        <v>219</v>
      </c>
      <c r="D292" s="149" t="s">
        <v>150</v>
      </c>
      <c r="E292" s="149" t="s">
        <v>107</v>
      </c>
      <c r="F292" s="149" t="s">
        <v>31</v>
      </c>
      <c r="G292" s="150">
        <v>745</v>
      </c>
      <c r="H292" s="151">
        <v>0.56241610738255032</v>
      </c>
      <c r="I292" s="149" t="s">
        <v>88</v>
      </c>
      <c r="J292" s="141">
        <f t="shared" si="4"/>
        <v>0</v>
      </c>
      <c r="K292" s="49"/>
      <c r="L292" s="132"/>
    </row>
    <row r="293" spans="1:12" ht="30" x14ac:dyDescent="0.25">
      <c r="A293" s="149">
        <v>2014</v>
      </c>
      <c r="B293" s="149" t="s">
        <v>97</v>
      </c>
      <c r="C293" s="137" t="s">
        <v>219</v>
      </c>
      <c r="D293" s="149" t="s">
        <v>150</v>
      </c>
      <c r="E293" s="149" t="s">
        <v>107</v>
      </c>
      <c r="F293" s="149" t="s">
        <v>32</v>
      </c>
      <c r="G293" s="150">
        <v>1191</v>
      </c>
      <c r="H293" s="151">
        <v>0.57094878253568426</v>
      </c>
      <c r="I293" s="149" t="s">
        <v>75</v>
      </c>
      <c r="J293" s="141">
        <f t="shared" si="4"/>
        <v>1</v>
      </c>
      <c r="K293" s="49"/>
      <c r="L293" s="132"/>
    </row>
    <row r="294" spans="1:12" ht="30" x14ac:dyDescent="0.25">
      <c r="A294" s="149">
        <v>2014</v>
      </c>
      <c r="B294" s="149" t="s">
        <v>97</v>
      </c>
      <c r="C294" s="137" t="s">
        <v>219</v>
      </c>
      <c r="D294" s="149" t="s">
        <v>150</v>
      </c>
      <c r="E294" s="149" t="s">
        <v>107</v>
      </c>
      <c r="F294" s="149" t="s">
        <v>33</v>
      </c>
      <c r="G294" s="150">
        <v>1657</v>
      </c>
      <c r="H294" s="151">
        <v>0.61979480989740499</v>
      </c>
      <c r="I294" s="149" t="s">
        <v>75</v>
      </c>
      <c r="J294" s="141">
        <f t="shared" si="4"/>
        <v>1</v>
      </c>
      <c r="K294" s="49"/>
      <c r="L294" s="132"/>
    </row>
    <row r="295" spans="1:12" ht="30" x14ac:dyDescent="0.25">
      <c r="A295" s="149">
        <v>2014</v>
      </c>
      <c r="B295" s="149" t="s">
        <v>97</v>
      </c>
      <c r="C295" s="137" t="s">
        <v>219</v>
      </c>
      <c r="D295" s="149" t="s">
        <v>150</v>
      </c>
      <c r="E295" s="149" t="s">
        <v>107</v>
      </c>
      <c r="F295" s="149" t="s">
        <v>34</v>
      </c>
      <c r="G295" s="150">
        <v>1472</v>
      </c>
      <c r="H295" s="151">
        <v>0.61548913043478259</v>
      </c>
      <c r="I295" s="149" t="s">
        <v>75</v>
      </c>
      <c r="J295" s="141">
        <f t="shared" si="4"/>
        <v>1</v>
      </c>
      <c r="K295" s="49"/>
      <c r="L295" s="132"/>
    </row>
    <row r="296" spans="1:12" ht="30" x14ac:dyDescent="0.25">
      <c r="A296" s="149">
        <v>2014</v>
      </c>
      <c r="B296" s="149" t="s">
        <v>97</v>
      </c>
      <c r="C296" s="137" t="s">
        <v>219</v>
      </c>
      <c r="D296" s="149" t="s">
        <v>150</v>
      </c>
      <c r="E296" s="149" t="s">
        <v>107</v>
      </c>
      <c r="F296" s="149" t="s">
        <v>35</v>
      </c>
      <c r="G296" s="150">
        <v>1332</v>
      </c>
      <c r="H296" s="151">
        <v>0.69369369369369371</v>
      </c>
      <c r="I296" s="149" t="s">
        <v>75</v>
      </c>
      <c r="J296" s="141">
        <f t="shared" si="4"/>
        <v>1</v>
      </c>
      <c r="K296" s="49"/>
      <c r="L296" s="132"/>
    </row>
    <row r="297" spans="1:12" ht="30" x14ac:dyDescent="0.25">
      <c r="A297" s="149">
        <v>2014</v>
      </c>
      <c r="B297" s="149" t="s">
        <v>97</v>
      </c>
      <c r="C297" s="137" t="s">
        <v>219</v>
      </c>
      <c r="D297" s="149" t="s">
        <v>150</v>
      </c>
      <c r="E297" s="149" t="s">
        <v>107</v>
      </c>
      <c r="F297" s="149" t="s">
        <v>36</v>
      </c>
      <c r="G297" s="150">
        <v>1373</v>
      </c>
      <c r="H297" s="151">
        <v>0.66278222869628556</v>
      </c>
      <c r="I297" s="149" t="s">
        <v>75</v>
      </c>
      <c r="J297" s="141">
        <f t="shared" si="4"/>
        <v>1</v>
      </c>
      <c r="K297" s="49"/>
      <c r="L297" s="132"/>
    </row>
    <row r="298" spans="1:12" ht="30" x14ac:dyDescent="0.25">
      <c r="A298" s="149">
        <v>2014</v>
      </c>
      <c r="B298" s="149" t="s">
        <v>97</v>
      </c>
      <c r="C298" s="137" t="s">
        <v>219</v>
      </c>
      <c r="D298" s="149" t="s">
        <v>150</v>
      </c>
      <c r="E298" s="149" t="s">
        <v>107</v>
      </c>
      <c r="F298" s="149" t="s">
        <v>37</v>
      </c>
      <c r="G298" s="150">
        <v>694</v>
      </c>
      <c r="H298" s="151">
        <v>0.63400576368876083</v>
      </c>
      <c r="I298" s="149" t="s">
        <v>75</v>
      </c>
      <c r="J298" s="141">
        <f t="shared" si="4"/>
        <v>1</v>
      </c>
      <c r="K298" s="49"/>
      <c r="L298" s="132"/>
    </row>
    <row r="299" spans="1:12" ht="30" x14ac:dyDescent="0.25">
      <c r="A299" s="149">
        <v>2014</v>
      </c>
      <c r="B299" s="149" t="s">
        <v>97</v>
      </c>
      <c r="C299" s="137" t="s">
        <v>219</v>
      </c>
      <c r="D299" s="149" t="s">
        <v>150</v>
      </c>
      <c r="E299" s="149" t="s">
        <v>138</v>
      </c>
      <c r="F299" s="149" t="s">
        <v>41</v>
      </c>
      <c r="G299" s="150">
        <v>7702</v>
      </c>
      <c r="H299" s="151">
        <v>0.62801869644248243</v>
      </c>
      <c r="I299" s="149"/>
      <c r="J299" s="141">
        <f t="shared" si="4"/>
        <v>0</v>
      </c>
      <c r="K299" s="49"/>
      <c r="L299" s="132"/>
    </row>
    <row r="300" spans="1:12" ht="30" x14ac:dyDescent="0.25">
      <c r="A300" s="149">
        <v>2014</v>
      </c>
      <c r="B300" s="149" t="s">
        <v>97</v>
      </c>
      <c r="C300" s="137" t="s">
        <v>219</v>
      </c>
      <c r="D300" s="149" t="s">
        <v>150</v>
      </c>
      <c r="E300" s="149" t="s">
        <v>138</v>
      </c>
      <c r="F300" s="149" t="s">
        <v>84</v>
      </c>
      <c r="G300" s="150">
        <v>193</v>
      </c>
      <c r="H300" s="151">
        <v>0.56476683937823835</v>
      </c>
      <c r="I300" s="149" t="s">
        <v>88</v>
      </c>
      <c r="J300" s="141">
        <f t="shared" si="4"/>
        <v>0</v>
      </c>
      <c r="K300" s="49"/>
      <c r="L300" s="132"/>
    </row>
    <row r="301" spans="1:12" ht="30" x14ac:dyDescent="0.25">
      <c r="A301" s="149">
        <v>2014</v>
      </c>
      <c r="B301" s="149" t="s">
        <v>97</v>
      </c>
      <c r="C301" s="137" t="s">
        <v>219</v>
      </c>
      <c r="D301" s="149" t="s">
        <v>150</v>
      </c>
      <c r="E301" s="149" t="s">
        <v>138</v>
      </c>
      <c r="F301" s="149" t="s">
        <v>85</v>
      </c>
      <c r="G301" s="150">
        <v>328</v>
      </c>
      <c r="H301" s="151">
        <v>0.60670731707317072</v>
      </c>
      <c r="I301" s="149" t="s">
        <v>88</v>
      </c>
      <c r="J301" s="141">
        <f t="shared" si="4"/>
        <v>0</v>
      </c>
      <c r="K301" s="49"/>
      <c r="L301" s="132"/>
    </row>
    <row r="302" spans="1:12" ht="30" x14ac:dyDescent="0.25">
      <c r="A302" s="149">
        <v>2014</v>
      </c>
      <c r="B302" s="149" t="s">
        <v>97</v>
      </c>
      <c r="C302" s="137" t="s">
        <v>219</v>
      </c>
      <c r="D302" s="149" t="s">
        <v>150</v>
      </c>
      <c r="E302" s="149" t="s">
        <v>138</v>
      </c>
      <c r="F302" s="149" t="s">
        <v>86</v>
      </c>
      <c r="G302" s="150">
        <v>263</v>
      </c>
      <c r="H302" s="151">
        <v>0.63498098859315588</v>
      </c>
      <c r="I302" s="149" t="s">
        <v>88</v>
      </c>
      <c r="J302" s="141">
        <f t="shared" si="4"/>
        <v>0</v>
      </c>
      <c r="K302" s="49"/>
      <c r="L302" s="132"/>
    </row>
    <row r="303" spans="1:12" ht="30" x14ac:dyDescent="0.25">
      <c r="A303" s="149">
        <v>2014</v>
      </c>
      <c r="B303" s="149" t="s">
        <v>97</v>
      </c>
      <c r="C303" s="137" t="s">
        <v>219</v>
      </c>
      <c r="D303" s="149" t="s">
        <v>150</v>
      </c>
      <c r="E303" s="149" t="s">
        <v>138</v>
      </c>
      <c r="F303" s="149" t="s">
        <v>87</v>
      </c>
      <c r="G303" s="150">
        <v>26</v>
      </c>
      <c r="H303" s="151">
        <v>0.42307692307692307</v>
      </c>
      <c r="I303" s="149" t="s">
        <v>75</v>
      </c>
      <c r="J303" s="141">
        <f t="shared" si="4"/>
        <v>1</v>
      </c>
      <c r="K303" s="49"/>
      <c r="L303" s="132"/>
    </row>
    <row r="304" spans="1:12" ht="30" x14ac:dyDescent="0.25">
      <c r="A304" s="149">
        <v>2014</v>
      </c>
      <c r="B304" s="149" t="s">
        <v>97</v>
      </c>
      <c r="C304" s="137" t="s">
        <v>219</v>
      </c>
      <c r="D304" s="149" t="s">
        <v>150</v>
      </c>
      <c r="E304" s="149" t="s">
        <v>109</v>
      </c>
      <c r="F304" s="149" t="s">
        <v>139</v>
      </c>
      <c r="G304" s="150">
        <v>7629</v>
      </c>
      <c r="H304" s="151">
        <v>0.63101323895661288</v>
      </c>
      <c r="I304" s="149"/>
      <c r="J304" s="141">
        <f t="shared" si="4"/>
        <v>0</v>
      </c>
      <c r="K304" s="49"/>
      <c r="L304" s="132"/>
    </row>
    <row r="305" spans="1:12" ht="30" x14ac:dyDescent="0.25">
      <c r="A305" s="149">
        <v>2014</v>
      </c>
      <c r="B305" s="149" t="s">
        <v>97</v>
      </c>
      <c r="C305" s="137" t="s">
        <v>219</v>
      </c>
      <c r="D305" s="149" t="s">
        <v>150</v>
      </c>
      <c r="E305" s="149" t="s">
        <v>109</v>
      </c>
      <c r="F305" s="149" t="s">
        <v>140</v>
      </c>
      <c r="G305" s="150">
        <v>141</v>
      </c>
      <c r="H305" s="151">
        <v>0.57446808510638303</v>
      </c>
      <c r="I305" s="149" t="s">
        <v>88</v>
      </c>
      <c r="J305" s="141">
        <f t="shared" si="4"/>
        <v>0</v>
      </c>
      <c r="K305" s="49"/>
      <c r="L305" s="132"/>
    </row>
    <row r="306" spans="1:12" ht="30" x14ac:dyDescent="0.25">
      <c r="A306" s="149">
        <v>2014</v>
      </c>
      <c r="B306" s="149" t="s">
        <v>97</v>
      </c>
      <c r="C306" s="137" t="s">
        <v>219</v>
      </c>
      <c r="D306" s="149" t="s">
        <v>150</v>
      </c>
      <c r="E306" s="149" t="s">
        <v>109</v>
      </c>
      <c r="F306" s="149" t="s">
        <v>51</v>
      </c>
      <c r="G306" s="150">
        <v>155</v>
      </c>
      <c r="H306" s="151">
        <v>0.44516129032258067</v>
      </c>
      <c r="I306" s="149" t="s">
        <v>75</v>
      </c>
      <c r="J306" s="141">
        <f t="shared" si="4"/>
        <v>1</v>
      </c>
      <c r="K306" s="49"/>
      <c r="L306" s="132"/>
    </row>
    <row r="307" spans="1:12" ht="30" x14ac:dyDescent="0.25">
      <c r="A307" s="149">
        <v>2014</v>
      </c>
      <c r="B307" s="149" t="s">
        <v>97</v>
      </c>
      <c r="C307" s="137" t="s">
        <v>219</v>
      </c>
      <c r="D307" s="149" t="s">
        <v>150</v>
      </c>
      <c r="E307" s="149" t="s">
        <v>109</v>
      </c>
      <c r="F307" s="149" t="s">
        <v>52</v>
      </c>
      <c r="G307" s="150">
        <v>88</v>
      </c>
      <c r="H307" s="151">
        <v>0.51136363636363635</v>
      </c>
      <c r="I307" s="149" t="s">
        <v>75</v>
      </c>
      <c r="J307" s="141">
        <f t="shared" si="4"/>
        <v>1</v>
      </c>
      <c r="K307" s="49"/>
      <c r="L307" s="132"/>
    </row>
    <row r="308" spans="1:12" ht="30" x14ac:dyDescent="0.25">
      <c r="A308" s="149">
        <v>2014</v>
      </c>
      <c r="B308" s="149" t="s">
        <v>116</v>
      </c>
      <c r="C308" s="137" t="s">
        <v>220</v>
      </c>
      <c r="D308" s="149" t="s">
        <v>150</v>
      </c>
      <c r="E308" s="149" t="s">
        <v>107</v>
      </c>
      <c r="F308" s="149" t="s">
        <v>30</v>
      </c>
      <c r="G308" s="150">
        <v>442</v>
      </c>
      <c r="H308" s="151">
        <v>0.44117647058823528</v>
      </c>
      <c r="I308" s="149"/>
      <c r="J308" s="141">
        <f t="shared" si="4"/>
        <v>0</v>
      </c>
      <c r="K308" s="49"/>
      <c r="L308" s="132"/>
    </row>
    <row r="309" spans="1:12" ht="30" x14ac:dyDescent="0.25">
      <c r="A309" s="149">
        <v>2014</v>
      </c>
      <c r="B309" s="149" t="s">
        <v>116</v>
      </c>
      <c r="C309" s="137" t="s">
        <v>220</v>
      </c>
      <c r="D309" s="149" t="s">
        <v>150</v>
      </c>
      <c r="E309" s="149" t="s">
        <v>107</v>
      </c>
      <c r="F309" s="149" t="s">
        <v>31</v>
      </c>
      <c r="G309" s="150">
        <v>899</v>
      </c>
      <c r="H309" s="151">
        <v>0.50055617352614012</v>
      </c>
      <c r="I309" s="149" t="s">
        <v>75</v>
      </c>
      <c r="J309" s="141">
        <f t="shared" si="4"/>
        <v>1</v>
      </c>
      <c r="K309" s="49"/>
      <c r="L309" s="132"/>
    </row>
    <row r="310" spans="1:12" ht="30" x14ac:dyDescent="0.25">
      <c r="A310" s="149">
        <v>2014</v>
      </c>
      <c r="B310" s="149" t="s">
        <v>116</v>
      </c>
      <c r="C310" s="137" t="s">
        <v>220</v>
      </c>
      <c r="D310" s="149" t="s">
        <v>150</v>
      </c>
      <c r="E310" s="149" t="s">
        <v>107</v>
      </c>
      <c r="F310" s="149" t="s">
        <v>32</v>
      </c>
      <c r="G310" s="150">
        <v>1513</v>
      </c>
      <c r="H310" s="151">
        <v>0.49570389953734301</v>
      </c>
      <c r="I310" s="149" t="s">
        <v>75</v>
      </c>
      <c r="J310" s="141">
        <f t="shared" si="4"/>
        <v>1</v>
      </c>
      <c r="K310" s="49"/>
      <c r="L310" s="132"/>
    </row>
    <row r="311" spans="1:12" ht="30" x14ac:dyDescent="0.25">
      <c r="A311" s="149">
        <v>2014</v>
      </c>
      <c r="B311" s="149" t="s">
        <v>116</v>
      </c>
      <c r="C311" s="137" t="s">
        <v>220</v>
      </c>
      <c r="D311" s="149" t="s">
        <v>150</v>
      </c>
      <c r="E311" s="149" t="s">
        <v>107</v>
      </c>
      <c r="F311" s="149" t="s">
        <v>33</v>
      </c>
      <c r="G311" s="150">
        <v>2034</v>
      </c>
      <c r="H311" s="151">
        <v>0.52851524090462143</v>
      </c>
      <c r="I311" s="149" t="s">
        <v>75</v>
      </c>
      <c r="J311" s="141">
        <f t="shared" si="4"/>
        <v>1</v>
      </c>
      <c r="K311" s="49"/>
      <c r="L311" s="132"/>
    </row>
    <row r="312" spans="1:12" ht="30" x14ac:dyDescent="0.25">
      <c r="A312" s="149">
        <v>2014</v>
      </c>
      <c r="B312" s="149" t="s">
        <v>116</v>
      </c>
      <c r="C312" s="137" t="s">
        <v>220</v>
      </c>
      <c r="D312" s="149" t="s">
        <v>150</v>
      </c>
      <c r="E312" s="149" t="s">
        <v>107</v>
      </c>
      <c r="F312" s="149" t="s">
        <v>34</v>
      </c>
      <c r="G312" s="150">
        <v>1746</v>
      </c>
      <c r="H312" s="151">
        <v>0.53207331042382588</v>
      </c>
      <c r="I312" s="149" t="s">
        <v>75</v>
      </c>
      <c r="J312" s="141">
        <f t="shared" si="4"/>
        <v>1</v>
      </c>
      <c r="K312" s="49"/>
      <c r="L312" s="132"/>
    </row>
    <row r="313" spans="1:12" ht="30" x14ac:dyDescent="0.25">
      <c r="A313" s="149">
        <v>2014</v>
      </c>
      <c r="B313" s="149" t="s">
        <v>116</v>
      </c>
      <c r="C313" s="137" t="s">
        <v>220</v>
      </c>
      <c r="D313" s="149" t="s">
        <v>150</v>
      </c>
      <c r="E313" s="149" t="s">
        <v>107</v>
      </c>
      <c r="F313" s="149" t="s">
        <v>35</v>
      </c>
      <c r="G313" s="150">
        <v>1410</v>
      </c>
      <c r="H313" s="151">
        <v>0.575177304964539</v>
      </c>
      <c r="I313" s="149" t="s">
        <v>75</v>
      </c>
      <c r="J313" s="141">
        <f t="shared" si="4"/>
        <v>1</v>
      </c>
      <c r="K313" s="49"/>
      <c r="L313" s="132"/>
    </row>
    <row r="314" spans="1:12" ht="30" x14ac:dyDescent="0.25">
      <c r="A314" s="149">
        <v>2014</v>
      </c>
      <c r="B314" s="149" t="s">
        <v>116</v>
      </c>
      <c r="C314" s="137" t="s">
        <v>220</v>
      </c>
      <c r="D314" s="149" t="s">
        <v>150</v>
      </c>
      <c r="E314" s="149" t="s">
        <v>107</v>
      </c>
      <c r="F314" s="149" t="s">
        <v>36</v>
      </c>
      <c r="G314" s="150">
        <v>1353</v>
      </c>
      <c r="H314" s="151">
        <v>0.55506282335550627</v>
      </c>
      <c r="I314" s="149" t="s">
        <v>75</v>
      </c>
      <c r="J314" s="141">
        <f t="shared" si="4"/>
        <v>1</v>
      </c>
      <c r="K314" s="49"/>
      <c r="L314" s="132"/>
    </row>
    <row r="315" spans="1:12" ht="30" x14ac:dyDescent="0.25">
      <c r="A315" s="149">
        <v>2014</v>
      </c>
      <c r="B315" s="149" t="s">
        <v>116</v>
      </c>
      <c r="C315" s="137" t="s">
        <v>220</v>
      </c>
      <c r="D315" s="149" t="s">
        <v>150</v>
      </c>
      <c r="E315" s="149" t="s">
        <v>107</v>
      </c>
      <c r="F315" s="149" t="s">
        <v>37</v>
      </c>
      <c r="G315" s="150">
        <v>667</v>
      </c>
      <c r="H315" s="151">
        <v>0.50974512743628186</v>
      </c>
      <c r="I315" s="149" t="s">
        <v>75</v>
      </c>
      <c r="J315" s="141">
        <f t="shared" si="4"/>
        <v>1</v>
      </c>
      <c r="K315" s="49"/>
      <c r="L315" s="132"/>
    </row>
    <row r="316" spans="1:12" ht="30" x14ac:dyDescent="0.25">
      <c r="A316" s="149">
        <v>2014</v>
      </c>
      <c r="B316" s="149" t="s">
        <v>116</v>
      </c>
      <c r="C316" s="137" t="s">
        <v>220</v>
      </c>
      <c r="D316" s="149" t="s">
        <v>150</v>
      </c>
      <c r="E316" s="149" t="s">
        <v>138</v>
      </c>
      <c r="F316" s="149" t="s">
        <v>41</v>
      </c>
      <c r="G316" s="150">
        <v>8757</v>
      </c>
      <c r="H316" s="151">
        <v>0.52963343610825631</v>
      </c>
      <c r="I316" s="149"/>
      <c r="J316" s="141">
        <f t="shared" si="4"/>
        <v>0</v>
      </c>
      <c r="K316" s="49"/>
      <c r="L316" s="132"/>
    </row>
    <row r="317" spans="1:12" ht="30" x14ac:dyDescent="0.25">
      <c r="A317" s="149">
        <v>2014</v>
      </c>
      <c r="B317" s="149" t="s">
        <v>116</v>
      </c>
      <c r="C317" s="137" t="s">
        <v>220</v>
      </c>
      <c r="D317" s="149" t="s">
        <v>150</v>
      </c>
      <c r="E317" s="149" t="s">
        <v>138</v>
      </c>
      <c r="F317" s="149" t="s">
        <v>84</v>
      </c>
      <c r="G317" s="150">
        <v>216</v>
      </c>
      <c r="H317" s="151">
        <v>0.49074074074074076</v>
      </c>
      <c r="I317" s="149" t="s">
        <v>88</v>
      </c>
      <c r="J317" s="141">
        <f t="shared" si="4"/>
        <v>0</v>
      </c>
      <c r="K317" s="49"/>
      <c r="L317" s="132"/>
    </row>
    <row r="318" spans="1:12" ht="30" x14ac:dyDescent="0.25">
      <c r="A318" s="149">
        <v>2014</v>
      </c>
      <c r="B318" s="149" t="s">
        <v>116</v>
      </c>
      <c r="C318" s="137" t="s">
        <v>220</v>
      </c>
      <c r="D318" s="149" t="s">
        <v>150</v>
      </c>
      <c r="E318" s="149" t="s">
        <v>138</v>
      </c>
      <c r="F318" s="149" t="s">
        <v>85</v>
      </c>
      <c r="G318" s="150">
        <v>403</v>
      </c>
      <c r="H318" s="151">
        <v>0.49131513647642677</v>
      </c>
      <c r="I318" s="149" t="s">
        <v>88</v>
      </c>
      <c r="J318" s="141">
        <f t="shared" si="4"/>
        <v>0</v>
      </c>
      <c r="K318" s="49"/>
      <c r="L318" s="132"/>
    </row>
    <row r="319" spans="1:12" ht="30" x14ac:dyDescent="0.25">
      <c r="A319" s="149">
        <v>2014</v>
      </c>
      <c r="B319" s="149" t="s">
        <v>116</v>
      </c>
      <c r="C319" s="137" t="s">
        <v>220</v>
      </c>
      <c r="D319" s="149" t="s">
        <v>150</v>
      </c>
      <c r="E319" s="149" t="s">
        <v>138</v>
      </c>
      <c r="F319" s="149" t="s">
        <v>86</v>
      </c>
      <c r="G319" s="150">
        <v>283</v>
      </c>
      <c r="H319" s="151">
        <v>0.56890459363957602</v>
      </c>
      <c r="I319" s="149" t="s">
        <v>88</v>
      </c>
      <c r="J319" s="141">
        <f t="shared" si="4"/>
        <v>0</v>
      </c>
      <c r="K319" s="49"/>
      <c r="L319" s="132"/>
    </row>
    <row r="320" spans="1:12" ht="30" x14ac:dyDescent="0.25">
      <c r="A320" s="149">
        <v>2014</v>
      </c>
      <c r="B320" s="149" t="s">
        <v>116</v>
      </c>
      <c r="C320" s="137" t="s">
        <v>220</v>
      </c>
      <c r="D320" s="149" t="s">
        <v>150</v>
      </c>
      <c r="E320" s="149" t="s">
        <v>138</v>
      </c>
      <c r="F320" s="149" t="s">
        <v>87</v>
      </c>
      <c r="G320" s="150">
        <v>38</v>
      </c>
      <c r="H320" s="151">
        <v>0.5</v>
      </c>
      <c r="I320" s="149" t="s">
        <v>88</v>
      </c>
      <c r="J320" s="141">
        <f t="shared" si="4"/>
        <v>0</v>
      </c>
      <c r="K320" s="49"/>
      <c r="L320" s="132"/>
    </row>
    <row r="321" spans="1:12" ht="30" x14ac:dyDescent="0.25">
      <c r="A321" s="149">
        <v>2014</v>
      </c>
      <c r="B321" s="149" t="s">
        <v>116</v>
      </c>
      <c r="C321" s="137" t="s">
        <v>220</v>
      </c>
      <c r="D321" s="149" t="s">
        <v>150</v>
      </c>
      <c r="E321" s="149" t="s">
        <v>109</v>
      </c>
      <c r="F321" s="149" t="s">
        <v>139</v>
      </c>
      <c r="G321" s="150">
        <v>8650</v>
      </c>
      <c r="H321" s="151">
        <v>0.53156069364161851</v>
      </c>
      <c r="I321" s="149"/>
      <c r="J321" s="141">
        <f t="shared" si="4"/>
        <v>0</v>
      </c>
      <c r="K321" s="49"/>
      <c r="L321" s="132"/>
    </row>
    <row r="322" spans="1:12" ht="30" x14ac:dyDescent="0.25">
      <c r="A322" s="149">
        <v>2014</v>
      </c>
      <c r="B322" s="149" t="s">
        <v>116</v>
      </c>
      <c r="C322" s="137" t="s">
        <v>220</v>
      </c>
      <c r="D322" s="149" t="s">
        <v>150</v>
      </c>
      <c r="E322" s="149" t="s">
        <v>109</v>
      </c>
      <c r="F322" s="149" t="s">
        <v>140</v>
      </c>
      <c r="G322" s="150">
        <v>180</v>
      </c>
      <c r="H322" s="151">
        <v>0.45</v>
      </c>
      <c r="I322" s="149" t="s">
        <v>75</v>
      </c>
      <c r="J322" s="141">
        <f t="shared" si="4"/>
        <v>1</v>
      </c>
      <c r="K322" s="49"/>
      <c r="L322" s="132"/>
    </row>
    <row r="323" spans="1:12" ht="30" x14ac:dyDescent="0.25">
      <c r="A323" s="149">
        <v>2014</v>
      </c>
      <c r="B323" s="149" t="s">
        <v>116</v>
      </c>
      <c r="C323" s="137" t="s">
        <v>220</v>
      </c>
      <c r="D323" s="149" t="s">
        <v>150</v>
      </c>
      <c r="E323" s="149" t="s">
        <v>109</v>
      </c>
      <c r="F323" s="149" t="s">
        <v>51</v>
      </c>
      <c r="G323" s="150">
        <v>198</v>
      </c>
      <c r="H323" s="151">
        <v>0.45454545454545453</v>
      </c>
      <c r="I323" s="149" t="s">
        <v>75</v>
      </c>
      <c r="J323" s="141">
        <f t="shared" ref="J323:J375" si="5">IF(I323="*",1,0)</f>
        <v>1</v>
      </c>
      <c r="K323" s="49"/>
      <c r="L323" s="132"/>
    </row>
    <row r="324" spans="1:12" ht="30" x14ac:dyDescent="0.25">
      <c r="A324" s="149">
        <v>2014</v>
      </c>
      <c r="B324" s="149" t="s">
        <v>116</v>
      </c>
      <c r="C324" s="137" t="s">
        <v>220</v>
      </c>
      <c r="D324" s="149" t="s">
        <v>150</v>
      </c>
      <c r="E324" s="149" t="s">
        <v>109</v>
      </c>
      <c r="F324" s="149" t="s">
        <v>52</v>
      </c>
      <c r="G324" s="150">
        <v>106</v>
      </c>
      <c r="H324" s="151">
        <v>0.49056603773584906</v>
      </c>
      <c r="I324" s="149" t="s">
        <v>88</v>
      </c>
      <c r="J324" s="141">
        <f t="shared" si="5"/>
        <v>0</v>
      </c>
      <c r="K324" s="49"/>
      <c r="L324" s="132"/>
    </row>
    <row r="325" spans="1:12" ht="30" x14ac:dyDescent="0.25">
      <c r="A325" s="149">
        <v>2014</v>
      </c>
      <c r="B325" s="149" t="s">
        <v>214</v>
      </c>
      <c r="C325" s="137" t="s">
        <v>221</v>
      </c>
      <c r="D325" s="149" t="s">
        <v>150</v>
      </c>
      <c r="E325" s="149" t="s">
        <v>107</v>
      </c>
      <c r="F325" s="149" t="s">
        <v>30</v>
      </c>
      <c r="G325" s="150">
        <v>266</v>
      </c>
      <c r="H325" s="151">
        <v>0.47744360902255639</v>
      </c>
      <c r="I325" s="149"/>
      <c r="J325" s="141">
        <f t="shared" si="5"/>
        <v>0</v>
      </c>
      <c r="K325" s="49"/>
      <c r="L325" s="132"/>
    </row>
    <row r="326" spans="1:12" ht="30" x14ac:dyDescent="0.25">
      <c r="A326" s="149">
        <v>2014</v>
      </c>
      <c r="B326" s="149" t="s">
        <v>214</v>
      </c>
      <c r="C326" s="137" t="s">
        <v>221</v>
      </c>
      <c r="D326" s="149" t="s">
        <v>150</v>
      </c>
      <c r="E326" s="149" t="s">
        <v>107</v>
      </c>
      <c r="F326" s="149" t="s">
        <v>31</v>
      </c>
      <c r="G326" s="150">
        <v>479</v>
      </c>
      <c r="H326" s="151">
        <v>0.50521920668058451</v>
      </c>
      <c r="I326" s="149" t="s">
        <v>88</v>
      </c>
      <c r="J326" s="141">
        <f t="shared" si="5"/>
        <v>0</v>
      </c>
      <c r="K326" s="49"/>
      <c r="L326" s="132"/>
    </row>
    <row r="327" spans="1:12" ht="30" x14ac:dyDescent="0.25">
      <c r="A327" s="149">
        <v>2014</v>
      </c>
      <c r="B327" s="149" t="s">
        <v>214</v>
      </c>
      <c r="C327" s="137" t="s">
        <v>221</v>
      </c>
      <c r="D327" s="149" t="s">
        <v>150</v>
      </c>
      <c r="E327" s="149" t="s">
        <v>107</v>
      </c>
      <c r="F327" s="149" t="s">
        <v>32</v>
      </c>
      <c r="G327" s="150">
        <v>814</v>
      </c>
      <c r="H327" s="151">
        <v>0.5393120393120393</v>
      </c>
      <c r="I327" s="149" t="s">
        <v>88</v>
      </c>
      <c r="J327" s="141">
        <f t="shared" si="5"/>
        <v>0</v>
      </c>
      <c r="K327" s="49"/>
      <c r="L327" s="132"/>
    </row>
    <row r="328" spans="1:12" ht="30" x14ac:dyDescent="0.25">
      <c r="A328" s="149">
        <v>2014</v>
      </c>
      <c r="B328" s="149" t="s">
        <v>214</v>
      </c>
      <c r="C328" s="137" t="s">
        <v>221</v>
      </c>
      <c r="D328" s="149" t="s">
        <v>150</v>
      </c>
      <c r="E328" s="149" t="s">
        <v>107</v>
      </c>
      <c r="F328" s="149" t="s">
        <v>33</v>
      </c>
      <c r="G328" s="150">
        <v>1018</v>
      </c>
      <c r="H328" s="151">
        <v>0.54518664047151277</v>
      </c>
      <c r="I328" s="149" t="s">
        <v>75</v>
      </c>
      <c r="J328" s="141">
        <f t="shared" si="5"/>
        <v>1</v>
      </c>
      <c r="K328" s="49"/>
      <c r="L328" s="132"/>
    </row>
    <row r="329" spans="1:12" ht="30" x14ac:dyDescent="0.25">
      <c r="A329" s="149">
        <v>2014</v>
      </c>
      <c r="B329" s="149" t="s">
        <v>214</v>
      </c>
      <c r="C329" s="137" t="s">
        <v>221</v>
      </c>
      <c r="D329" s="149" t="s">
        <v>150</v>
      </c>
      <c r="E329" s="149" t="s">
        <v>107</v>
      </c>
      <c r="F329" s="149" t="s">
        <v>34</v>
      </c>
      <c r="G329" s="150">
        <v>874</v>
      </c>
      <c r="H329" s="151">
        <v>0.50800915331807783</v>
      </c>
      <c r="I329" s="149" t="s">
        <v>88</v>
      </c>
      <c r="J329" s="141">
        <f t="shared" si="5"/>
        <v>0</v>
      </c>
      <c r="K329" s="49"/>
      <c r="L329" s="132"/>
    </row>
    <row r="330" spans="1:12" ht="30" x14ac:dyDescent="0.25">
      <c r="A330" s="149">
        <v>2014</v>
      </c>
      <c r="B330" s="149" t="s">
        <v>214</v>
      </c>
      <c r="C330" s="137" t="s">
        <v>221</v>
      </c>
      <c r="D330" s="149" t="s">
        <v>150</v>
      </c>
      <c r="E330" s="149" t="s">
        <v>107</v>
      </c>
      <c r="F330" s="149" t="s">
        <v>35</v>
      </c>
      <c r="G330" s="150">
        <v>651</v>
      </c>
      <c r="H330" s="151">
        <v>0.57450076804915517</v>
      </c>
      <c r="I330" s="149" t="s">
        <v>75</v>
      </c>
      <c r="J330" s="141">
        <f t="shared" si="5"/>
        <v>1</v>
      </c>
      <c r="K330" s="49"/>
      <c r="L330" s="132"/>
    </row>
    <row r="331" spans="1:12" ht="30" x14ac:dyDescent="0.25">
      <c r="A331" s="149">
        <v>2014</v>
      </c>
      <c r="B331" s="149" t="s">
        <v>214</v>
      </c>
      <c r="C331" s="137" t="s">
        <v>221</v>
      </c>
      <c r="D331" s="149" t="s">
        <v>150</v>
      </c>
      <c r="E331" s="149" t="s">
        <v>107</v>
      </c>
      <c r="F331" s="149" t="s">
        <v>36</v>
      </c>
      <c r="G331" s="150">
        <v>711</v>
      </c>
      <c r="H331" s="151">
        <v>0.5175808720112518</v>
      </c>
      <c r="I331" s="149" t="s">
        <v>88</v>
      </c>
      <c r="J331" s="141">
        <f t="shared" si="5"/>
        <v>0</v>
      </c>
      <c r="K331" s="49"/>
      <c r="L331" s="132"/>
    </row>
    <row r="332" spans="1:12" ht="30" x14ac:dyDescent="0.25">
      <c r="A332" s="149">
        <v>2014</v>
      </c>
      <c r="B332" s="149" t="s">
        <v>214</v>
      </c>
      <c r="C332" s="137" t="s">
        <v>221</v>
      </c>
      <c r="D332" s="149" t="s">
        <v>150</v>
      </c>
      <c r="E332" s="149" t="s">
        <v>107</v>
      </c>
      <c r="F332" s="149" t="s">
        <v>37</v>
      </c>
      <c r="G332" s="150">
        <v>389</v>
      </c>
      <c r="H332" s="151">
        <v>0.47557840616966579</v>
      </c>
      <c r="I332" s="149" t="s">
        <v>88</v>
      </c>
      <c r="J332" s="141">
        <f t="shared" si="5"/>
        <v>0</v>
      </c>
      <c r="K332" s="49"/>
      <c r="L332" s="132"/>
    </row>
    <row r="333" spans="1:12" ht="30" x14ac:dyDescent="0.25">
      <c r="A333" s="149">
        <v>2014</v>
      </c>
      <c r="B333" s="149" t="s">
        <v>214</v>
      </c>
      <c r="C333" s="137" t="s">
        <v>221</v>
      </c>
      <c r="D333" s="149" t="s">
        <v>150</v>
      </c>
      <c r="E333" s="149" t="s">
        <v>138</v>
      </c>
      <c r="F333" s="149" t="s">
        <v>41</v>
      </c>
      <c r="G333" s="150">
        <v>4527</v>
      </c>
      <c r="H333" s="151">
        <v>0.52286282306163023</v>
      </c>
      <c r="I333" s="149"/>
      <c r="J333" s="141">
        <f t="shared" si="5"/>
        <v>0</v>
      </c>
      <c r="K333" s="49"/>
      <c r="L333" s="132"/>
    </row>
    <row r="334" spans="1:12" ht="30" x14ac:dyDescent="0.25">
      <c r="A334" s="149">
        <v>2014</v>
      </c>
      <c r="B334" s="149" t="s">
        <v>214</v>
      </c>
      <c r="C334" s="137" t="s">
        <v>221</v>
      </c>
      <c r="D334" s="149" t="s">
        <v>150</v>
      </c>
      <c r="E334" s="149" t="s">
        <v>138</v>
      </c>
      <c r="F334" s="149" t="s">
        <v>84</v>
      </c>
      <c r="G334" s="150">
        <v>119</v>
      </c>
      <c r="H334" s="151">
        <v>0.52941176470588236</v>
      </c>
      <c r="I334" s="149" t="s">
        <v>88</v>
      </c>
      <c r="J334" s="141">
        <f t="shared" si="5"/>
        <v>0</v>
      </c>
      <c r="K334" s="49"/>
      <c r="L334" s="132"/>
    </row>
    <row r="335" spans="1:12" ht="30" x14ac:dyDescent="0.25">
      <c r="A335" s="149">
        <v>2014</v>
      </c>
      <c r="B335" s="149" t="s">
        <v>214</v>
      </c>
      <c r="C335" s="137" t="s">
        <v>221</v>
      </c>
      <c r="D335" s="149" t="s">
        <v>150</v>
      </c>
      <c r="E335" s="149" t="s">
        <v>138</v>
      </c>
      <c r="F335" s="149" t="s">
        <v>85</v>
      </c>
      <c r="G335" s="150">
        <v>211</v>
      </c>
      <c r="H335" s="151">
        <v>0.54976303317535546</v>
      </c>
      <c r="I335" s="149" t="s">
        <v>88</v>
      </c>
      <c r="J335" s="141">
        <f t="shared" si="5"/>
        <v>0</v>
      </c>
      <c r="K335" s="49"/>
      <c r="L335" s="132"/>
    </row>
    <row r="336" spans="1:12" ht="30" x14ac:dyDescent="0.25">
      <c r="A336" s="149">
        <v>2014</v>
      </c>
      <c r="B336" s="149" t="s">
        <v>214</v>
      </c>
      <c r="C336" s="137" t="s">
        <v>221</v>
      </c>
      <c r="D336" s="149" t="s">
        <v>150</v>
      </c>
      <c r="E336" s="149" t="s">
        <v>138</v>
      </c>
      <c r="F336" s="149" t="s">
        <v>86</v>
      </c>
      <c r="G336" s="150">
        <v>129</v>
      </c>
      <c r="H336" s="151">
        <v>0.63565891472868219</v>
      </c>
      <c r="I336" s="149" t="s">
        <v>75</v>
      </c>
      <c r="J336" s="141">
        <f t="shared" si="5"/>
        <v>1</v>
      </c>
      <c r="K336" s="49"/>
      <c r="L336" s="132"/>
    </row>
    <row r="337" spans="1:12" ht="30" x14ac:dyDescent="0.25">
      <c r="A337" s="149">
        <v>2014</v>
      </c>
      <c r="B337" s="149" t="s">
        <v>214</v>
      </c>
      <c r="C337" s="137" t="s">
        <v>221</v>
      </c>
      <c r="D337" s="149" t="s">
        <v>150</v>
      </c>
      <c r="E337" s="149" t="s">
        <v>138</v>
      </c>
      <c r="F337" s="149" t="s">
        <v>87</v>
      </c>
      <c r="G337" s="150">
        <v>26</v>
      </c>
      <c r="H337" s="151">
        <v>0.57692307692307687</v>
      </c>
      <c r="I337" s="149" t="s">
        <v>88</v>
      </c>
      <c r="J337" s="141">
        <f t="shared" si="5"/>
        <v>0</v>
      </c>
      <c r="K337" s="49"/>
      <c r="L337" s="132"/>
    </row>
    <row r="338" spans="1:12" ht="30" x14ac:dyDescent="0.25">
      <c r="A338" s="149">
        <v>2014</v>
      </c>
      <c r="B338" s="149" t="s">
        <v>214</v>
      </c>
      <c r="C338" s="137" t="s">
        <v>221</v>
      </c>
      <c r="D338" s="149" t="s">
        <v>150</v>
      </c>
      <c r="E338" s="149" t="s">
        <v>109</v>
      </c>
      <c r="F338" s="149" t="s">
        <v>139</v>
      </c>
      <c r="G338" s="150">
        <v>4402</v>
      </c>
      <c r="H338" s="151">
        <v>0.5283961835529305</v>
      </c>
      <c r="I338" s="149"/>
      <c r="J338" s="141">
        <f t="shared" si="5"/>
        <v>0</v>
      </c>
      <c r="K338" s="49"/>
      <c r="L338" s="132"/>
    </row>
    <row r="339" spans="1:12" ht="30" x14ac:dyDescent="0.25">
      <c r="A339" s="149">
        <v>2014</v>
      </c>
      <c r="B339" s="149" t="s">
        <v>214</v>
      </c>
      <c r="C339" s="137" t="s">
        <v>221</v>
      </c>
      <c r="D339" s="149" t="s">
        <v>150</v>
      </c>
      <c r="E339" s="149" t="s">
        <v>109</v>
      </c>
      <c r="F339" s="149" t="s">
        <v>140</v>
      </c>
      <c r="G339" s="150">
        <v>103</v>
      </c>
      <c r="H339" s="151">
        <v>0.47572815533980584</v>
      </c>
      <c r="I339" s="149" t="s">
        <v>88</v>
      </c>
      <c r="J339" s="141">
        <f t="shared" si="5"/>
        <v>0</v>
      </c>
      <c r="K339" s="49"/>
      <c r="L339" s="132"/>
    </row>
    <row r="340" spans="1:12" ht="30" x14ac:dyDescent="0.25">
      <c r="A340" s="149">
        <v>2014</v>
      </c>
      <c r="B340" s="149" t="s">
        <v>214</v>
      </c>
      <c r="C340" s="137" t="s">
        <v>221</v>
      </c>
      <c r="D340" s="149" t="s">
        <v>150</v>
      </c>
      <c r="E340" s="149" t="s">
        <v>109</v>
      </c>
      <c r="F340" s="149" t="s">
        <v>51</v>
      </c>
      <c r="G340" s="150">
        <v>126</v>
      </c>
      <c r="H340" s="151">
        <v>0.56349206349206349</v>
      </c>
      <c r="I340" s="149" t="s">
        <v>88</v>
      </c>
      <c r="J340" s="141">
        <f t="shared" si="5"/>
        <v>0</v>
      </c>
      <c r="K340" s="49"/>
      <c r="L340" s="132"/>
    </row>
    <row r="341" spans="1:12" ht="30" x14ac:dyDescent="0.25">
      <c r="A341" s="149">
        <v>2014</v>
      </c>
      <c r="B341" s="149" t="s">
        <v>214</v>
      </c>
      <c r="C341" s="137" t="s">
        <v>221</v>
      </c>
      <c r="D341" s="149" t="s">
        <v>150</v>
      </c>
      <c r="E341" s="149" t="s">
        <v>109</v>
      </c>
      <c r="F341" s="149" t="s">
        <v>52</v>
      </c>
      <c r="G341" s="150">
        <v>51</v>
      </c>
      <c r="H341" s="151">
        <v>0.56862745098039214</v>
      </c>
      <c r="I341" s="149" t="s">
        <v>88</v>
      </c>
      <c r="J341" s="141">
        <f t="shared" si="5"/>
        <v>0</v>
      </c>
      <c r="K341" s="49"/>
      <c r="L341" s="132"/>
    </row>
    <row r="342" spans="1:12" ht="30" x14ac:dyDescent="0.25">
      <c r="A342" s="149">
        <v>2014</v>
      </c>
      <c r="B342" s="149" t="s">
        <v>215</v>
      </c>
      <c r="C342" s="137" t="s">
        <v>222</v>
      </c>
      <c r="D342" s="149" t="s">
        <v>150</v>
      </c>
      <c r="E342" s="149" t="s">
        <v>107</v>
      </c>
      <c r="F342" s="149" t="s">
        <v>30</v>
      </c>
      <c r="G342" s="150">
        <v>324</v>
      </c>
      <c r="H342" s="151">
        <v>0.41666666666666669</v>
      </c>
      <c r="I342" s="149"/>
      <c r="J342" s="141">
        <f t="shared" si="5"/>
        <v>0</v>
      </c>
      <c r="K342" s="49"/>
      <c r="L342" s="132"/>
    </row>
    <row r="343" spans="1:12" ht="30" x14ac:dyDescent="0.25">
      <c r="A343" s="149">
        <v>2014</v>
      </c>
      <c r="B343" s="149" t="s">
        <v>215</v>
      </c>
      <c r="C343" s="137" t="s">
        <v>222</v>
      </c>
      <c r="D343" s="149" t="s">
        <v>150</v>
      </c>
      <c r="E343" s="149" t="s">
        <v>107</v>
      </c>
      <c r="F343" s="149" t="s">
        <v>31</v>
      </c>
      <c r="G343" s="150">
        <v>560</v>
      </c>
      <c r="H343" s="151">
        <v>0.51607142857142863</v>
      </c>
      <c r="I343" s="149" t="s">
        <v>75</v>
      </c>
      <c r="J343" s="141">
        <f t="shared" si="5"/>
        <v>1</v>
      </c>
      <c r="K343" s="49"/>
      <c r="L343" s="132"/>
    </row>
    <row r="344" spans="1:12" ht="30" x14ac:dyDescent="0.25">
      <c r="A344" s="149">
        <v>2014</v>
      </c>
      <c r="B344" s="149" t="s">
        <v>215</v>
      </c>
      <c r="C344" s="137" t="s">
        <v>222</v>
      </c>
      <c r="D344" s="149" t="s">
        <v>150</v>
      </c>
      <c r="E344" s="149" t="s">
        <v>107</v>
      </c>
      <c r="F344" s="149" t="s">
        <v>32</v>
      </c>
      <c r="G344" s="150">
        <v>823</v>
      </c>
      <c r="H344" s="151">
        <v>0.54921020656136088</v>
      </c>
      <c r="I344" s="149" t="s">
        <v>75</v>
      </c>
      <c r="J344" s="141">
        <f t="shared" si="5"/>
        <v>1</v>
      </c>
      <c r="K344" s="49"/>
      <c r="L344" s="132"/>
    </row>
    <row r="345" spans="1:12" ht="30" x14ac:dyDescent="0.25">
      <c r="A345" s="149">
        <v>2014</v>
      </c>
      <c r="B345" s="149" t="s">
        <v>215</v>
      </c>
      <c r="C345" s="137" t="s">
        <v>222</v>
      </c>
      <c r="D345" s="149" t="s">
        <v>150</v>
      </c>
      <c r="E345" s="149" t="s">
        <v>107</v>
      </c>
      <c r="F345" s="149" t="s">
        <v>33</v>
      </c>
      <c r="G345" s="150">
        <v>1081</v>
      </c>
      <c r="H345" s="151">
        <v>0.55966697502312679</v>
      </c>
      <c r="I345" s="149" t="s">
        <v>75</v>
      </c>
      <c r="J345" s="141">
        <f t="shared" si="5"/>
        <v>1</v>
      </c>
      <c r="K345" s="49"/>
      <c r="L345" s="132"/>
    </row>
    <row r="346" spans="1:12" ht="30" x14ac:dyDescent="0.25">
      <c r="A346" s="149">
        <v>2014</v>
      </c>
      <c r="B346" s="149" t="s">
        <v>215</v>
      </c>
      <c r="C346" s="137" t="s">
        <v>222</v>
      </c>
      <c r="D346" s="149" t="s">
        <v>150</v>
      </c>
      <c r="E346" s="149" t="s">
        <v>107</v>
      </c>
      <c r="F346" s="149" t="s">
        <v>34</v>
      </c>
      <c r="G346" s="150">
        <v>813</v>
      </c>
      <c r="H346" s="151">
        <v>0.55227552275522751</v>
      </c>
      <c r="I346" s="149" t="s">
        <v>75</v>
      </c>
      <c r="J346" s="141">
        <f t="shared" si="5"/>
        <v>1</v>
      </c>
      <c r="K346" s="49"/>
      <c r="L346" s="132"/>
    </row>
    <row r="347" spans="1:12" ht="30" x14ac:dyDescent="0.25">
      <c r="A347" s="149">
        <v>2014</v>
      </c>
      <c r="B347" s="149" t="s">
        <v>215</v>
      </c>
      <c r="C347" s="137" t="s">
        <v>222</v>
      </c>
      <c r="D347" s="149" t="s">
        <v>150</v>
      </c>
      <c r="E347" s="149" t="s">
        <v>107</v>
      </c>
      <c r="F347" s="149" t="s">
        <v>35</v>
      </c>
      <c r="G347" s="150">
        <v>546</v>
      </c>
      <c r="H347" s="151">
        <v>0.60439560439560436</v>
      </c>
      <c r="I347" s="149" t="s">
        <v>75</v>
      </c>
      <c r="J347" s="141">
        <f t="shared" si="5"/>
        <v>1</v>
      </c>
      <c r="K347" s="49"/>
      <c r="L347" s="132"/>
    </row>
    <row r="348" spans="1:12" ht="30" x14ac:dyDescent="0.25">
      <c r="A348" s="149">
        <v>2014</v>
      </c>
      <c r="B348" s="149" t="s">
        <v>215</v>
      </c>
      <c r="C348" s="137" t="s">
        <v>222</v>
      </c>
      <c r="D348" s="149" t="s">
        <v>150</v>
      </c>
      <c r="E348" s="149" t="s">
        <v>107</v>
      </c>
      <c r="F348" s="149" t="s">
        <v>36</v>
      </c>
      <c r="G348" s="150">
        <v>421</v>
      </c>
      <c r="H348" s="151">
        <v>0.60570071258907365</v>
      </c>
      <c r="I348" s="149" t="s">
        <v>75</v>
      </c>
      <c r="J348" s="141">
        <f t="shared" si="5"/>
        <v>1</v>
      </c>
      <c r="K348" s="49"/>
      <c r="L348" s="132"/>
    </row>
    <row r="349" spans="1:12" ht="30" x14ac:dyDescent="0.25">
      <c r="A349" s="149">
        <v>2014</v>
      </c>
      <c r="B349" s="149" t="s">
        <v>215</v>
      </c>
      <c r="C349" s="137" t="s">
        <v>222</v>
      </c>
      <c r="D349" s="149" t="s">
        <v>150</v>
      </c>
      <c r="E349" s="149" t="s">
        <v>107</v>
      </c>
      <c r="F349" s="149" t="s">
        <v>37</v>
      </c>
      <c r="G349" s="150">
        <v>169</v>
      </c>
      <c r="H349" s="151">
        <v>0.53254437869822491</v>
      </c>
      <c r="I349" s="149" t="s">
        <v>75</v>
      </c>
      <c r="J349" s="141">
        <f t="shared" si="5"/>
        <v>1</v>
      </c>
      <c r="K349" s="49"/>
      <c r="L349" s="132"/>
    </row>
    <row r="350" spans="1:12" ht="30" x14ac:dyDescent="0.25">
      <c r="A350" s="149">
        <v>2014</v>
      </c>
      <c r="B350" s="149" t="s">
        <v>215</v>
      </c>
      <c r="C350" s="137" t="s">
        <v>222</v>
      </c>
      <c r="D350" s="149" t="s">
        <v>150</v>
      </c>
      <c r="E350" s="149" t="s">
        <v>138</v>
      </c>
      <c r="F350" s="149" t="s">
        <v>41</v>
      </c>
      <c r="G350" s="150">
        <v>4160</v>
      </c>
      <c r="H350" s="151">
        <v>0.54807692307692313</v>
      </c>
      <c r="I350" s="149"/>
      <c r="J350" s="141">
        <f t="shared" si="5"/>
        <v>0</v>
      </c>
      <c r="K350" s="49"/>
      <c r="L350" s="132"/>
    </row>
    <row r="351" spans="1:12" ht="30" x14ac:dyDescent="0.25">
      <c r="A351" s="149">
        <v>2014</v>
      </c>
      <c r="B351" s="149" t="s">
        <v>215</v>
      </c>
      <c r="C351" s="137" t="s">
        <v>222</v>
      </c>
      <c r="D351" s="149" t="s">
        <v>150</v>
      </c>
      <c r="E351" s="149" t="s">
        <v>138</v>
      </c>
      <c r="F351" s="149" t="s">
        <v>84</v>
      </c>
      <c r="G351" s="150">
        <v>120</v>
      </c>
      <c r="H351" s="151">
        <v>0.6</v>
      </c>
      <c r="I351" s="149" t="s">
        <v>88</v>
      </c>
      <c r="J351" s="141">
        <f t="shared" si="5"/>
        <v>0</v>
      </c>
      <c r="K351" s="49"/>
      <c r="L351" s="132"/>
    </row>
    <row r="352" spans="1:12" ht="30" x14ac:dyDescent="0.25">
      <c r="A352" s="149">
        <v>2014</v>
      </c>
      <c r="B352" s="149" t="s">
        <v>215</v>
      </c>
      <c r="C352" s="137" t="s">
        <v>222</v>
      </c>
      <c r="D352" s="149" t="s">
        <v>150</v>
      </c>
      <c r="E352" s="149" t="s">
        <v>138</v>
      </c>
      <c r="F352" s="149" t="s">
        <v>85</v>
      </c>
      <c r="G352" s="150">
        <v>157</v>
      </c>
      <c r="H352" s="151">
        <v>0.48407643312101911</v>
      </c>
      <c r="I352" s="149" t="s">
        <v>88</v>
      </c>
      <c r="J352" s="141">
        <f t="shared" si="5"/>
        <v>0</v>
      </c>
      <c r="K352" s="49"/>
      <c r="L352" s="132"/>
    </row>
    <row r="353" spans="1:12" ht="30" x14ac:dyDescent="0.25">
      <c r="A353" s="149">
        <v>2014</v>
      </c>
      <c r="B353" s="149" t="s">
        <v>215</v>
      </c>
      <c r="C353" s="137" t="s">
        <v>222</v>
      </c>
      <c r="D353" s="149" t="s">
        <v>150</v>
      </c>
      <c r="E353" s="149" t="s">
        <v>138</v>
      </c>
      <c r="F353" s="149" t="s">
        <v>86</v>
      </c>
      <c r="G353" s="150">
        <v>120</v>
      </c>
      <c r="H353" s="151">
        <v>0.56666666666666665</v>
      </c>
      <c r="I353" s="149" t="s">
        <v>88</v>
      </c>
      <c r="J353" s="141">
        <f t="shared" si="5"/>
        <v>0</v>
      </c>
      <c r="K353" s="49"/>
      <c r="L353" s="132"/>
    </row>
    <row r="354" spans="1:12" ht="30" x14ac:dyDescent="0.25">
      <c r="A354" s="149">
        <v>2014</v>
      </c>
      <c r="B354" s="149" t="s">
        <v>215</v>
      </c>
      <c r="C354" s="137" t="s">
        <v>222</v>
      </c>
      <c r="D354" s="149" t="s">
        <v>150</v>
      </c>
      <c r="E354" s="149" t="s">
        <v>138</v>
      </c>
      <c r="F354" s="149" t="s">
        <v>87</v>
      </c>
      <c r="G354" s="150">
        <v>23</v>
      </c>
      <c r="H354" s="151">
        <v>0.73913043478260865</v>
      </c>
      <c r="I354" s="149" t="s">
        <v>88</v>
      </c>
      <c r="J354" s="141">
        <f t="shared" si="5"/>
        <v>0</v>
      </c>
      <c r="K354" s="49"/>
      <c r="L354" s="132"/>
    </row>
    <row r="355" spans="1:12" ht="30" x14ac:dyDescent="0.25">
      <c r="A355" s="149">
        <v>2014</v>
      </c>
      <c r="B355" s="149" t="s">
        <v>215</v>
      </c>
      <c r="C355" s="137" t="s">
        <v>222</v>
      </c>
      <c r="D355" s="149" t="s">
        <v>150</v>
      </c>
      <c r="E355" s="149" t="s">
        <v>109</v>
      </c>
      <c r="F355" s="149" t="s">
        <v>139</v>
      </c>
      <c r="G355" s="150">
        <v>4065</v>
      </c>
      <c r="H355" s="151">
        <v>0.5527675276752767</v>
      </c>
      <c r="I355" s="149"/>
      <c r="J355" s="141">
        <f t="shared" si="5"/>
        <v>0</v>
      </c>
      <c r="K355" s="49"/>
      <c r="L355" s="132"/>
    </row>
    <row r="356" spans="1:12" ht="30" x14ac:dyDescent="0.25">
      <c r="A356" s="149">
        <v>2014</v>
      </c>
      <c r="B356" s="149" t="s">
        <v>215</v>
      </c>
      <c r="C356" s="137" t="s">
        <v>222</v>
      </c>
      <c r="D356" s="149" t="s">
        <v>150</v>
      </c>
      <c r="E356" s="149" t="s">
        <v>109</v>
      </c>
      <c r="F356" s="149" t="s">
        <v>140</v>
      </c>
      <c r="G356" s="150">
        <v>105</v>
      </c>
      <c r="H356" s="151">
        <v>0.51428571428571423</v>
      </c>
      <c r="I356" s="149" t="s">
        <v>88</v>
      </c>
      <c r="J356" s="141">
        <f t="shared" si="5"/>
        <v>0</v>
      </c>
      <c r="K356" s="49"/>
      <c r="L356" s="132"/>
    </row>
    <row r="357" spans="1:12" ht="30" x14ac:dyDescent="0.25">
      <c r="A357" s="149">
        <v>2014</v>
      </c>
      <c r="B357" s="149" t="s">
        <v>215</v>
      </c>
      <c r="C357" s="137" t="s">
        <v>222</v>
      </c>
      <c r="D357" s="149" t="s">
        <v>150</v>
      </c>
      <c r="E357" s="149" t="s">
        <v>109</v>
      </c>
      <c r="F357" s="149" t="s">
        <v>51</v>
      </c>
      <c r="G357" s="150">
        <v>121</v>
      </c>
      <c r="H357" s="151">
        <v>0.47933884297520662</v>
      </c>
      <c r="I357" s="149" t="s">
        <v>88</v>
      </c>
      <c r="J357" s="141">
        <f t="shared" si="5"/>
        <v>0</v>
      </c>
      <c r="K357" s="49"/>
      <c r="L357" s="132"/>
    </row>
    <row r="358" spans="1:12" ht="30" x14ac:dyDescent="0.25">
      <c r="A358" s="149">
        <v>2014</v>
      </c>
      <c r="B358" s="149" t="s">
        <v>215</v>
      </c>
      <c r="C358" s="137" t="s">
        <v>222</v>
      </c>
      <c r="D358" s="149" t="s">
        <v>150</v>
      </c>
      <c r="E358" s="149" t="s">
        <v>109</v>
      </c>
      <c r="F358" s="149" t="s">
        <v>52</v>
      </c>
      <c r="G358" s="150">
        <v>60</v>
      </c>
      <c r="H358" s="151">
        <v>0.48333333333333334</v>
      </c>
      <c r="I358" s="149" t="s">
        <v>88</v>
      </c>
      <c r="J358" s="141">
        <f t="shared" si="5"/>
        <v>0</v>
      </c>
      <c r="K358" s="49"/>
      <c r="L358" s="132"/>
    </row>
    <row r="359" spans="1:12" ht="30" x14ac:dyDescent="0.25">
      <c r="A359" s="149">
        <v>2014</v>
      </c>
      <c r="B359" s="149" t="s">
        <v>145</v>
      </c>
      <c r="C359" s="137" t="s">
        <v>223</v>
      </c>
      <c r="D359" s="149" t="s">
        <v>150</v>
      </c>
      <c r="E359" s="149" t="s">
        <v>107</v>
      </c>
      <c r="F359" s="149" t="s">
        <v>30</v>
      </c>
      <c r="G359" s="150">
        <v>432</v>
      </c>
      <c r="H359" s="151">
        <v>0.41898148148148145</v>
      </c>
      <c r="I359" s="149"/>
      <c r="J359" s="141">
        <f t="shared" si="5"/>
        <v>0</v>
      </c>
      <c r="K359" s="49"/>
      <c r="L359" s="132"/>
    </row>
    <row r="360" spans="1:12" ht="30" x14ac:dyDescent="0.25">
      <c r="A360" s="149">
        <v>2014</v>
      </c>
      <c r="B360" s="149" t="s">
        <v>145</v>
      </c>
      <c r="C360" s="137" t="s">
        <v>223</v>
      </c>
      <c r="D360" s="149" t="s">
        <v>150</v>
      </c>
      <c r="E360" s="149" t="s">
        <v>107</v>
      </c>
      <c r="F360" s="149" t="s">
        <v>31</v>
      </c>
      <c r="G360" s="150">
        <v>742</v>
      </c>
      <c r="H360" s="151">
        <v>0.43800539083557949</v>
      </c>
      <c r="I360" s="149" t="s">
        <v>88</v>
      </c>
      <c r="J360" s="141">
        <f t="shared" si="5"/>
        <v>0</v>
      </c>
      <c r="K360" s="49"/>
      <c r="L360" s="132"/>
    </row>
    <row r="361" spans="1:12" ht="30" x14ac:dyDescent="0.25">
      <c r="A361" s="149">
        <v>2014</v>
      </c>
      <c r="B361" s="149" t="s">
        <v>145</v>
      </c>
      <c r="C361" s="137" t="s">
        <v>223</v>
      </c>
      <c r="D361" s="149" t="s">
        <v>150</v>
      </c>
      <c r="E361" s="149" t="s">
        <v>107</v>
      </c>
      <c r="F361" s="149" t="s">
        <v>32</v>
      </c>
      <c r="G361" s="150">
        <v>1131</v>
      </c>
      <c r="H361" s="151">
        <v>0.44208664898320071</v>
      </c>
      <c r="I361" s="149" t="s">
        <v>88</v>
      </c>
      <c r="J361" s="141">
        <f t="shared" si="5"/>
        <v>0</v>
      </c>
      <c r="K361" s="49"/>
      <c r="L361" s="132"/>
    </row>
    <row r="362" spans="1:12" ht="30" x14ac:dyDescent="0.25">
      <c r="A362" s="149">
        <v>2014</v>
      </c>
      <c r="B362" s="149" t="s">
        <v>145</v>
      </c>
      <c r="C362" s="137" t="s">
        <v>223</v>
      </c>
      <c r="D362" s="149" t="s">
        <v>150</v>
      </c>
      <c r="E362" s="149" t="s">
        <v>107</v>
      </c>
      <c r="F362" s="149" t="s">
        <v>33</v>
      </c>
      <c r="G362" s="150">
        <v>1444</v>
      </c>
      <c r="H362" s="151">
        <v>0.4452908587257618</v>
      </c>
      <c r="I362" s="149" t="s">
        <v>88</v>
      </c>
      <c r="J362" s="141">
        <f t="shared" si="5"/>
        <v>0</v>
      </c>
      <c r="K362" s="49"/>
      <c r="L362" s="132"/>
    </row>
    <row r="363" spans="1:12" ht="30" x14ac:dyDescent="0.25">
      <c r="A363" s="149">
        <v>2014</v>
      </c>
      <c r="B363" s="149" t="s">
        <v>145</v>
      </c>
      <c r="C363" s="137" t="s">
        <v>223</v>
      </c>
      <c r="D363" s="149" t="s">
        <v>150</v>
      </c>
      <c r="E363" s="149" t="s">
        <v>107</v>
      </c>
      <c r="F363" s="149" t="s">
        <v>34</v>
      </c>
      <c r="G363" s="150">
        <v>1300</v>
      </c>
      <c r="H363" s="151">
        <v>0.50846153846153841</v>
      </c>
      <c r="I363" s="149" t="s">
        <v>75</v>
      </c>
      <c r="J363" s="141">
        <f t="shared" si="5"/>
        <v>1</v>
      </c>
      <c r="K363" s="49"/>
      <c r="L363" s="132"/>
    </row>
    <row r="364" spans="1:12" ht="30" x14ac:dyDescent="0.25">
      <c r="A364" s="149">
        <v>2014</v>
      </c>
      <c r="B364" s="149" t="s">
        <v>145</v>
      </c>
      <c r="C364" s="137" t="s">
        <v>223</v>
      </c>
      <c r="D364" s="149" t="s">
        <v>150</v>
      </c>
      <c r="E364" s="149" t="s">
        <v>107</v>
      </c>
      <c r="F364" s="149" t="s">
        <v>35</v>
      </c>
      <c r="G364" s="150">
        <v>1242</v>
      </c>
      <c r="H364" s="151">
        <v>0.63365539452495978</v>
      </c>
      <c r="I364" s="149" t="s">
        <v>75</v>
      </c>
      <c r="J364" s="141">
        <f t="shared" si="5"/>
        <v>1</v>
      </c>
      <c r="K364" s="49"/>
      <c r="L364" s="132"/>
    </row>
    <row r="365" spans="1:12" ht="30" x14ac:dyDescent="0.25">
      <c r="A365" s="149">
        <v>2014</v>
      </c>
      <c r="B365" s="149" t="s">
        <v>145</v>
      </c>
      <c r="C365" s="137" t="s">
        <v>223</v>
      </c>
      <c r="D365" s="149" t="s">
        <v>150</v>
      </c>
      <c r="E365" s="149" t="s">
        <v>107</v>
      </c>
      <c r="F365" s="149" t="s">
        <v>36</v>
      </c>
      <c r="G365" s="150">
        <v>1589</v>
      </c>
      <c r="H365" s="151">
        <v>0.70484581497797361</v>
      </c>
      <c r="I365" s="149" t="s">
        <v>75</v>
      </c>
      <c r="J365" s="141">
        <f t="shared" si="5"/>
        <v>1</v>
      </c>
      <c r="K365" s="49"/>
      <c r="L365" s="132"/>
    </row>
    <row r="366" spans="1:12" ht="30" x14ac:dyDescent="0.25">
      <c r="A366" s="149">
        <v>2014</v>
      </c>
      <c r="B366" s="149" t="s">
        <v>145</v>
      </c>
      <c r="C366" s="137" t="s">
        <v>223</v>
      </c>
      <c r="D366" s="149" t="s">
        <v>150</v>
      </c>
      <c r="E366" s="149" t="s">
        <v>107</v>
      </c>
      <c r="F366" s="149" t="s">
        <v>37</v>
      </c>
      <c r="G366" s="150">
        <v>969</v>
      </c>
      <c r="H366" s="151">
        <v>0.71001031991744068</v>
      </c>
      <c r="I366" s="149" t="s">
        <v>75</v>
      </c>
      <c r="J366" s="141">
        <f t="shared" si="5"/>
        <v>1</v>
      </c>
      <c r="K366" s="49"/>
      <c r="L366" s="132"/>
    </row>
    <row r="367" spans="1:12" ht="30" x14ac:dyDescent="0.25">
      <c r="A367" s="149">
        <v>2014</v>
      </c>
      <c r="B367" s="149" t="s">
        <v>145</v>
      </c>
      <c r="C367" s="137" t="s">
        <v>223</v>
      </c>
      <c r="D367" s="149" t="s">
        <v>150</v>
      </c>
      <c r="E367" s="149" t="s">
        <v>138</v>
      </c>
      <c r="F367" s="149" t="s">
        <v>41</v>
      </c>
      <c r="G367" s="150">
        <v>7748</v>
      </c>
      <c r="H367" s="151">
        <v>0.56169334021683015</v>
      </c>
      <c r="I367" s="149"/>
      <c r="J367" s="141">
        <f t="shared" si="5"/>
        <v>0</v>
      </c>
      <c r="K367" s="49"/>
      <c r="L367" s="132"/>
    </row>
    <row r="368" spans="1:12" ht="30" x14ac:dyDescent="0.25">
      <c r="A368" s="149">
        <v>2014</v>
      </c>
      <c r="B368" s="149" t="s">
        <v>145</v>
      </c>
      <c r="C368" s="137" t="s">
        <v>223</v>
      </c>
      <c r="D368" s="149" t="s">
        <v>150</v>
      </c>
      <c r="E368" s="149" t="s">
        <v>138</v>
      </c>
      <c r="F368" s="149" t="s">
        <v>84</v>
      </c>
      <c r="G368" s="150">
        <v>166</v>
      </c>
      <c r="H368" s="151">
        <v>0.44578313253012047</v>
      </c>
      <c r="I368" s="149" t="s">
        <v>75</v>
      </c>
      <c r="J368" s="141">
        <f t="shared" si="5"/>
        <v>1</v>
      </c>
      <c r="K368" s="49"/>
      <c r="L368" s="132"/>
    </row>
    <row r="369" spans="1:12" ht="30" x14ac:dyDescent="0.25">
      <c r="A369" s="149">
        <v>2014</v>
      </c>
      <c r="B369" s="149" t="s">
        <v>145</v>
      </c>
      <c r="C369" s="137" t="s">
        <v>223</v>
      </c>
      <c r="D369" s="149" t="s">
        <v>150</v>
      </c>
      <c r="E369" s="149" t="s">
        <v>138</v>
      </c>
      <c r="F369" s="149" t="s">
        <v>85</v>
      </c>
      <c r="G369" s="150">
        <v>362</v>
      </c>
      <c r="H369" s="151">
        <v>0.52209944751381221</v>
      </c>
      <c r="I369" s="149" t="s">
        <v>88</v>
      </c>
      <c r="J369" s="141">
        <f t="shared" si="5"/>
        <v>0</v>
      </c>
      <c r="K369" s="49"/>
      <c r="L369" s="132"/>
    </row>
    <row r="370" spans="1:12" ht="30" x14ac:dyDescent="0.25">
      <c r="A370" s="149">
        <v>2014</v>
      </c>
      <c r="B370" s="149" t="s">
        <v>145</v>
      </c>
      <c r="C370" s="137" t="s">
        <v>223</v>
      </c>
      <c r="D370" s="149" t="s">
        <v>150</v>
      </c>
      <c r="E370" s="149" t="s">
        <v>138</v>
      </c>
      <c r="F370" s="149" t="s">
        <v>86</v>
      </c>
      <c r="G370" s="150">
        <v>237</v>
      </c>
      <c r="H370" s="151">
        <v>0.53164556962025311</v>
      </c>
      <c r="I370" s="149" t="s">
        <v>88</v>
      </c>
      <c r="J370" s="141">
        <f t="shared" si="5"/>
        <v>0</v>
      </c>
      <c r="K370" s="49"/>
      <c r="L370" s="132"/>
    </row>
    <row r="371" spans="1:12" ht="30" x14ac:dyDescent="0.25">
      <c r="A371" s="149">
        <v>2014</v>
      </c>
      <c r="B371" s="149" t="s">
        <v>145</v>
      </c>
      <c r="C371" s="137" t="s">
        <v>223</v>
      </c>
      <c r="D371" s="149" t="s">
        <v>150</v>
      </c>
      <c r="E371" s="149" t="s">
        <v>138</v>
      </c>
      <c r="F371" s="149" t="s">
        <v>87</v>
      </c>
      <c r="G371" s="150">
        <v>34</v>
      </c>
      <c r="H371" s="151">
        <v>0.5</v>
      </c>
      <c r="I371" s="149" t="s">
        <v>88</v>
      </c>
      <c r="J371" s="141">
        <f t="shared" si="5"/>
        <v>0</v>
      </c>
      <c r="K371" s="49"/>
      <c r="L371" s="132"/>
    </row>
    <row r="372" spans="1:12" ht="30" x14ac:dyDescent="0.25">
      <c r="A372" s="149">
        <v>2014</v>
      </c>
      <c r="B372" s="149" t="s">
        <v>145</v>
      </c>
      <c r="C372" s="137" t="s">
        <v>223</v>
      </c>
      <c r="D372" s="149" t="s">
        <v>150</v>
      </c>
      <c r="E372" s="149" t="s">
        <v>109</v>
      </c>
      <c r="F372" s="149" t="s">
        <v>139</v>
      </c>
      <c r="G372" s="150">
        <v>7697</v>
      </c>
      <c r="H372" s="151">
        <v>0.56424581005586594</v>
      </c>
      <c r="I372" s="149"/>
      <c r="J372" s="141">
        <f t="shared" si="5"/>
        <v>0</v>
      </c>
      <c r="K372" s="49"/>
      <c r="L372" s="132"/>
    </row>
    <row r="373" spans="1:12" ht="30" x14ac:dyDescent="0.25">
      <c r="A373" s="149">
        <v>2014</v>
      </c>
      <c r="B373" s="149" t="s">
        <v>145</v>
      </c>
      <c r="C373" s="137" t="s">
        <v>223</v>
      </c>
      <c r="D373" s="149" t="s">
        <v>150</v>
      </c>
      <c r="E373" s="149" t="s">
        <v>109</v>
      </c>
      <c r="F373" s="149" t="s">
        <v>140</v>
      </c>
      <c r="G373" s="150">
        <v>123</v>
      </c>
      <c r="H373" s="151">
        <v>0.30894308943089432</v>
      </c>
      <c r="I373" s="149" t="s">
        <v>75</v>
      </c>
      <c r="J373" s="141">
        <f t="shared" si="5"/>
        <v>1</v>
      </c>
      <c r="K373" s="49"/>
      <c r="L373" s="132"/>
    </row>
    <row r="374" spans="1:12" ht="30" x14ac:dyDescent="0.25">
      <c r="A374" s="149">
        <v>2014</v>
      </c>
      <c r="B374" s="149" t="s">
        <v>145</v>
      </c>
      <c r="C374" s="137" t="s">
        <v>223</v>
      </c>
      <c r="D374" s="149" t="s">
        <v>150</v>
      </c>
      <c r="E374" s="149" t="s">
        <v>109</v>
      </c>
      <c r="F374" s="149" t="s">
        <v>51</v>
      </c>
      <c r="G374" s="150">
        <v>145</v>
      </c>
      <c r="H374" s="151">
        <v>0.40689655172413791</v>
      </c>
      <c r="I374" s="149" t="s">
        <v>75</v>
      </c>
      <c r="J374" s="141">
        <f t="shared" si="5"/>
        <v>1</v>
      </c>
      <c r="K374" s="49"/>
      <c r="L374" s="132"/>
    </row>
    <row r="375" spans="1:12" ht="30" x14ac:dyDescent="0.25">
      <c r="A375" s="149">
        <v>2014</v>
      </c>
      <c r="B375" s="149" t="s">
        <v>145</v>
      </c>
      <c r="C375" s="137" t="s">
        <v>223</v>
      </c>
      <c r="D375" s="149" t="s">
        <v>150</v>
      </c>
      <c r="E375" s="149" t="s">
        <v>109</v>
      </c>
      <c r="F375" s="149" t="s">
        <v>52</v>
      </c>
      <c r="G375" s="150">
        <v>94</v>
      </c>
      <c r="H375" s="151">
        <v>0.45744680851063829</v>
      </c>
      <c r="I375" s="149" t="s">
        <v>75</v>
      </c>
      <c r="J375" s="141">
        <f t="shared" si="5"/>
        <v>1</v>
      </c>
      <c r="K375" s="49"/>
      <c r="L375" s="132"/>
    </row>
  </sheetData>
  <sortState ref="A2:J205">
    <sortCondition ref="B2:B205"/>
    <sortCondition ref="F2:F205"/>
    <sortCondition ref="G2:G205"/>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P317"/>
  <sheetViews>
    <sheetView showGridLines="0" zoomScale="80" zoomScaleNormal="80" workbookViewId="0">
      <pane ySplit="1" topLeftCell="A2" activePane="bottomLeft" state="frozen"/>
      <selection activeCell="E36" sqref="E36"/>
      <selection pane="bottomLeft"/>
    </sheetView>
  </sheetViews>
  <sheetFormatPr defaultRowHeight="15" x14ac:dyDescent="0.25"/>
  <cols>
    <col min="1" max="1" width="9.140625" style="49"/>
    <col min="2" max="2" width="11.28515625" style="49" bestFit="1" customWidth="1"/>
    <col min="3" max="3" width="88.42578125" style="49" customWidth="1"/>
    <col min="4" max="4" width="16.85546875" style="74" customWidth="1"/>
    <col min="5" max="5" width="30.140625" style="74" bestFit="1" customWidth="1"/>
    <col min="6" max="6" width="43.85546875" style="49" customWidth="1"/>
    <col min="7" max="7" width="7.5703125" style="49" bestFit="1" customWidth="1"/>
    <col min="8" max="9" width="13.42578125" style="49" customWidth="1"/>
    <col min="10" max="14" width="9.140625" style="141"/>
    <col min="15" max="16384" width="9.140625" style="49"/>
  </cols>
  <sheetData>
    <row r="1" spans="1:16" s="74" customFormat="1" ht="71.25" customHeight="1" x14ac:dyDescent="0.25">
      <c r="A1" s="148" t="s">
        <v>73</v>
      </c>
      <c r="B1" s="148" t="s">
        <v>0</v>
      </c>
      <c r="C1" s="148" t="s">
        <v>146</v>
      </c>
      <c r="D1" s="148" t="s">
        <v>147</v>
      </c>
      <c r="E1" s="148" t="s">
        <v>94</v>
      </c>
      <c r="F1" s="148" t="s">
        <v>95</v>
      </c>
      <c r="G1" s="148" t="s">
        <v>96</v>
      </c>
      <c r="H1" s="148" t="s">
        <v>294</v>
      </c>
      <c r="I1" s="148" t="s">
        <v>295</v>
      </c>
      <c r="J1" s="155" t="s">
        <v>182</v>
      </c>
      <c r="K1" s="155" t="s">
        <v>183</v>
      </c>
      <c r="L1" s="155" t="s">
        <v>184</v>
      </c>
      <c r="M1" s="156" t="s">
        <v>186</v>
      </c>
      <c r="N1" s="155" t="s">
        <v>194</v>
      </c>
    </row>
    <row r="2" spans="1:16" ht="30" x14ac:dyDescent="0.25">
      <c r="A2" s="149">
        <v>2014</v>
      </c>
      <c r="B2" s="149" t="s">
        <v>97</v>
      </c>
      <c r="C2" s="137" t="s">
        <v>149</v>
      </c>
      <c r="D2" s="137" t="s">
        <v>150</v>
      </c>
      <c r="E2" s="137" t="s">
        <v>107</v>
      </c>
      <c r="F2" s="149" t="s">
        <v>30</v>
      </c>
      <c r="G2" s="150">
        <v>187</v>
      </c>
      <c r="H2" s="151">
        <v>0.63636363636363635</v>
      </c>
      <c r="I2" s="149"/>
      <c r="M2" s="141" t="str">
        <f>IF(LEFT(F2,2)="no","No","Yes")</f>
        <v>Yes</v>
      </c>
      <c r="N2" s="141">
        <f>IF(I2="*",1,0)</f>
        <v>0</v>
      </c>
      <c r="P2" s="132"/>
    </row>
    <row r="3" spans="1:16" ht="30" x14ac:dyDescent="0.25">
      <c r="A3" s="149">
        <v>2014</v>
      </c>
      <c r="B3" s="149" t="s">
        <v>97</v>
      </c>
      <c r="C3" s="137" t="s">
        <v>149</v>
      </c>
      <c r="D3" s="137" t="s">
        <v>150</v>
      </c>
      <c r="E3" s="137" t="s">
        <v>107</v>
      </c>
      <c r="F3" s="149" t="s">
        <v>31</v>
      </c>
      <c r="G3" s="150">
        <v>698</v>
      </c>
      <c r="H3" s="151">
        <v>0.64613180515759316</v>
      </c>
      <c r="I3" s="149" t="s">
        <v>88</v>
      </c>
      <c r="M3" s="141" t="str">
        <f t="shared" ref="M3:M66" si="0">IF(LEFT(F3,2)="no","No","Yes")</f>
        <v>Yes</v>
      </c>
      <c r="N3" s="141">
        <f t="shared" ref="N3:N66" si="1">IF(I3="*",1,0)</f>
        <v>0</v>
      </c>
      <c r="P3" s="132"/>
    </row>
    <row r="4" spans="1:16" ht="30" x14ac:dyDescent="0.25">
      <c r="A4" s="149">
        <v>2014</v>
      </c>
      <c r="B4" s="149" t="s">
        <v>97</v>
      </c>
      <c r="C4" s="137" t="s">
        <v>149</v>
      </c>
      <c r="D4" s="137" t="s">
        <v>150</v>
      </c>
      <c r="E4" s="137" t="s">
        <v>107</v>
      </c>
      <c r="F4" s="149" t="s">
        <v>32</v>
      </c>
      <c r="G4" s="150">
        <v>2135</v>
      </c>
      <c r="H4" s="151">
        <v>0.65058548009367678</v>
      </c>
      <c r="I4" s="149" t="s">
        <v>88</v>
      </c>
      <c r="M4" s="141" t="str">
        <f t="shared" si="0"/>
        <v>Yes</v>
      </c>
      <c r="N4" s="141">
        <f t="shared" si="1"/>
        <v>0</v>
      </c>
      <c r="P4" s="132"/>
    </row>
    <row r="5" spans="1:16" ht="30" x14ac:dyDescent="0.25">
      <c r="A5" s="149">
        <v>2014</v>
      </c>
      <c r="B5" s="149" t="s">
        <v>97</v>
      </c>
      <c r="C5" s="137" t="s">
        <v>149</v>
      </c>
      <c r="D5" s="137" t="s">
        <v>150</v>
      </c>
      <c r="E5" s="137" t="s">
        <v>107</v>
      </c>
      <c r="F5" s="149" t="s">
        <v>33</v>
      </c>
      <c r="G5" s="150">
        <v>7587</v>
      </c>
      <c r="H5" s="151">
        <v>0.6442599182812706</v>
      </c>
      <c r="I5" s="149" t="s">
        <v>88</v>
      </c>
      <c r="M5" s="141" t="str">
        <f t="shared" si="0"/>
        <v>Yes</v>
      </c>
      <c r="N5" s="141">
        <f t="shared" si="1"/>
        <v>0</v>
      </c>
      <c r="P5" s="132"/>
    </row>
    <row r="6" spans="1:16" ht="30" x14ac:dyDescent="0.25">
      <c r="A6" s="149">
        <v>2014</v>
      </c>
      <c r="B6" s="149" t="s">
        <v>97</v>
      </c>
      <c r="C6" s="137" t="s">
        <v>149</v>
      </c>
      <c r="D6" s="137" t="s">
        <v>150</v>
      </c>
      <c r="E6" s="137" t="s">
        <v>107</v>
      </c>
      <c r="F6" s="149" t="s">
        <v>34</v>
      </c>
      <c r="G6" s="150">
        <v>13902</v>
      </c>
      <c r="H6" s="151">
        <v>0.66220687670838729</v>
      </c>
      <c r="I6" s="149" t="s">
        <v>88</v>
      </c>
      <c r="M6" s="141" t="str">
        <f t="shared" si="0"/>
        <v>Yes</v>
      </c>
      <c r="N6" s="141">
        <f t="shared" si="1"/>
        <v>0</v>
      </c>
      <c r="P6" s="132"/>
    </row>
    <row r="7" spans="1:16" ht="30" x14ac:dyDescent="0.25">
      <c r="A7" s="149">
        <v>2014</v>
      </c>
      <c r="B7" s="149" t="s">
        <v>97</v>
      </c>
      <c r="C7" s="137" t="s">
        <v>149</v>
      </c>
      <c r="D7" s="137" t="s">
        <v>150</v>
      </c>
      <c r="E7" s="137" t="s">
        <v>107</v>
      </c>
      <c r="F7" s="149" t="s">
        <v>35</v>
      </c>
      <c r="G7" s="150">
        <v>22653</v>
      </c>
      <c r="H7" s="151">
        <v>0.68432437204785235</v>
      </c>
      <c r="I7" s="149" t="s">
        <v>88</v>
      </c>
      <c r="M7" s="141" t="str">
        <f t="shared" si="0"/>
        <v>Yes</v>
      </c>
      <c r="N7" s="141">
        <f t="shared" si="1"/>
        <v>0</v>
      </c>
      <c r="P7" s="132"/>
    </row>
    <row r="8" spans="1:16" ht="30" x14ac:dyDescent="0.25">
      <c r="A8" s="149">
        <v>2014</v>
      </c>
      <c r="B8" s="149" t="s">
        <v>97</v>
      </c>
      <c r="C8" s="137" t="s">
        <v>149</v>
      </c>
      <c r="D8" s="137" t="s">
        <v>150</v>
      </c>
      <c r="E8" s="137" t="s">
        <v>107</v>
      </c>
      <c r="F8" s="149" t="s">
        <v>36</v>
      </c>
      <c r="G8" s="150">
        <v>14460</v>
      </c>
      <c r="H8" s="151">
        <v>0.64709543568464734</v>
      </c>
      <c r="I8" s="149" t="s">
        <v>88</v>
      </c>
      <c r="M8" s="141" t="str">
        <f t="shared" si="0"/>
        <v>Yes</v>
      </c>
      <c r="N8" s="141">
        <f t="shared" si="1"/>
        <v>0</v>
      </c>
      <c r="P8" s="132"/>
    </row>
    <row r="9" spans="1:16" ht="30" x14ac:dyDescent="0.25">
      <c r="A9" s="149">
        <v>2014</v>
      </c>
      <c r="B9" s="149" t="s">
        <v>97</v>
      </c>
      <c r="C9" s="137" t="s">
        <v>149</v>
      </c>
      <c r="D9" s="137" t="s">
        <v>150</v>
      </c>
      <c r="E9" s="137" t="s">
        <v>107</v>
      </c>
      <c r="F9" s="149" t="s">
        <v>37</v>
      </c>
      <c r="G9" s="150">
        <v>3124</v>
      </c>
      <c r="H9" s="151">
        <v>0.61171574903969272</v>
      </c>
      <c r="I9" s="149" t="s">
        <v>88</v>
      </c>
      <c r="M9" s="141" t="str">
        <f t="shared" si="0"/>
        <v>Yes</v>
      </c>
      <c r="N9" s="141">
        <f t="shared" si="1"/>
        <v>0</v>
      </c>
      <c r="P9" s="132"/>
    </row>
    <row r="10" spans="1:16" ht="30" x14ac:dyDescent="0.25">
      <c r="A10" s="149">
        <v>2014</v>
      </c>
      <c r="B10" s="149" t="s">
        <v>97</v>
      </c>
      <c r="C10" s="137" t="s">
        <v>149</v>
      </c>
      <c r="D10" s="137" t="s">
        <v>148</v>
      </c>
      <c r="E10" s="137" t="s">
        <v>77</v>
      </c>
      <c r="F10" s="149" t="s">
        <v>77</v>
      </c>
      <c r="G10" s="150">
        <v>1775</v>
      </c>
      <c r="H10" s="151">
        <v>0.6647887323943662</v>
      </c>
      <c r="I10" s="149" t="s">
        <v>88</v>
      </c>
      <c r="M10" s="141" t="str">
        <f t="shared" si="0"/>
        <v>Yes</v>
      </c>
      <c r="N10" s="141">
        <f t="shared" si="1"/>
        <v>0</v>
      </c>
      <c r="P10" s="132"/>
    </row>
    <row r="11" spans="1:16" ht="30" x14ac:dyDescent="0.25">
      <c r="A11" s="149">
        <v>2014</v>
      </c>
      <c r="B11" s="149" t="s">
        <v>97</v>
      </c>
      <c r="C11" s="137" t="s">
        <v>149</v>
      </c>
      <c r="D11" s="137" t="s">
        <v>148</v>
      </c>
      <c r="E11" s="137" t="s">
        <v>77</v>
      </c>
      <c r="F11" s="149" t="s">
        <v>101</v>
      </c>
      <c r="G11" s="150">
        <v>57558</v>
      </c>
      <c r="H11" s="151">
        <v>0.66147190659856148</v>
      </c>
      <c r="I11" s="149"/>
      <c r="M11" s="141" t="str">
        <f t="shared" si="0"/>
        <v>No</v>
      </c>
      <c r="N11" s="141">
        <f>IF(I11="*",1,0)</f>
        <v>0</v>
      </c>
      <c r="P11" s="132"/>
    </row>
    <row r="12" spans="1:16" ht="30" x14ac:dyDescent="0.25">
      <c r="A12" s="149">
        <v>2014</v>
      </c>
      <c r="B12" s="149" t="s">
        <v>97</v>
      </c>
      <c r="C12" s="137" t="s">
        <v>149</v>
      </c>
      <c r="D12" s="137" t="s">
        <v>148</v>
      </c>
      <c r="E12" s="137" t="s">
        <v>76</v>
      </c>
      <c r="F12" s="149" t="s">
        <v>16</v>
      </c>
      <c r="G12" s="150">
        <v>6602</v>
      </c>
      <c r="H12" s="151">
        <v>0.65358982126628296</v>
      </c>
      <c r="I12" s="149" t="s">
        <v>88</v>
      </c>
      <c r="M12" s="141" t="str">
        <f t="shared" si="0"/>
        <v>Yes</v>
      </c>
      <c r="N12" s="141">
        <f t="shared" si="1"/>
        <v>0</v>
      </c>
      <c r="P12" s="132"/>
    </row>
    <row r="13" spans="1:16" ht="30" x14ac:dyDescent="0.25">
      <c r="A13" s="149">
        <v>2014</v>
      </c>
      <c r="B13" s="149" t="s">
        <v>97</v>
      </c>
      <c r="C13" s="137" t="s">
        <v>149</v>
      </c>
      <c r="D13" s="137" t="s">
        <v>148</v>
      </c>
      <c r="E13" s="137" t="s">
        <v>76</v>
      </c>
      <c r="F13" s="149" t="s">
        <v>101</v>
      </c>
      <c r="G13" s="150">
        <v>52731</v>
      </c>
      <c r="H13" s="151">
        <v>0.66257040450588833</v>
      </c>
      <c r="I13" s="149"/>
      <c r="M13" s="141" t="str">
        <f t="shared" si="0"/>
        <v>No</v>
      </c>
      <c r="N13" s="141">
        <f t="shared" si="1"/>
        <v>0</v>
      </c>
      <c r="P13" s="132"/>
    </row>
    <row r="14" spans="1:16" ht="30" x14ac:dyDescent="0.25">
      <c r="A14" s="149">
        <v>2014</v>
      </c>
      <c r="B14" s="149" t="s">
        <v>97</v>
      </c>
      <c r="C14" s="137" t="s">
        <v>149</v>
      </c>
      <c r="D14" s="137" t="s">
        <v>150</v>
      </c>
      <c r="E14" s="137" t="s">
        <v>108</v>
      </c>
      <c r="F14" s="149" t="s">
        <v>87</v>
      </c>
      <c r="G14" s="150">
        <v>130</v>
      </c>
      <c r="H14" s="151">
        <v>0.6</v>
      </c>
      <c r="I14" s="149" t="s">
        <v>88</v>
      </c>
      <c r="M14" s="141" t="str">
        <f t="shared" si="0"/>
        <v>Yes</v>
      </c>
      <c r="N14" s="141">
        <f t="shared" si="1"/>
        <v>0</v>
      </c>
      <c r="P14" s="132"/>
    </row>
    <row r="15" spans="1:16" ht="30" x14ac:dyDescent="0.25">
      <c r="A15" s="149">
        <v>2014</v>
      </c>
      <c r="B15" s="149" t="s">
        <v>97</v>
      </c>
      <c r="C15" s="137" t="s">
        <v>149</v>
      </c>
      <c r="D15" s="137" t="s">
        <v>150</v>
      </c>
      <c r="E15" s="137" t="s">
        <v>108</v>
      </c>
      <c r="F15" s="149" t="s">
        <v>85</v>
      </c>
      <c r="G15" s="150">
        <v>1299</v>
      </c>
      <c r="H15" s="151">
        <v>0.62201693610469588</v>
      </c>
      <c r="I15" s="149" t="s">
        <v>75</v>
      </c>
      <c r="M15" s="141" t="str">
        <f t="shared" si="0"/>
        <v>Yes</v>
      </c>
      <c r="N15" s="141">
        <f t="shared" si="1"/>
        <v>1</v>
      </c>
      <c r="P15" s="132"/>
    </row>
    <row r="16" spans="1:16" ht="30" x14ac:dyDescent="0.25">
      <c r="A16" s="149">
        <v>2014</v>
      </c>
      <c r="B16" s="149" t="s">
        <v>97</v>
      </c>
      <c r="C16" s="137" t="s">
        <v>149</v>
      </c>
      <c r="D16" s="137" t="s">
        <v>150</v>
      </c>
      <c r="E16" s="137" t="s">
        <v>108</v>
      </c>
      <c r="F16" s="149" t="s">
        <v>86</v>
      </c>
      <c r="G16" s="150">
        <v>912</v>
      </c>
      <c r="H16" s="151">
        <v>0.60635964912280704</v>
      </c>
      <c r="I16" s="149" t="s">
        <v>75</v>
      </c>
      <c r="M16" s="141" t="str">
        <f t="shared" si="0"/>
        <v>Yes</v>
      </c>
      <c r="N16" s="141">
        <f t="shared" si="1"/>
        <v>1</v>
      </c>
      <c r="P16" s="132"/>
    </row>
    <row r="17" spans="1:16" ht="30" x14ac:dyDescent="0.25">
      <c r="A17" s="149">
        <v>2014</v>
      </c>
      <c r="B17" s="149" t="s">
        <v>97</v>
      </c>
      <c r="C17" s="137" t="s">
        <v>149</v>
      </c>
      <c r="D17" s="137" t="s">
        <v>150</v>
      </c>
      <c r="E17" s="137" t="s">
        <v>108</v>
      </c>
      <c r="F17" s="149" t="s">
        <v>84</v>
      </c>
      <c r="G17" s="150">
        <v>339</v>
      </c>
      <c r="H17" s="151">
        <v>0.65781710914454272</v>
      </c>
      <c r="I17" s="149" t="s">
        <v>88</v>
      </c>
      <c r="M17" s="141" t="str">
        <f t="shared" si="0"/>
        <v>Yes</v>
      </c>
      <c r="N17" s="141">
        <f t="shared" si="1"/>
        <v>0</v>
      </c>
      <c r="P17" s="132"/>
    </row>
    <row r="18" spans="1:16" ht="30" x14ac:dyDescent="0.25">
      <c r="A18" s="149">
        <v>2014</v>
      </c>
      <c r="B18" s="149" t="s">
        <v>97</v>
      </c>
      <c r="C18" s="137" t="s">
        <v>149</v>
      </c>
      <c r="D18" s="137" t="s">
        <v>150</v>
      </c>
      <c r="E18" s="137" t="s">
        <v>108</v>
      </c>
      <c r="F18" s="149" t="s">
        <v>41</v>
      </c>
      <c r="G18" s="150">
        <v>59309</v>
      </c>
      <c r="H18" s="151">
        <v>0.66315399011954346</v>
      </c>
      <c r="I18" s="149"/>
      <c r="M18" s="141" t="str">
        <f t="shared" si="0"/>
        <v>Yes</v>
      </c>
      <c r="N18" s="141">
        <f t="shared" si="1"/>
        <v>0</v>
      </c>
      <c r="P18" s="132"/>
    </row>
    <row r="19" spans="1:16" ht="30" x14ac:dyDescent="0.25">
      <c r="A19" s="149">
        <v>2014</v>
      </c>
      <c r="B19" s="149" t="s">
        <v>97</v>
      </c>
      <c r="C19" s="137" t="s">
        <v>149</v>
      </c>
      <c r="D19" s="137" t="s">
        <v>148</v>
      </c>
      <c r="E19" s="137" t="s">
        <v>79</v>
      </c>
      <c r="F19" s="149" t="s">
        <v>103</v>
      </c>
      <c r="G19" s="150">
        <v>399</v>
      </c>
      <c r="H19" s="151">
        <v>0.67669172932330823</v>
      </c>
      <c r="I19" s="149" t="s">
        <v>88</v>
      </c>
      <c r="M19" s="141" t="str">
        <f t="shared" si="0"/>
        <v>Yes</v>
      </c>
      <c r="N19" s="141">
        <f t="shared" si="1"/>
        <v>0</v>
      </c>
      <c r="P19" s="132"/>
    </row>
    <row r="20" spans="1:16" ht="30" x14ac:dyDescent="0.25">
      <c r="A20" s="149">
        <v>2014</v>
      </c>
      <c r="B20" s="149" t="s">
        <v>97</v>
      </c>
      <c r="C20" s="137" t="s">
        <v>149</v>
      </c>
      <c r="D20" s="137" t="s">
        <v>148</v>
      </c>
      <c r="E20" s="137" t="s">
        <v>79</v>
      </c>
      <c r="F20" s="149" t="s">
        <v>101</v>
      </c>
      <c r="G20" s="150">
        <v>58934</v>
      </c>
      <c r="H20" s="151">
        <v>0.66146876166559199</v>
      </c>
      <c r="I20" s="149"/>
      <c r="M20" s="141" t="str">
        <f t="shared" si="0"/>
        <v>No</v>
      </c>
      <c r="N20" s="141">
        <f t="shared" si="1"/>
        <v>0</v>
      </c>
      <c r="P20" s="132"/>
    </row>
    <row r="21" spans="1:16" ht="30" x14ac:dyDescent="0.25">
      <c r="A21" s="149">
        <v>2014</v>
      </c>
      <c r="B21" s="149" t="s">
        <v>97</v>
      </c>
      <c r="C21" s="137" t="s">
        <v>149</v>
      </c>
      <c r="D21" s="137" t="s">
        <v>148</v>
      </c>
      <c r="E21" s="137" t="s">
        <v>105</v>
      </c>
      <c r="F21" s="149" t="s">
        <v>106</v>
      </c>
      <c r="G21" s="150">
        <v>8535</v>
      </c>
      <c r="H21" s="151">
        <v>0.63725834797891034</v>
      </c>
      <c r="I21" s="149" t="s">
        <v>75</v>
      </c>
      <c r="M21" s="141" t="str">
        <f t="shared" si="0"/>
        <v>Yes</v>
      </c>
      <c r="N21" s="141">
        <f t="shared" si="1"/>
        <v>1</v>
      </c>
      <c r="P21" s="132"/>
    </row>
    <row r="22" spans="1:16" ht="30" x14ac:dyDescent="0.25">
      <c r="A22" s="149">
        <v>2014</v>
      </c>
      <c r="B22" s="149" t="s">
        <v>97</v>
      </c>
      <c r="C22" s="137" t="s">
        <v>149</v>
      </c>
      <c r="D22" s="137" t="s">
        <v>148</v>
      </c>
      <c r="E22" s="137" t="s">
        <v>105</v>
      </c>
      <c r="F22" s="149" t="s">
        <v>101</v>
      </c>
      <c r="G22" s="150">
        <v>50798</v>
      </c>
      <c r="H22" s="151">
        <v>0.66565612819402342</v>
      </c>
      <c r="I22" s="149"/>
      <c r="M22" s="141" t="str">
        <f t="shared" si="0"/>
        <v>No</v>
      </c>
      <c r="N22" s="141">
        <f t="shared" si="1"/>
        <v>0</v>
      </c>
      <c r="P22" s="132"/>
    </row>
    <row r="23" spans="1:16" ht="30" x14ac:dyDescent="0.25">
      <c r="A23" s="149">
        <v>2014</v>
      </c>
      <c r="B23" s="149" t="s">
        <v>97</v>
      </c>
      <c r="C23" s="137" t="s">
        <v>149</v>
      </c>
      <c r="D23" s="137" t="s">
        <v>148</v>
      </c>
      <c r="E23" s="137" t="s">
        <v>98</v>
      </c>
      <c r="F23" s="149" t="s">
        <v>99</v>
      </c>
      <c r="G23" s="150">
        <v>20899</v>
      </c>
      <c r="H23" s="151">
        <v>0.64725584956217996</v>
      </c>
      <c r="I23" s="149"/>
      <c r="M23" s="141" t="str">
        <f t="shared" si="0"/>
        <v>Yes</v>
      </c>
      <c r="N23" s="141">
        <f t="shared" si="1"/>
        <v>0</v>
      </c>
      <c r="P23" s="132"/>
    </row>
    <row r="24" spans="1:16" ht="30" x14ac:dyDescent="0.25">
      <c r="A24" s="149">
        <v>2014</v>
      </c>
      <c r="B24" s="149" t="s">
        <v>97</v>
      </c>
      <c r="C24" s="137" t="s">
        <v>149</v>
      </c>
      <c r="D24" s="137" t="s">
        <v>148</v>
      </c>
      <c r="E24" s="137" t="s">
        <v>98</v>
      </c>
      <c r="F24" s="149" t="s">
        <v>100</v>
      </c>
      <c r="G24" s="150">
        <v>38434</v>
      </c>
      <c r="H24" s="151">
        <v>0.66935525836498933</v>
      </c>
      <c r="I24" s="149" t="s">
        <v>75</v>
      </c>
      <c r="M24" s="141" t="str">
        <f t="shared" si="0"/>
        <v>No</v>
      </c>
      <c r="N24" s="141">
        <f t="shared" si="1"/>
        <v>1</v>
      </c>
      <c r="P24" s="132"/>
    </row>
    <row r="25" spans="1:16" ht="30" x14ac:dyDescent="0.25">
      <c r="A25" s="149">
        <v>2014</v>
      </c>
      <c r="B25" s="149" t="s">
        <v>97</v>
      </c>
      <c r="C25" s="137" t="s">
        <v>149</v>
      </c>
      <c r="D25" s="137" t="s">
        <v>148</v>
      </c>
      <c r="E25" s="137" t="s">
        <v>80</v>
      </c>
      <c r="F25" s="149" t="s">
        <v>104</v>
      </c>
      <c r="G25" s="150">
        <v>1357</v>
      </c>
      <c r="H25" s="151">
        <v>0.6484893146647015</v>
      </c>
      <c r="I25" s="149" t="s">
        <v>88</v>
      </c>
      <c r="M25" s="141" t="str">
        <f t="shared" si="0"/>
        <v>Yes</v>
      </c>
      <c r="N25" s="141">
        <f t="shared" si="1"/>
        <v>0</v>
      </c>
      <c r="P25" s="132"/>
    </row>
    <row r="26" spans="1:16" ht="30" x14ac:dyDescent="0.25">
      <c r="A26" s="149">
        <v>2014</v>
      </c>
      <c r="B26" s="149" t="s">
        <v>97</v>
      </c>
      <c r="C26" s="137" t="s">
        <v>149</v>
      </c>
      <c r="D26" s="137" t="s">
        <v>148</v>
      </c>
      <c r="E26" s="137" t="s">
        <v>80</v>
      </c>
      <c r="F26" s="149" t="s">
        <v>101</v>
      </c>
      <c r="G26" s="150">
        <v>57976</v>
      </c>
      <c r="H26" s="151">
        <v>0.66187732854974468</v>
      </c>
      <c r="I26" s="149"/>
      <c r="M26" s="141" t="str">
        <f t="shared" si="0"/>
        <v>No</v>
      </c>
      <c r="N26" s="141">
        <f t="shared" si="1"/>
        <v>0</v>
      </c>
      <c r="P26" s="132"/>
    </row>
    <row r="27" spans="1:16" ht="30" x14ac:dyDescent="0.25">
      <c r="A27" s="149">
        <v>2014</v>
      </c>
      <c r="B27" s="149" t="s">
        <v>97</v>
      </c>
      <c r="C27" s="137" t="s">
        <v>149</v>
      </c>
      <c r="D27" s="137" t="s">
        <v>148</v>
      </c>
      <c r="E27" s="137" t="s">
        <v>78</v>
      </c>
      <c r="F27" s="149" t="s">
        <v>102</v>
      </c>
      <c r="G27" s="150">
        <v>8954</v>
      </c>
      <c r="H27" s="151">
        <v>0.64786687513960239</v>
      </c>
      <c r="I27" s="149" t="s">
        <v>75</v>
      </c>
      <c r="M27" s="141" t="str">
        <f t="shared" si="0"/>
        <v>Yes</v>
      </c>
      <c r="N27" s="141">
        <f t="shared" si="1"/>
        <v>1</v>
      </c>
      <c r="P27" s="132"/>
    </row>
    <row r="28" spans="1:16" ht="30" x14ac:dyDescent="0.25">
      <c r="A28" s="149">
        <v>2014</v>
      </c>
      <c r="B28" s="149" t="s">
        <v>97</v>
      </c>
      <c r="C28" s="137" t="s">
        <v>149</v>
      </c>
      <c r="D28" s="137" t="s">
        <v>148</v>
      </c>
      <c r="E28" s="137" t="s">
        <v>78</v>
      </c>
      <c r="F28" s="149" t="s">
        <v>101</v>
      </c>
      <c r="G28" s="150">
        <v>50379</v>
      </c>
      <c r="H28" s="151">
        <v>0.66400682824192625</v>
      </c>
      <c r="I28" s="149"/>
      <c r="M28" s="141" t="str">
        <f t="shared" si="0"/>
        <v>No</v>
      </c>
      <c r="N28" s="141">
        <f t="shared" si="1"/>
        <v>0</v>
      </c>
      <c r="P28" s="132"/>
    </row>
    <row r="29" spans="1:16" ht="30" x14ac:dyDescent="0.25">
      <c r="A29" s="149">
        <v>2014</v>
      </c>
      <c r="B29" s="149" t="s">
        <v>97</v>
      </c>
      <c r="C29" s="137" t="s">
        <v>149</v>
      </c>
      <c r="D29" s="137" t="s">
        <v>150</v>
      </c>
      <c r="E29" s="137" t="s">
        <v>109</v>
      </c>
      <c r="F29" s="149" t="s">
        <v>51</v>
      </c>
      <c r="G29" s="150">
        <v>118</v>
      </c>
      <c r="H29" s="151">
        <v>0.53389830508474578</v>
      </c>
      <c r="I29" s="149" t="s">
        <v>75</v>
      </c>
      <c r="M29" s="141" t="str">
        <f t="shared" si="0"/>
        <v>Yes</v>
      </c>
      <c r="N29" s="141">
        <f t="shared" si="1"/>
        <v>1</v>
      </c>
      <c r="P29" s="132"/>
    </row>
    <row r="30" spans="1:16" ht="30" x14ac:dyDescent="0.25">
      <c r="A30" s="149">
        <v>2014</v>
      </c>
      <c r="B30" s="149" t="s">
        <v>97</v>
      </c>
      <c r="C30" s="137" t="s">
        <v>149</v>
      </c>
      <c r="D30" s="137" t="s">
        <v>150</v>
      </c>
      <c r="E30" s="137" t="s">
        <v>109</v>
      </c>
      <c r="F30" s="149" t="s">
        <v>111</v>
      </c>
      <c r="G30" s="150">
        <v>410</v>
      </c>
      <c r="H30" s="151">
        <v>0.67560975609756102</v>
      </c>
      <c r="I30" s="149" t="s">
        <v>88</v>
      </c>
      <c r="M30" s="141" t="str">
        <f t="shared" si="0"/>
        <v>Yes</v>
      </c>
      <c r="N30" s="141">
        <f t="shared" si="1"/>
        <v>0</v>
      </c>
      <c r="P30" s="132"/>
    </row>
    <row r="31" spans="1:16" ht="30" x14ac:dyDescent="0.25">
      <c r="A31" s="149">
        <v>2014</v>
      </c>
      <c r="B31" s="149" t="s">
        <v>97</v>
      </c>
      <c r="C31" s="137" t="s">
        <v>149</v>
      </c>
      <c r="D31" s="137" t="s">
        <v>150</v>
      </c>
      <c r="E31" s="137" t="s">
        <v>109</v>
      </c>
      <c r="F31" s="149" t="s">
        <v>110</v>
      </c>
      <c r="G31" s="150">
        <v>58151</v>
      </c>
      <c r="H31" s="151">
        <v>0.66181149077401935</v>
      </c>
      <c r="I31" s="149"/>
      <c r="M31" s="141" t="str">
        <f t="shared" si="0"/>
        <v>Yes</v>
      </c>
      <c r="N31" s="141">
        <f t="shared" si="1"/>
        <v>0</v>
      </c>
      <c r="P31" s="132"/>
    </row>
    <row r="32" spans="1:16" ht="30" x14ac:dyDescent="0.25">
      <c r="A32" s="149">
        <v>2014</v>
      </c>
      <c r="B32" s="149" t="s">
        <v>97</v>
      </c>
      <c r="C32" s="137" t="s">
        <v>149</v>
      </c>
      <c r="D32" s="137" t="s">
        <v>150</v>
      </c>
      <c r="E32" s="137" t="s">
        <v>109</v>
      </c>
      <c r="F32" s="149" t="s">
        <v>52</v>
      </c>
      <c r="G32" s="150">
        <v>245</v>
      </c>
      <c r="H32" s="151">
        <v>0.68979591836734699</v>
      </c>
      <c r="I32" s="149" t="s">
        <v>88</v>
      </c>
      <c r="M32" s="141" t="str">
        <f t="shared" si="0"/>
        <v>Yes</v>
      </c>
      <c r="N32" s="141">
        <f t="shared" si="1"/>
        <v>0</v>
      </c>
      <c r="P32" s="132"/>
    </row>
    <row r="33" spans="1:16" ht="30" x14ac:dyDescent="0.25">
      <c r="A33" s="149">
        <v>2013</v>
      </c>
      <c r="B33" s="149" t="s">
        <v>97</v>
      </c>
      <c r="C33" s="137" t="s">
        <v>149</v>
      </c>
      <c r="D33" s="137" t="s">
        <v>150</v>
      </c>
      <c r="E33" s="137" t="s">
        <v>107</v>
      </c>
      <c r="F33" s="149" t="s">
        <v>30</v>
      </c>
      <c r="G33" s="150">
        <v>195</v>
      </c>
      <c r="H33" s="151">
        <v>0.61538461538461542</v>
      </c>
      <c r="I33" s="149"/>
      <c r="M33" s="141" t="str">
        <f t="shared" si="0"/>
        <v>Yes</v>
      </c>
      <c r="N33" s="141">
        <f t="shared" si="1"/>
        <v>0</v>
      </c>
      <c r="P33" s="132"/>
    </row>
    <row r="34" spans="1:16" ht="30" x14ac:dyDescent="0.25">
      <c r="A34" s="149">
        <v>2013</v>
      </c>
      <c r="B34" s="149" t="s">
        <v>97</v>
      </c>
      <c r="C34" s="137" t="s">
        <v>149</v>
      </c>
      <c r="D34" s="137" t="s">
        <v>150</v>
      </c>
      <c r="E34" s="137" t="s">
        <v>107</v>
      </c>
      <c r="F34" s="149" t="s">
        <v>31</v>
      </c>
      <c r="G34" s="150">
        <v>788</v>
      </c>
      <c r="H34" s="151">
        <v>0.65482233502538068</v>
      </c>
      <c r="I34" s="149" t="s">
        <v>88</v>
      </c>
      <c r="M34" s="141" t="str">
        <f t="shared" si="0"/>
        <v>Yes</v>
      </c>
      <c r="N34" s="141">
        <f t="shared" si="1"/>
        <v>0</v>
      </c>
      <c r="P34" s="132"/>
    </row>
    <row r="35" spans="1:16" ht="30" x14ac:dyDescent="0.25">
      <c r="A35" s="149">
        <v>2013</v>
      </c>
      <c r="B35" s="149" t="s">
        <v>97</v>
      </c>
      <c r="C35" s="137" t="s">
        <v>149</v>
      </c>
      <c r="D35" s="137" t="s">
        <v>150</v>
      </c>
      <c r="E35" s="137" t="s">
        <v>107</v>
      </c>
      <c r="F35" s="149" t="s">
        <v>32</v>
      </c>
      <c r="G35" s="150">
        <v>2268</v>
      </c>
      <c r="H35" s="151">
        <v>0.61199294532627868</v>
      </c>
      <c r="I35" s="149" t="s">
        <v>88</v>
      </c>
      <c r="M35" s="141" t="str">
        <f t="shared" si="0"/>
        <v>Yes</v>
      </c>
      <c r="N35" s="141">
        <f t="shared" si="1"/>
        <v>0</v>
      </c>
      <c r="P35" s="132"/>
    </row>
    <row r="36" spans="1:16" ht="30" x14ac:dyDescent="0.25">
      <c r="A36" s="149">
        <v>2013</v>
      </c>
      <c r="B36" s="149" t="s">
        <v>97</v>
      </c>
      <c r="C36" s="137" t="s">
        <v>149</v>
      </c>
      <c r="D36" s="137" t="s">
        <v>150</v>
      </c>
      <c r="E36" s="137" t="s">
        <v>107</v>
      </c>
      <c r="F36" s="149" t="s">
        <v>33</v>
      </c>
      <c r="G36" s="150">
        <v>7503</v>
      </c>
      <c r="H36" s="151">
        <v>0.64200986272157801</v>
      </c>
      <c r="I36" s="149" t="s">
        <v>88</v>
      </c>
      <c r="M36" s="141" t="str">
        <f t="shared" si="0"/>
        <v>Yes</v>
      </c>
      <c r="N36" s="141">
        <f t="shared" si="1"/>
        <v>0</v>
      </c>
      <c r="P36" s="132"/>
    </row>
    <row r="37" spans="1:16" ht="30" x14ac:dyDescent="0.25">
      <c r="A37" s="149">
        <v>2013</v>
      </c>
      <c r="B37" s="149" t="s">
        <v>97</v>
      </c>
      <c r="C37" s="137" t="s">
        <v>149</v>
      </c>
      <c r="D37" s="137" t="s">
        <v>150</v>
      </c>
      <c r="E37" s="137" t="s">
        <v>107</v>
      </c>
      <c r="F37" s="149" t="s">
        <v>34</v>
      </c>
      <c r="G37" s="150">
        <v>13674</v>
      </c>
      <c r="H37" s="151">
        <v>0.6586953342109112</v>
      </c>
      <c r="I37" s="149" t="s">
        <v>88</v>
      </c>
      <c r="M37" s="141" t="str">
        <f t="shared" si="0"/>
        <v>Yes</v>
      </c>
      <c r="N37" s="141">
        <f t="shared" si="1"/>
        <v>0</v>
      </c>
      <c r="P37" s="132"/>
    </row>
    <row r="38" spans="1:16" ht="30" x14ac:dyDescent="0.25">
      <c r="A38" s="149">
        <v>2013</v>
      </c>
      <c r="B38" s="149" t="s">
        <v>97</v>
      </c>
      <c r="C38" s="137" t="s">
        <v>149</v>
      </c>
      <c r="D38" s="137" t="s">
        <v>150</v>
      </c>
      <c r="E38" s="137" t="s">
        <v>107</v>
      </c>
      <c r="F38" s="149" t="s">
        <v>35</v>
      </c>
      <c r="G38" s="150">
        <v>21886</v>
      </c>
      <c r="H38" s="151">
        <v>0.6769167504340674</v>
      </c>
      <c r="I38" s="149" t="s">
        <v>88</v>
      </c>
      <c r="M38" s="141" t="str">
        <f t="shared" si="0"/>
        <v>Yes</v>
      </c>
      <c r="N38" s="141">
        <f t="shared" si="1"/>
        <v>0</v>
      </c>
      <c r="P38" s="132"/>
    </row>
    <row r="39" spans="1:16" ht="30" x14ac:dyDescent="0.25">
      <c r="A39" s="149">
        <v>2013</v>
      </c>
      <c r="B39" s="149" t="s">
        <v>97</v>
      </c>
      <c r="C39" s="137" t="s">
        <v>149</v>
      </c>
      <c r="D39" s="137" t="s">
        <v>150</v>
      </c>
      <c r="E39" s="137" t="s">
        <v>107</v>
      </c>
      <c r="F39" s="149" t="s">
        <v>36</v>
      </c>
      <c r="G39" s="150">
        <v>13914</v>
      </c>
      <c r="H39" s="151">
        <v>0.63928417421302286</v>
      </c>
      <c r="I39" s="149" t="s">
        <v>88</v>
      </c>
      <c r="M39" s="141" t="str">
        <f t="shared" si="0"/>
        <v>Yes</v>
      </c>
      <c r="N39" s="141">
        <f t="shared" si="1"/>
        <v>0</v>
      </c>
      <c r="P39" s="132"/>
    </row>
    <row r="40" spans="1:16" ht="30" x14ac:dyDescent="0.25">
      <c r="A40" s="149">
        <v>2013</v>
      </c>
      <c r="B40" s="149" t="s">
        <v>97</v>
      </c>
      <c r="C40" s="137" t="s">
        <v>149</v>
      </c>
      <c r="D40" s="137" t="s">
        <v>150</v>
      </c>
      <c r="E40" s="137" t="s">
        <v>107</v>
      </c>
      <c r="F40" s="149" t="s">
        <v>37</v>
      </c>
      <c r="G40" s="150">
        <v>3062</v>
      </c>
      <c r="H40" s="151">
        <v>0.5999346832135859</v>
      </c>
      <c r="I40" s="149" t="s">
        <v>88</v>
      </c>
      <c r="M40" s="141" t="str">
        <f t="shared" si="0"/>
        <v>Yes</v>
      </c>
      <c r="N40" s="141">
        <f t="shared" si="1"/>
        <v>0</v>
      </c>
      <c r="P40" s="132"/>
    </row>
    <row r="41" spans="1:16" ht="30" x14ac:dyDescent="0.25">
      <c r="A41" s="149">
        <v>2013</v>
      </c>
      <c r="B41" s="149" t="s">
        <v>97</v>
      </c>
      <c r="C41" s="137" t="s">
        <v>149</v>
      </c>
      <c r="D41" s="137" t="s">
        <v>148</v>
      </c>
      <c r="E41" s="137" t="s">
        <v>77</v>
      </c>
      <c r="F41" s="149" t="s">
        <v>77</v>
      </c>
      <c r="G41" s="150">
        <v>1417</v>
      </c>
      <c r="H41" s="151">
        <v>0.61820748059280173</v>
      </c>
      <c r="I41" s="149" t="s">
        <v>75</v>
      </c>
      <c r="M41" s="141" t="str">
        <f t="shared" si="0"/>
        <v>Yes</v>
      </c>
      <c r="N41" s="141">
        <f t="shared" si="1"/>
        <v>1</v>
      </c>
      <c r="P41" s="132"/>
    </row>
    <row r="42" spans="1:16" ht="30" x14ac:dyDescent="0.25">
      <c r="A42" s="149">
        <v>2013</v>
      </c>
      <c r="B42" s="149" t="s">
        <v>97</v>
      </c>
      <c r="C42" s="137" t="s">
        <v>149</v>
      </c>
      <c r="D42" s="137" t="s">
        <v>148</v>
      </c>
      <c r="E42" s="137" t="s">
        <v>77</v>
      </c>
      <c r="F42" s="149" t="s">
        <v>101</v>
      </c>
      <c r="G42" s="150">
        <v>56445</v>
      </c>
      <c r="H42" s="151">
        <v>0.6551333156169723</v>
      </c>
      <c r="I42" s="149"/>
      <c r="M42" s="141" t="str">
        <f t="shared" si="0"/>
        <v>No</v>
      </c>
      <c r="N42" s="141">
        <f t="shared" si="1"/>
        <v>0</v>
      </c>
      <c r="P42" s="132"/>
    </row>
    <row r="43" spans="1:16" ht="30" x14ac:dyDescent="0.25">
      <c r="A43" s="149">
        <v>2013</v>
      </c>
      <c r="B43" s="149" t="s">
        <v>97</v>
      </c>
      <c r="C43" s="137" t="s">
        <v>149</v>
      </c>
      <c r="D43" s="137" t="s">
        <v>148</v>
      </c>
      <c r="E43" s="137" t="s">
        <v>76</v>
      </c>
      <c r="F43" s="149" t="s">
        <v>16</v>
      </c>
      <c r="G43" s="150">
        <v>6408</v>
      </c>
      <c r="H43" s="151">
        <v>0.6390449438202247</v>
      </c>
      <c r="I43" s="149" t="s">
        <v>75</v>
      </c>
      <c r="M43" s="141" t="str">
        <f t="shared" si="0"/>
        <v>Yes</v>
      </c>
      <c r="N43" s="141">
        <f t="shared" si="1"/>
        <v>1</v>
      </c>
      <c r="P43" s="132"/>
    </row>
    <row r="44" spans="1:16" ht="30" x14ac:dyDescent="0.25">
      <c r="A44" s="149">
        <v>2013</v>
      </c>
      <c r="B44" s="149" t="s">
        <v>97</v>
      </c>
      <c r="C44" s="137" t="s">
        <v>149</v>
      </c>
      <c r="D44" s="137" t="s">
        <v>148</v>
      </c>
      <c r="E44" s="137" t="s">
        <v>76</v>
      </c>
      <c r="F44" s="149" t="s">
        <v>101</v>
      </c>
      <c r="G44" s="150">
        <v>51454</v>
      </c>
      <c r="H44" s="151">
        <v>0.65612002954094917</v>
      </c>
      <c r="I44" s="149"/>
      <c r="M44" s="141" t="str">
        <f t="shared" si="0"/>
        <v>No</v>
      </c>
      <c r="N44" s="141">
        <f t="shared" si="1"/>
        <v>0</v>
      </c>
      <c r="P44" s="132"/>
    </row>
    <row r="45" spans="1:16" ht="30" x14ac:dyDescent="0.25">
      <c r="A45" s="149">
        <v>2013</v>
      </c>
      <c r="B45" s="149" t="s">
        <v>97</v>
      </c>
      <c r="C45" s="137" t="s">
        <v>149</v>
      </c>
      <c r="D45" s="137" t="s">
        <v>148</v>
      </c>
      <c r="E45" s="137" t="s">
        <v>79</v>
      </c>
      <c r="F45" s="149" t="s">
        <v>103</v>
      </c>
      <c r="G45" s="150">
        <v>262</v>
      </c>
      <c r="H45" s="151">
        <v>0.65267175572519087</v>
      </c>
      <c r="I45" s="149" t="s">
        <v>88</v>
      </c>
      <c r="M45" s="141" t="str">
        <f t="shared" si="0"/>
        <v>Yes</v>
      </c>
      <c r="N45" s="141">
        <f t="shared" si="1"/>
        <v>0</v>
      </c>
      <c r="P45" s="132"/>
    </row>
    <row r="46" spans="1:16" ht="30" x14ac:dyDescent="0.25">
      <c r="A46" s="149">
        <v>2013</v>
      </c>
      <c r="B46" s="149" t="s">
        <v>97</v>
      </c>
      <c r="C46" s="137" t="s">
        <v>149</v>
      </c>
      <c r="D46" s="137" t="s">
        <v>148</v>
      </c>
      <c r="E46" s="137" t="s">
        <v>79</v>
      </c>
      <c r="F46" s="149" t="s">
        <v>101</v>
      </c>
      <c r="G46" s="150">
        <v>57600</v>
      </c>
      <c r="H46" s="151">
        <v>0.65423611111111113</v>
      </c>
      <c r="I46" s="149"/>
      <c r="M46" s="141" t="str">
        <f t="shared" si="0"/>
        <v>No</v>
      </c>
      <c r="N46" s="141">
        <f t="shared" si="1"/>
        <v>0</v>
      </c>
      <c r="P46" s="132"/>
    </row>
    <row r="47" spans="1:16" ht="30" x14ac:dyDescent="0.25">
      <c r="A47" s="149">
        <v>2013</v>
      </c>
      <c r="B47" s="149" t="s">
        <v>97</v>
      </c>
      <c r="C47" s="137" t="s">
        <v>149</v>
      </c>
      <c r="D47" s="137" t="s">
        <v>148</v>
      </c>
      <c r="E47" s="137" t="s">
        <v>105</v>
      </c>
      <c r="F47" s="149" t="s">
        <v>106</v>
      </c>
      <c r="G47" s="150">
        <v>8211</v>
      </c>
      <c r="H47" s="151">
        <v>0.628547071002314</v>
      </c>
      <c r="I47" s="149" t="s">
        <v>75</v>
      </c>
      <c r="M47" s="141" t="str">
        <f t="shared" si="0"/>
        <v>Yes</v>
      </c>
      <c r="N47" s="141">
        <f t="shared" si="1"/>
        <v>1</v>
      </c>
      <c r="P47" s="132"/>
    </row>
    <row r="48" spans="1:16" ht="30" x14ac:dyDescent="0.25">
      <c r="A48" s="149">
        <v>2013</v>
      </c>
      <c r="B48" s="149" t="s">
        <v>97</v>
      </c>
      <c r="C48" s="137" t="s">
        <v>149</v>
      </c>
      <c r="D48" s="137" t="s">
        <v>148</v>
      </c>
      <c r="E48" s="137" t="s">
        <v>105</v>
      </c>
      <c r="F48" s="149" t="s">
        <v>101</v>
      </c>
      <c r="G48" s="150">
        <v>49651</v>
      </c>
      <c r="H48" s="151">
        <v>0.65847616362208217</v>
      </c>
      <c r="I48" s="149"/>
      <c r="M48" s="141" t="str">
        <f t="shared" si="0"/>
        <v>No</v>
      </c>
      <c r="N48" s="141">
        <f t="shared" si="1"/>
        <v>0</v>
      </c>
      <c r="P48" s="132"/>
    </row>
    <row r="49" spans="1:16" ht="30" x14ac:dyDescent="0.25">
      <c r="A49" s="149">
        <v>2013</v>
      </c>
      <c r="B49" s="149" t="s">
        <v>97</v>
      </c>
      <c r="C49" s="137" t="s">
        <v>149</v>
      </c>
      <c r="D49" s="137" t="s">
        <v>148</v>
      </c>
      <c r="E49" s="137" t="s">
        <v>98</v>
      </c>
      <c r="F49" s="149" t="s">
        <v>99</v>
      </c>
      <c r="G49" s="150">
        <v>20448</v>
      </c>
      <c r="H49" s="151">
        <v>0.63810641627543041</v>
      </c>
      <c r="I49" s="149"/>
      <c r="M49" s="141" t="str">
        <f t="shared" si="0"/>
        <v>Yes</v>
      </c>
      <c r="N49" s="141">
        <f t="shared" si="1"/>
        <v>0</v>
      </c>
      <c r="P49" s="132"/>
    </row>
    <row r="50" spans="1:16" ht="30" x14ac:dyDescent="0.25">
      <c r="A50" s="149">
        <v>2013</v>
      </c>
      <c r="B50" s="149" t="s">
        <v>97</v>
      </c>
      <c r="C50" s="137" t="s">
        <v>149</v>
      </c>
      <c r="D50" s="137" t="s">
        <v>148</v>
      </c>
      <c r="E50" s="137" t="s">
        <v>98</v>
      </c>
      <c r="F50" s="149" t="s">
        <v>100</v>
      </c>
      <c r="G50" s="150">
        <v>37414</v>
      </c>
      <c r="H50" s="151">
        <v>0.66304057304752229</v>
      </c>
      <c r="I50" s="149" t="s">
        <v>75</v>
      </c>
      <c r="M50" s="141" t="str">
        <f t="shared" si="0"/>
        <v>No</v>
      </c>
      <c r="N50" s="141">
        <f t="shared" si="1"/>
        <v>1</v>
      </c>
      <c r="P50" s="132"/>
    </row>
    <row r="51" spans="1:16" ht="30" x14ac:dyDescent="0.25">
      <c r="A51" s="149">
        <v>2013</v>
      </c>
      <c r="B51" s="149" t="s">
        <v>97</v>
      </c>
      <c r="C51" s="137" t="s">
        <v>149</v>
      </c>
      <c r="D51" s="137" t="s">
        <v>148</v>
      </c>
      <c r="E51" s="137" t="s">
        <v>80</v>
      </c>
      <c r="F51" s="149" t="s">
        <v>104</v>
      </c>
      <c r="G51" s="150">
        <v>1229</v>
      </c>
      <c r="H51" s="151">
        <v>0.64198535394629785</v>
      </c>
      <c r="I51" s="149" t="s">
        <v>88</v>
      </c>
      <c r="M51" s="141" t="str">
        <f t="shared" si="0"/>
        <v>Yes</v>
      </c>
      <c r="N51" s="141">
        <f t="shared" si="1"/>
        <v>0</v>
      </c>
      <c r="P51" s="132"/>
    </row>
    <row r="52" spans="1:16" ht="30" x14ac:dyDescent="0.25">
      <c r="A52" s="149">
        <v>2013</v>
      </c>
      <c r="B52" s="149" t="s">
        <v>97</v>
      </c>
      <c r="C52" s="137" t="s">
        <v>149</v>
      </c>
      <c r="D52" s="137" t="s">
        <v>148</v>
      </c>
      <c r="E52" s="137" t="s">
        <v>80</v>
      </c>
      <c r="F52" s="149" t="s">
        <v>101</v>
      </c>
      <c r="G52" s="150">
        <v>56633</v>
      </c>
      <c r="H52" s="151">
        <v>0.65449472922147867</v>
      </c>
      <c r="I52" s="149"/>
      <c r="M52" s="141" t="str">
        <f t="shared" si="0"/>
        <v>No</v>
      </c>
      <c r="N52" s="141">
        <f t="shared" si="1"/>
        <v>0</v>
      </c>
      <c r="P52" s="132"/>
    </row>
    <row r="53" spans="1:16" ht="30" x14ac:dyDescent="0.25">
      <c r="A53" s="149">
        <v>2013</v>
      </c>
      <c r="B53" s="149" t="s">
        <v>97</v>
      </c>
      <c r="C53" s="137" t="s">
        <v>149</v>
      </c>
      <c r="D53" s="137" t="s">
        <v>148</v>
      </c>
      <c r="E53" s="137" t="s">
        <v>78</v>
      </c>
      <c r="F53" s="149" t="s">
        <v>102</v>
      </c>
      <c r="G53" s="150">
        <v>8447</v>
      </c>
      <c r="H53" s="151">
        <v>0.63726766899490939</v>
      </c>
      <c r="I53" s="149" t="s">
        <v>75</v>
      </c>
      <c r="M53" s="141" t="str">
        <f t="shared" si="0"/>
        <v>Yes</v>
      </c>
      <c r="N53" s="141">
        <f t="shared" si="1"/>
        <v>1</v>
      </c>
      <c r="P53" s="132"/>
    </row>
    <row r="54" spans="1:16" ht="30" x14ac:dyDescent="0.25">
      <c r="A54" s="149">
        <v>2013</v>
      </c>
      <c r="B54" s="149" t="s">
        <v>97</v>
      </c>
      <c r="C54" s="137" t="s">
        <v>149</v>
      </c>
      <c r="D54" s="137" t="s">
        <v>148</v>
      </c>
      <c r="E54" s="137" t="s">
        <v>78</v>
      </c>
      <c r="F54" s="149" t="s">
        <v>101</v>
      </c>
      <c r="G54" s="150">
        <v>49415</v>
      </c>
      <c r="H54" s="151">
        <v>0.65712840230699177</v>
      </c>
      <c r="I54" s="149"/>
      <c r="M54" s="141" t="str">
        <f t="shared" si="0"/>
        <v>No</v>
      </c>
      <c r="N54" s="141">
        <f t="shared" si="1"/>
        <v>0</v>
      </c>
      <c r="P54" s="132"/>
    </row>
    <row r="55" spans="1:16" ht="30" x14ac:dyDescent="0.25">
      <c r="A55" s="149">
        <v>2013</v>
      </c>
      <c r="B55" s="149" t="s">
        <v>97</v>
      </c>
      <c r="C55" s="137" t="s">
        <v>149</v>
      </c>
      <c r="D55" s="137" t="s">
        <v>150</v>
      </c>
      <c r="E55" s="137" t="s">
        <v>109</v>
      </c>
      <c r="F55" s="149" t="s">
        <v>51</v>
      </c>
      <c r="G55" s="150">
        <v>129</v>
      </c>
      <c r="H55" s="151">
        <v>0.60465116279069764</v>
      </c>
      <c r="I55" s="149" t="s">
        <v>88</v>
      </c>
      <c r="M55" s="141" t="str">
        <f t="shared" si="0"/>
        <v>Yes</v>
      </c>
      <c r="N55" s="141">
        <f t="shared" si="1"/>
        <v>0</v>
      </c>
      <c r="P55" s="132"/>
    </row>
    <row r="56" spans="1:16" ht="30" x14ac:dyDescent="0.25">
      <c r="A56" s="149">
        <v>2013</v>
      </c>
      <c r="B56" s="149" t="s">
        <v>97</v>
      </c>
      <c r="C56" s="137" t="s">
        <v>149</v>
      </c>
      <c r="D56" s="137" t="s">
        <v>150</v>
      </c>
      <c r="E56" s="137" t="s">
        <v>109</v>
      </c>
      <c r="F56" s="149" t="s">
        <v>111</v>
      </c>
      <c r="G56" s="150">
        <v>394</v>
      </c>
      <c r="H56" s="151">
        <v>0.64467005076142136</v>
      </c>
      <c r="I56" s="149" t="s">
        <v>88</v>
      </c>
      <c r="M56" s="141" t="str">
        <f t="shared" si="0"/>
        <v>Yes</v>
      </c>
      <c r="N56" s="141">
        <f t="shared" si="1"/>
        <v>0</v>
      </c>
      <c r="P56" s="132"/>
    </row>
    <row r="57" spans="1:16" ht="30" x14ac:dyDescent="0.25">
      <c r="A57" s="149">
        <v>2013</v>
      </c>
      <c r="B57" s="149" t="s">
        <v>97</v>
      </c>
      <c r="C57" s="137" t="s">
        <v>149</v>
      </c>
      <c r="D57" s="137" t="s">
        <v>150</v>
      </c>
      <c r="E57" s="137" t="s">
        <v>109</v>
      </c>
      <c r="F57" s="149" t="s">
        <v>110</v>
      </c>
      <c r="G57" s="150">
        <v>56897</v>
      </c>
      <c r="H57" s="151">
        <v>0.65321545951456139</v>
      </c>
      <c r="I57" s="149"/>
      <c r="M57" s="141" t="str">
        <f t="shared" si="0"/>
        <v>Yes</v>
      </c>
      <c r="N57" s="141">
        <f t="shared" si="1"/>
        <v>0</v>
      </c>
      <c r="P57" s="132"/>
    </row>
    <row r="58" spans="1:16" ht="30" x14ac:dyDescent="0.25">
      <c r="A58" s="149">
        <v>2013</v>
      </c>
      <c r="B58" s="149" t="s">
        <v>97</v>
      </c>
      <c r="C58" s="137" t="s">
        <v>149</v>
      </c>
      <c r="D58" s="137" t="s">
        <v>150</v>
      </c>
      <c r="E58" s="137" t="s">
        <v>109</v>
      </c>
      <c r="F58" s="149" t="s">
        <v>52</v>
      </c>
      <c r="G58" s="150">
        <v>269</v>
      </c>
      <c r="H58" s="151">
        <v>0.68773234200743494</v>
      </c>
      <c r="I58" s="149" t="s">
        <v>88</v>
      </c>
      <c r="M58" s="141" t="str">
        <f t="shared" si="0"/>
        <v>Yes</v>
      </c>
      <c r="N58" s="141">
        <f t="shared" si="1"/>
        <v>0</v>
      </c>
      <c r="P58" s="132"/>
    </row>
    <row r="59" spans="1:16" ht="30" x14ac:dyDescent="0.25">
      <c r="A59" s="149">
        <v>2012</v>
      </c>
      <c r="B59" s="149" t="s">
        <v>97</v>
      </c>
      <c r="C59" s="137" t="s">
        <v>149</v>
      </c>
      <c r="D59" s="137" t="s">
        <v>150</v>
      </c>
      <c r="E59" s="137" t="s">
        <v>107</v>
      </c>
      <c r="F59" s="149" t="s">
        <v>30</v>
      </c>
      <c r="G59" s="150">
        <v>256</v>
      </c>
      <c r="H59" s="151">
        <v>0.61328125</v>
      </c>
      <c r="I59" s="149"/>
      <c r="M59" s="141" t="str">
        <f t="shared" si="0"/>
        <v>Yes</v>
      </c>
      <c r="N59" s="141">
        <f t="shared" si="1"/>
        <v>0</v>
      </c>
      <c r="P59" s="132"/>
    </row>
    <row r="60" spans="1:16" ht="30" x14ac:dyDescent="0.25">
      <c r="A60" s="149">
        <v>2012</v>
      </c>
      <c r="B60" s="149" t="s">
        <v>97</v>
      </c>
      <c r="C60" s="137" t="s">
        <v>149</v>
      </c>
      <c r="D60" s="137" t="s">
        <v>150</v>
      </c>
      <c r="E60" s="137" t="s">
        <v>107</v>
      </c>
      <c r="F60" s="149" t="s">
        <v>31</v>
      </c>
      <c r="G60" s="150">
        <v>817</v>
      </c>
      <c r="H60" s="151">
        <v>0.6217870257037944</v>
      </c>
      <c r="I60" s="149" t="s">
        <v>88</v>
      </c>
      <c r="M60" s="141" t="str">
        <f t="shared" si="0"/>
        <v>Yes</v>
      </c>
      <c r="N60" s="141">
        <f t="shared" si="1"/>
        <v>0</v>
      </c>
      <c r="P60" s="132"/>
    </row>
    <row r="61" spans="1:16" ht="30" x14ac:dyDescent="0.25">
      <c r="A61" s="149">
        <v>2012</v>
      </c>
      <c r="B61" s="149" t="s">
        <v>97</v>
      </c>
      <c r="C61" s="137" t="s">
        <v>149</v>
      </c>
      <c r="D61" s="137" t="s">
        <v>150</v>
      </c>
      <c r="E61" s="137" t="s">
        <v>107</v>
      </c>
      <c r="F61" s="149" t="s">
        <v>32</v>
      </c>
      <c r="G61" s="150">
        <v>2535</v>
      </c>
      <c r="H61" s="151">
        <v>0.63353057199211049</v>
      </c>
      <c r="I61" s="149" t="s">
        <v>88</v>
      </c>
      <c r="M61" s="141" t="str">
        <f t="shared" si="0"/>
        <v>Yes</v>
      </c>
      <c r="N61" s="141">
        <f t="shared" si="1"/>
        <v>0</v>
      </c>
      <c r="P61" s="132"/>
    </row>
    <row r="62" spans="1:16" ht="30" x14ac:dyDescent="0.25">
      <c r="A62" s="149">
        <v>2012</v>
      </c>
      <c r="B62" s="149" t="s">
        <v>97</v>
      </c>
      <c r="C62" s="137" t="s">
        <v>149</v>
      </c>
      <c r="D62" s="137" t="s">
        <v>150</v>
      </c>
      <c r="E62" s="137" t="s">
        <v>107</v>
      </c>
      <c r="F62" s="149" t="s">
        <v>33</v>
      </c>
      <c r="G62" s="150">
        <v>7968</v>
      </c>
      <c r="H62" s="151">
        <v>0.62424698795180722</v>
      </c>
      <c r="I62" s="149" t="s">
        <v>88</v>
      </c>
      <c r="M62" s="141" t="str">
        <f t="shared" si="0"/>
        <v>Yes</v>
      </c>
      <c r="N62" s="141">
        <f t="shared" si="1"/>
        <v>0</v>
      </c>
      <c r="P62" s="132"/>
    </row>
    <row r="63" spans="1:16" ht="30" x14ac:dyDescent="0.25">
      <c r="A63" s="149">
        <v>2012</v>
      </c>
      <c r="B63" s="149" t="s">
        <v>97</v>
      </c>
      <c r="C63" s="137" t="s">
        <v>149</v>
      </c>
      <c r="D63" s="137" t="s">
        <v>150</v>
      </c>
      <c r="E63" s="137" t="s">
        <v>107</v>
      </c>
      <c r="F63" s="149" t="s">
        <v>34</v>
      </c>
      <c r="G63" s="150">
        <v>14713</v>
      </c>
      <c r="H63" s="151">
        <v>0.63576429008359958</v>
      </c>
      <c r="I63" s="149" t="s">
        <v>88</v>
      </c>
      <c r="M63" s="141" t="str">
        <f t="shared" si="0"/>
        <v>Yes</v>
      </c>
      <c r="N63" s="141">
        <f t="shared" si="1"/>
        <v>0</v>
      </c>
      <c r="P63" s="132"/>
    </row>
    <row r="64" spans="1:16" ht="30" x14ac:dyDescent="0.25">
      <c r="A64" s="149">
        <v>2012</v>
      </c>
      <c r="B64" s="149" t="s">
        <v>97</v>
      </c>
      <c r="C64" s="137" t="s">
        <v>149</v>
      </c>
      <c r="D64" s="137" t="s">
        <v>150</v>
      </c>
      <c r="E64" s="137" t="s">
        <v>107</v>
      </c>
      <c r="F64" s="149" t="s">
        <v>35</v>
      </c>
      <c r="G64" s="150">
        <v>22028</v>
      </c>
      <c r="H64" s="151">
        <v>0.66138550935173412</v>
      </c>
      <c r="I64" s="149" t="s">
        <v>88</v>
      </c>
      <c r="M64" s="141" t="str">
        <f t="shared" si="0"/>
        <v>Yes</v>
      </c>
      <c r="N64" s="141">
        <f t="shared" si="1"/>
        <v>0</v>
      </c>
      <c r="P64" s="132"/>
    </row>
    <row r="65" spans="1:16" ht="30" x14ac:dyDescent="0.25">
      <c r="A65" s="149">
        <v>2012</v>
      </c>
      <c r="B65" s="149" t="s">
        <v>97</v>
      </c>
      <c r="C65" s="137" t="s">
        <v>149</v>
      </c>
      <c r="D65" s="137" t="s">
        <v>150</v>
      </c>
      <c r="E65" s="137" t="s">
        <v>107</v>
      </c>
      <c r="F65" s="149" t="s">
        <v>36</v>
      </c>
      <c r="G65" s="150">
        <v>14026</v>
      </c>
      <c r="H65" s="151">
        <v>0.62049051761015261</v>
      </c>
      <c r="I65" s="149" t="s">
        <v>88</v>
      </c>
      <c r="M65" s="141" t="str">
        <f t="shared" si="0"/>
        <v>Yes</v>
      </c>
      <c r="N65" s="141">
        <f t="shared" si="1"/>
        <v>0</v>
      </c>
      <c r="P65" s="132"/>
    </row>
    <row r="66" spans="1:16" ht="30" x14ac:dyDescent="0.25">
      <c r="A66" s="149">
        <v>2012</v>
      </c>
      <c r="B66" s="149" t="s">
        <v>97</v>
      </c>
      <c r="C66" s="137" t="s">
        <v>149</v>
      </c>
      <c r="D66" s="137" t="s">
        <v>150</v>
      </c>
      <c r="E66" s="137" t="s">
        <v>107</v>
      </c>
      <c r="F66" s="149" t="s">
        <v>37</v>
      </c>
      <c r="G66" s="150">
        <v>3043</v>
      </c>
      <c r="H66" s="151">
        <v>0.58724942490962861</v>
      </c>
      <c r="I66" s="149" t="s">
        <v>88</v>
      </c>
      <c r="M66" s="141" t="str">
        <f t="shared" si="0"/>
        <v>Yes</v>
      </c>
      <c r="N66" s="141">
        <f t="shared" si="1"/>
        <v>0</v>
      </c>
      <c r="P66" s="132"/>
    </row>
    <row r="67" spans="1:16" ht="30" x14ac:dyDescent="0.25">
      <c r="A67" s="149">
        <v>2012</v>
      </c>
      <c r="B67" s="149" t="s">
        <v>97</v>
      </c>
      <c r="C67" s="137" t="s">
        <v>149</v>
      </c>
      <c r="D67" s="137" t="s">
        <v>148</v>
      </c>
      <c r="E67" s="137" t="s">
        <v>77</v>
      </c>
      <c r="F67" s="149" t="s">
        <v>77</v>
      </c>
      <c r="G67" s="150">
        <v>1668</v>
      </c>
      <c r="H67" s="151">
        <v>0.61630695443645089</v>
      </c>
      <c r="I67" s="149" t="s">
        <v>88</v>
      </c>
      <c r="M67" s="141" t="str">
        <f t="shared" ref="M67:M130" si="2">IF(LEFT(F67,2)="no","No","Yes")</f>
        <v>Yes</v>
      </c>
      <c r="N67" s="141">
        <f t="shared" ref="N67:N130" si="3">IF(I67="*",1,0)</f>
        <v>0</v>
      </c>
      <c r="P67" s="132"/>
    </row>
    <row r="68" spans="1:16" ht="30" x14ac:dyDescent="0.25">
      <c r="A68" s="149">
        <v>2012</v>
      </c>
      <c r="B68" s="149" t="s">
        <v>97</v>
      </c>
      <c r="C68" s="137" t="s">
        <v>149</v>
      </c>
      <c r="D68" s="137" t="s">
        <v>148</v>
      </c>
      <c r="E68" s="137" t="s">
        <v>77</v>
      </c>
      <c r="F68" s="149" t="s">
        <v>101</v>
      </c>
      <c r="G68" s="150">
        <v>59328</v>
      </c>
      <c r="H68" s="151">
        <v>0.63657969255663427</v>
      </c>
      <c r="I68" s="149"/>
      <c r="M68" s="141" t="str">
        <f t="shared" si="2"/>
        <v>No</v>
      </c>
      <c r="N68" s="141">
        <f t="shared" si="3"/>
        <v>0</v>
      </c>
      <c r="P68" s="132"/>
    </row>
    <row r="69" spans="1:16" ht="30" x14ac:dyDescent="0.25">
      <c r="A69" s="149">
        <v>2012</v>
      </c>
      <c r="B69" s="149" t="s">
        <v>97</v>
      </c>
      <c r="C69" s="137" t="s">
        <v>149</v>
      </c>
      <c r="D69" s="137" t="s">
        <v>148</v>
      </c>
      <c r="E69" s="137" t="s">
        <v>76</v>
      </c>
      <c r="F69" s="149" t="s">
        <v>16</v>
      </c>
      <c r="G69" s="150">
        <v>6545</v>
      </c>
      <c r="H69" s="151">
        <v>0.62627960275019101</v>
      </c>
      <c r="I69" s="149" t="s">
        <v>88</v>
      </c>
      <c r="M69" s="141" t="str">
        <f t="shared" si="2"/>
        <v>Yes</v>
      </c>
      <c r="N69" s="141">
        <f t="shared" si="3"/>
        <v>0</v>
      </c>
      <c r="P69" s="132"/>
    </row>
    <row r="70" spans="1:16" ht="30" x14ac:dyDescent="0.25">
      <c r="A70" s="149">
        <v>2012</v>
      </c>
      <c r="B70" s="149" t="s">
        <v>97</v>
      </c>
      <c r="C70" s="137" t="s">
        <v>149</v>
      </c>
      <c r="D70" s="137" t="s">
        <v>148</v>
      </c>
      <c r="E70" s="137" t="s">
        <v>76</v>
      </c>
      <c r="F70" s="149" t="s">
        <v>101</v>
      </c>
      <c r="G70" s="150">
        <v>54451</v>
      </c>
      <c r="H70" s="151">
        <v>0.63719674569796703</v>
      </c>
      <c r="I70" s="149"/>
      <c r="M70" s="141" t="str">
        <f t="shared" si="2"/>
        <v>No</v>
      </c>
      <c r="N70" s="141">
        <f t="shared" si="3"/>
        <v>0</v>
      </c>
      <c r="P70" s="132"/>
    </row>
    <row r="71" spans="1:16" ht="30" x14ac:dyDescent="0.25">
      <c r="A71" s="149">
        <v>2012</v>
      </c>
      <c r="B71" s="149" t="s">
        <v>97</v>
      </c>
      <c r="C71" s="137" t="s">
        <v>149</v>
      </c>
      <c r="D71" s="137" t="s">
        <v>148</v>
      </c>
      <c r="E71" s="137" t="s">
        <v>79</v>
      </c>
      <c r="F71" s="149" t="s">
        <v>103</v>
      </c>
      <c r="G71" s="150">
        <v>324</v>
      </c>
      <c r="H71" s="151">
        <v>0.63888888888888884</v>
      </c>
      <c r="I71" s="149" t="s">
        <v>88</v>
      </c>
      <c r="M71" s="141" t="str">
        <f t="shared" si="2"/>
        <v>Yes</v>
      </c>
      <c r="N71" s="141">
        <f t="shared" si="3"/>
        <v>0</v>
      </c>
      <c r="P71" s="132"/>
    </row>
    <row r="72" spans="1:16" ht="30" x14ac:dyDescent="0.25">
      <c r="A72" s="149">
        <v>2012</v>
      </c>
      <c r="B72" s="149" t="s">
        <v>97</v>
      </c>
      <c r="C72" s="137" t="s">
        <v>149</v>
      </c>
      <c r="D72" s="137" t="s">
        <v>148</v>
      </c>
      <c r="E72" s="137" t="s">
        <v>79</v>
      </c>
      <c r="F72" s="149" t="s">
        <v>101</v>
      </c>
      <c r="G72" s="150">
        <v>60672</v>
      </c>
      <c r="H72" s="151">
        <v>0.63601002109704641</v>
      </c>
      <c r="I72" s="149"/>
      <c r="M72" s="141" t="str">
        <f t="shared" si="2"/>
        <v>No</v>
      </c>
      <c r="N72" s="141">
        <f t="shared" si="3"/>
        <v>0</v>
      </c>
      <c r="P72" s="132"/>
    </row>
    <row r="73" spans="1:16" ht="30" x14ac:dyDescent="0.25">
      <c r="A73" s="149">
        <v>2012</v>
      </c>
      <c r="B73" s="149" t="s">
        <v>97</v>
      </c>
      <c r="C73" s="137" t="s">
        <v>149</v>
      </c>
      <c r="D73" s="137" t="s">
        <v>148</v>
      </c>
      <c r="E73" s="137" t="s">
        <v>105</v>
      </c>
      <c r="F73" s="149" t="s">
        <v>106</v>
      </c>
      <c r="G73" s="150">
        <v>8399</v>
      </c>
      <c r="H73" s="151">
        <v>0.61138230741754973</v>
      </c>
      <c r="I73" s="149" t="s">
        <v>75</v>
      </c>
      <c r="M73" s="141" t="str">
        <f t="shared" si="2"/>
        <v>Yes</v>
      </c>
      <c r="N73" s="141">
        <f t="shared" si="3"/>
        <v>1</v>
      </c>
      <c r="P73" s="132"/>
    </row>
    <row r="74" spans="1:16" ht="30" x14ac:dyDescent="0.25">
      <c r="A74" s="149">
        <v>2012</v>
      </c>
      <c r="B74" s="149" t="s">
        <v>97</v>
      </c>
      <c r="C74" s="137" t="s">
        <v>149</v>
      </c>
      <c r="D74" s="137" t="s">
        <v>148</v>
      </c>
      <c r="E74" s="137" t="s">
        <v>105</v>
      </c>
      <c r="F74" s="149" t="s">
        <v>101</v>
      </c>
      <c r="G74" s="150">
        <v>52597</v>
      </c>
      <c r="H74" s="151">
        <v>0.63996045401829005</v>
      </c>
      <c r="I74" s="149"/>
      <c r="M74" s="141" t="str">
        <f t="shared" si="2"/>
        <v>No</v>
      </c>
      <c r="N74" s="141">
        <f t="shared" si="3"/>
        <v>0</v>
      </c>
      <c r="P74" s="132"/>
    </row>
    <row r="75" spans="1:16" ht="30" x14ac:dyDescent="0.25">
      <c r="A75" s="149">
        <v>2012</v>
      </c>
      <c r="B75" s="149" t="s">
        <v>97</v>
      </c>
      <c r="C75" s="137" t="s">
        <v>149</v>
      </c>
      <c r="D75" s="137" t="s">
        <v>148</v>
      </c>
      <c r="E75" s="137" t="s">
        <v>98</v>
      </c>
      <c r="F75" s="149" t="s">
        <v>99</v>
      </c>
      <c r="G75" s="150">
        <v>20821</v>
      </c>
      <c r="H75" s="151">
        <v>0.61918255607319528</v>
      </c>
      <c r="I75" s="149"/>
      <c r="M75" s="141" t="str">
        <f t="shared" si="2"/>
        <v>Yes</v>
      </c>
      <c r="N75" s="141">
        <f t="shared" si="3"/>
        <v>0</v>
      </c>
      <c r="P75" s="132"/>
    </row>
    <row r="76" spans="1:16" ht="30" x14ac:dyDescent="0.25">
      <c r="A76" s="149">
        <v>2012</v>
      </c>
      <c r="B76" s="149" t="s">
        <v>97</v>
      </c>
      <c r="C76" s="137" t="s">
        <v>149</v>
      </c>
      <c r="D76" s="137" t="s">
        <v>148</v>
      </c>
      <c r="E76" s="137" t="s">
        <v>98</v>
      </c>
      <c r="F76" s="149" t="s">
        <v>100</v>
      </c>
      <c r="G76" s="150">
        <v>40175</v>
      </c>
      <c r="H76" s="151">
        <v>0.6447542003733665</v>
      </c>
      <c r="I76" s="149" t="s">
        <v>75</v>
      </c>
      <c r="M76" s="141" t="str">
        <f t="shared" si="2"/>
        <v>No</v>
      </c>
      <c r="N76" s="141">
        <f t="shared" si="3"/>
        <v>1</v>
      </c>
      <c r="P76" s="132"/>
    </row>
    <row r="77" spans="1:16" ht="30" x14ac:dyDescent="0.25">
      <c r="A77" s="149">
        <v>2012</v>
      </c>
      <c r="B77" s="149" t="s">
        <v>97</v>
      </c>
      <c r="C77" s="137" t="s">
        <v>149</v>
      </c>
      <c r="D77" s="137" t="s">
        <v>148</v>
      </c>
      <c r="E77" s="137" t="s">
        <v>80</v>
      </c>
      <c r="F77" s="149" t="s">
        <v>104</v>
      </c>
      <c r="G77" s="150">
        <v>1246</v>
      </c>
      <c r="H77" s="151">
        <v>0.62680577849117169</v>
      </c>
      <c r="I77" s="149" t="s">
        <v>88</v>
      </c>
      <c r="M77" s="141" t="str">
        <f t="shared" si="2"/>
        <v>Yes</v>
      </c>
      <c r="N77" s="141">
        <f t="shared" si="3"/>
        <v>0</v>
      </c>
      <c r="P77" s="132"/>
    </row>
    <row r="78" spans="1:16" ht="30" x14ac:dyDescent="0.25">
      <c r="A78" s="149">
        <v>2012</v>
      </c>
      <c r="B78" s="149" t="s">
        <v>97</v>
      </c>
      <c r="C78" s="137" t="s">
        <v>149</v>
      </c>
      <c r="D78" s="137" t="s">
        <v>148</v>
      </c>
      <c r="E78" s="137" t="s">
        <v>80</v>
      </c>
      <c r="F78" s="149" t="s">
        <v>101</v>
      </c>
      <c r="G78" s="150">
        <v>59750</v>
      </c>
      <c r="H78" s="151">
        <v>0.63621757322175732</v>
      </c>
      <c r="I78" s="149"/>
      <c r="M78" s="141" t="str">
        <f t="shared" si="2"/>
        <v>No</v>
      </c>
      <c r="N78" s="141">
        <f t="shared" si="3"/>
        <v>0</v>
      </c>
      <c r="P78" s="132"/>
    </row>
    <row r="79" spans="1:16" ht="30" x14ac:dyDescent="0.25">
      <c r="A79" s="149">
        <v>2012</v>
      </c>
      <c r="B79" s="149" t="s">
        <v>97</v>
      </c>
      <c r="C79" s="137" t="s">
        <v>149</v>
      </c>
      <c r="D79" s="137" t="s">
        <v>148</v>
      </c>
      <c r="E79" s="137" t="s">
        <v>78</v>
      </c>
      <c r="F79" s="149" t="s">
        <v>102</v>
      </c>
      <c r="G79" s="150">
        <v>8593</v>
      </c>
      <c r="H79" s="151">
        <v>0.62539276155009893</v>
      </c>
      <c r="I79" s="149" t="s">
        <v>75</v>
      </c>
      <c r="M79" s="141" t="str">
        <f t="shared" si="2"/>
        <v>Yes</v>
      </c>
      <c r="N79" s="141">
        <f t="shared" si="3"/>
        <v>1</v>
      </c>
      <c r="P79" s="132"/>
    </row>
    <row r="80" spans="1:16" ht="30" x14ac:dyDescent="0.25">
      <c r="A80" s="149">
        <v>2012</v>
      </c>
      <c r="B80" s="149" t="s">
        <v>97</v>
      </c>
      <c r="C80" s="137" t="s">
        <v>149</v>
      </c>
      <c r="D80" s="137" t="s">
        <v>148</v>
      </c>
      <c r="E80" s="137" t="s">
        <v>78</v>
      </c>
      <c r="F80" s="149" t="s">
        <v>101</v>
      </c>
      <c r="G80" s="150">
        <v>52403</v>
      </c>
      <c r="H80" s="151">
        <v>0.63776883002881513</v>
      </c>
      <c r="I80" s="149"/>
      <c r="M80" s="141" t="str">
        <f t="shared" si="2"/>
        <v>No</v>
      </c>
      <c r="N80" s="141">
        <f t="shared" si="3"/>
        <v>0</v>
      </c>
      <c r="P80" s="132"/>
    </row>
    <row r="81" spans="1:16" x14ac:dyDescent="0.25">
      <c r="A81" s="149">
        <v>2014</v>
      </c>
      <c r="B81" s="149" t="s">
        <v>112</v>
      </c>
      <c r="C81" s="137" t="s">
        <v>93</v>
      </c>
      <c r="D81" s="137" t="s">
        <v>150</v>
      </c>
      <c r="E81" s="137" t="s">
        <v>107</v>
      </c>
      <c r="F81" s="149" t="s">
        <v>30</v>
      </c>
      <c r="G81" s="150">
        <v>204</v>
      </c>
      <c r="H81" s="151">
        <v>0.62745098039215685</v>
      </c>
      <c r="I81" s="149"/>
      <c r="M81" s="141" t="str">
        <f t="shared" si="2"/>
        <v>Yes</v>
      </c>
      <c r="N81" s="141">
        <f t="shared" si="3"/>
        <v>0</v>
      </c>
      <c r="P81" s="132"/>
    </row>
    <row r="82" spans="1:16" x14ac:dyDescent="0.25">
      <c r="A82" s="149">
        <v>2014</v>
      </c>
      <c r="B82" s="149" t="s">
        <v>112</v>
      </c>
      <c r="C82" s="137" t="s">
        <v>93</v>
      </c>
      <c r="D82" s="137" t="s">
        <v>150</v>
      </c>
      <c r="E82" s="137" t="s">
        <v>107</v>
      </c>
      <c r="F82" s="149" t="s">
        <v>31</v>
      </c>
      <c r="G82" s="150">
        <v>727</v>
      </c>
      <c r="H82" s="151">
        <v>0.66574965612104542</v>
      </c>
      <c r="I82" s="149" t="s">
        <v>88</v>
      </c>
      <c r="M82" s="141" t="str">
        <f t="shared" si="2"/>
        <v>Yes</v>
      </c>
      <c r="N82" s="141">
        <f t="shared" si="3"/>
        <v>0</v>
      </c>
      <c r="P82" s="132"/>
    </row>
    <row r="83" spans="1:16" x14ac:dyDescent="0.25">
      <c r="A83" s="149">
        <v>2014</v>
      </c>
      <c r="B83" s="149" t="s">
        <v>112</v>
      </c>
      <c r="C83" s="137" t="s">
        <v>93</v>
      </c>
      <c r="D83" s="137" t="s">
        <v>150</v>
      </c>
      <c r="E83" s="137" t="s">
        <v>107</v>
      </c>
      <c r="F83" s="149" t="s">
        <v>32</v>
      </c>
      <c r="G83" s="150">
        <v>2211</v>
      </c>
      <c r="H83" s="151">
        <v>0.67118950701040259</v>
      </c>
      <c r="I83" s="149" t="s">
        <v>88</v>
      </c>
      <c r="M83" s="141" t="str">
        <f t="shared" si="2"/>
        <v>Yes</v>
      </c>
      <c r="N83" s="141">
        <f t="shared" si="3"/>
        <v>0</v>
      </c>
      <c r="P83" s="132"/>
    </row>
    <row r="84" spans="1:16" x14ac:dyDescent="0.25">
      <c r="A84" s="149">
        <v>2014</v>
      </c>
      <c r="B84" s="149" t="s">
        <v>112</v>
      </c>
      <c r="C84" s="137" t="s">
        <v>93</v>
      </c>
      <c r="D84" s="137" t="s">
        <v>150</v>
      </c>
      <c r="E84" s="137" t="s">
        <v>107</v>
      </c>
      <c r="F84" s="149" t="s">
        <v>33</v>
      </c>
      <c r="G84" s="150">
        <v>7775</v>
      </c>
      <c r="H84" s="151">
        <v>0.68270096463022512</v>
      </c>
      <c r="I84" s="149" t="s">
        <v>88</v>
      </c>
      <c r="M84" s="141" t="str">
        <f t="shared" si="2"/>
        <v>Yes</v>
      </c>
      <c r="N84" s="141">
        <f t="shared" si="3"/>
        <v>0</v>
      </c>
      <c r="P84" s="132"/>
    </row>
    <row r="85" spans="1:16" x14ac:dyDescent="0.25">
      <c r="A85" s="149">
        <v>2014</v>
      </c>
      <c r="B85" s="149" t="s">
        <v>112</v>
      </c>
      <c r="C85" s="137" t="s">
        <v>93</v>
      </c>
      <c r="D85" s="137" t="s">
        <v>150</v>
      </c>
      <c r="E85" s="137" t="s">
        <v>107</v>
      </c>
      <c r="F85" s="149" t="s">
        <v>34</v>
      </c>
      <c r="G85" s="150">
        <v>14286</v>
      </c>
      <c r="H85" s="151">
        <v>0.70936581268374632</v>
      </c>
      <c r="I85" s="149" t="s">
        <v>75</v>
      </c>
      <c r="M85" s="141" t="str">
        <f t="shared" si="2"/>
        <v>Yes</v>
      </c>
      <c r="N85" s="141">
        <f t="shared" si="3"/>
        <v>1</v>
      </c>
      <c r="P85" s="132"/>
    </row>
    <row r="86" spans="1:16" x14ac:dyDescent="0.25">
      <c r="A86" s="149">
        <v>2014</v>
      </c>
      <c r="B86" s="149" t="s">
        <v>112</v>
      </c>
      <c r="C86" s="137" t="s">
        <v>93</v>
      </c>
      <c r="D86" s="137" t="s">
        <v>150</v>
      </c>
      <c r="E86" s="137" t="s">
        <v>107</v>
      </c>
      <c r="F86" s="149" t="s">
        <v>35</v>
      </c>
      <c r="G86" s="150">
        <v>23219</v>
      </c>
      <c r="H86" s="151">
        <v>0.75128127826349111</v>
      </c>
      <c r="I86" s="149" t="s">
        <v>75</v>
      </c>
      <c r="M86" s="141" t="str">
        <f t="shared" si="2"/>
        <v>Yes</v>
      </c>
      <c r="N86" s="141">
        <f t="shared" si="3"/>
        <v>1</v>
      </c>
      <c r="P86" s="132"/>
    </row>
    <row r="87" spans="1:16" x14ac:dyDescent="0.25">
      <c r="A87" s="149">
        <v>2014</v>
      </c>
      <c r="B87" s="149" t="s">
        <v>112</v>
      </c>
      <c r="C87" s="137" t="s">
        <v>93</v>
      </c>
      <c r="D87" s="137" t="s">
        <v>150</v>
      </c>
      <c r="E87" s="137" t="s">
        <v>107</v>
      </c>
      <c r="F87" s="149" t="s">
        <v>36</v>
      </c>
      <c r="G87" s="150">
        <v>14883</v>
      </c>
      <c r="H87" s="151">
        <v>0.7334542766915273</v>
      </c>
      <c r="I87" s="149" t="s">
        <v>75</v>
      </c>
      <c r="M87" s="141" t="str">
        <f t="shared" si="2"/>
        <v>Yes</v>
      </c>
      <c r="N87" s="141">
        <f t="shared" si="3"/>
        <v>1</v>
      </c>
      <c r="P87" s="132"/>
    </row>
    <row r="88" spans="1:16" x14ac:dyDescent="0.25">
      <c r="A88" s="149">
        <v>2014</v>
      </c>
      <c r="B88" s="149" t="s">
        <v>112</v>
      </c>
      <c r="C88" s="137" t="s">
        <v>93</v>
      </c>
      <c r="D88" s="137" t="s">
        <v>150</v>
      </c>
      <c r="E88" s="137" t="s">
        <v>107</v>
      </c>
      <c r="F88" s="149" t="s">
        <v>37</v>
      </c>
      <c r="G88" s="150">
        <v>3098</v>
      </c>
      <c r="H88" s="151">
        <v>0.71174951581665591</v>
      </c>
      <c r="I88" s="149" t="s">
        <v>75</v>
      </c>
      <c r="M88" s="141" t="str">
        <f t="shared" si="2"/>
        <v>Yes</v>
      </c>
      <c r="N88" s="141">
        <f t="shared" si="3"/>
        <v>1</v>
      </c>
      <c r="P88" s="132"/>
    </row>
    <row r="89" spans="1:16" ht="30" x14ac:dyDescent="0.25">
      <c r="A89" s="149">
        <v>2014</v>
      </c>
      <c r="B89" s="149" t="s">
        <v>112</v>
      </c>
      <c r="C89" s="137" t="s">
        <v>93</v>
      </c>
      <c r="D89" s="137" t="s">
        <v>148</v>
      </c>
      <c r="E89" s="137" t="s">
        <v>77</v>
      </c>
      <c r="F89" s="149" t="s">
        <v>77</v>
      </c>
      <c r="G89" s="150">
        <v>1835</v>
      </c>
      <c r="H89" s="151">
        <v>0.70735694822888284</v>
      </c>
      <c r="I89" s="149" t="s">
        <v>88</v>
      </c>
      <c r="M89" s="141" t="str">
        <f t="shared" si="2"/>
        <v>Yes</v>
      </c>
      <c r="N89" s="141">
        <f t="shared" si="3"/>
        <v>0</v>
      </c>
      <c r="P89" s="132"/>
    </row>
    <row r="90" spans="1:16" ht="30" x14ac:dyDescent="0.25">
      <c r="A90" s="149">
        <v>2014</v>
      </c>
      <c r="B90" s="149" t="s">
        <v>112</v>
      </c>
      <c r="C90" s="137" t="s">
        <v>93</v>
      </c>
      <c r="D90" s="137" t="s">
        <v>148</v>
      </c>
      <c r="E90" s="137" t="s">
        <v>77</v>
      </c>
      <c r="F90" s="149" t="s">
        <v>101</v>
      </c>
      <c r="G90" s="150">
        <v>59099</v>
      </c>
      <c r="H90" s="151">
        <v>0.72683124925971676</v>
      </c>
      <c r="I90" s="149"/>
      <c r="M90" s="141" t="str">
        <f t="shared" si="2"/>
        <v>No</v>
      </c>
      <c r="N90" s="141">
        <f t="shared" si="3"/>
        <v>0</v>
      </c>
      <c r="P90" s="132"/>
    </row>
    <row r="91" spans="1:16" ht="30" x14ac:dyDescent="0.25">
      <c r="A91" s="149">
        <v>2014</v>
      </c>
      <c r="B91" s="149" t="s">
        <v>112</v>
      </c>
      <c r="C91" s="137" t="s">
        <v>93</v>
      </c>
      <c r="D91" s="137" t="s">
        <v>148</v>
      </c>
      <c r="E91" s="137" t="s">
        <v>76</v>
      </c>
      <c r="F91" s="149" t="s">
        <v>16</v>
      </c>
      <c r="G91" s="150">
        <v>6793</v>
      </c>
      <c r="H91" s="151">
        <v>0.72118357132342115</v>
      </c>
      <c r="I91" s="149" t="s">
        <v>88</v>
      </c>
      <c r="M91" s="141" t="str">
        <f t="shared" si="2"/>
        <v>Yes</v>
      </c>
      <c r="N91" s="141">
        <f t="shared" si="3"/>
        <v>0</v>
      </c>
      <c r="P91" s="132"/>
    </row>
    <row r="92" spans="1:16" ht="30" x14ac:dyDescent="0.25">
      <c r="A92" s="149">
        <v>2014</v>
      </c>
      <c r="B92" s="149" t="s">
        <v>112</v>
      </c>
      <c r="C92" s="137" t="s">
        <v>93</v>
      </c>
      <c r="D92" s="137" t="s">
        <v>148</v>
      </c>
      <c r="E92" s="137" t="s">
        <v>76</v>
      </c>
      <c r="F92" s="149" t="s">
        <v>101</v>
      </c>
      <c r="G92" s="150">
        <v>54141</v>
      </c>
      <c r="H92" s="151">
        <v>0.72687981381947142</v>
      </c>
      <c r="I92" s="149"/>
      <c r="M92" s="141" t="str">
        <f t="shared" si="2"/>
        <v>No</v>
      </c>
      <c r="N92" s="141">
        <f t="shared" si="3"/>
        <v>0</v>
      </c>
      <c r="P92" s="132"/>
    </row>
    <row r="93" spans="1:16" x14ac:dyDescent="0.25">
      <c r="A93" s="149">
        <v>2014</v>
      </c>
      <c r="B93" s="149" t="s">
        <v>112</v>
      </c>
      <c r="C93" s="137" t="s">
        <v>93</v>
      </c>
      <c r="D93" s="137" t="s">
        <v>150</v>
      </c>
      <c r="E93" s="137" t="s">
        <v>108</v>
      </c>
      <c r="F93" s="149" t="s">
        <v>87</v>
      </c>
      <c r="G93" s="150">
        <v>134</v>
      </c>
      <c r="H93" s="151">
        <v>0.55223880597014929</v>
      </c>
      <c r="I93" s="149" t="s">
        <v>75</v>
      </c>
      <c r="M93" s="141" t="str">
        <f t="shared" si="2"/>
        <v>Yes</v>
      </c>
      <c r="N93" s="141">
        <f t="shared" si="3"/>
        <v>1</v>
      </c>
      <c r="P93" s="132"/>
    </row>
    <row r="94" spans="1:16" x14ac:dyDescent="0.25">
      <c r="A94" s="149">
        <v>2014</v>
      </c>
      <c r="B94" s="149" t="s">
        <v>112</v>
      </c>
      <c r="C94" s="137" t="s">
        <v>93</v>
      </c>
      <c r="D94" s="137" t="s">
        <v>150</v>
      </c>
      <c r="E94" s="137" t="s">
        <v>108</v>
      </c>
      <c r="F94" s="149" t="s">
        <v>85</v>
      </c>
      <c r="G94" s="150">
        <v>1321</v>
      </c>
      <c r="H94" s="151">
        <v>0.6442089326267979</v>
      </c>
      <c r="I94" s="149" t="s">
        <v>75</v>
      </c>
      <c r="M94" s="141" t="str">
        <f t="shared" si="2"/>
        <v>Yes</v>
      </c>
      <c r="N94" s="141">
        <f t="shared" si="3"/>
        <v>1</v>
      </c>
      <c r="P94" s="132"/>
    </row>
    <row r="95" spans="1:16" x14ac:dyDescent="0.25">
      <c r="A95" s="149">
        <v>2014</v>
      </c>
      <c r="B95" s="149" t="s">
        <v>112</v>
      </c>
      <c r="C95" s="137" t="s">
        <v>93</v>
      </c>
      <c r="D95" s="137" t="s">
        <v>150</v>
      </c>
      <c r="E95" s="137" t="s">
        <v>108</v>
      </c>
      <c r="F95" s="149" t="s">
        <v>86</v>
      </c>
      <c r="G95" s="150">
        <v>928</v>
      </c>
      <c r="H95" s="151">
        <v>0.59913793103448276</v>
      </c>
      <c r="I95" s="149" t="s">
        <v>75</v>
      </c>
      <c r="M95" s="141" t="str">
        <f t="shared" si="2"/>
        <v>Yes</v>
      </c>
      <c r="N95" s="141">
        <f t="shared" si="3"/>
        <v>1</v>
      </c>
      <c r="P95" s="132"/>
    </row>
    <row r="96" spans="1:16" x14ac:dyDescent="0.25">
      <c r="A96" s="149">
        <v>2014</v>
      </c>
      <c r="B96" s="149" t="s">
        <v>112</v>
      </c>
      <c r="C96" s="137" t="s">
        <v>93</v>
      </c>
      <c r="D96" s="137" t="s">
        <v>150</v>
      </c>
      <c r="E96" s="137" t="s">
        <v>108</v>
      </c>
      <c r="F96" s="149" t="s">
        <v>84</v>
      </c>
      <c r="G96" s="150">
        <v>342</v>
      </c>
      <c r="H96" s="151">
        <v>0.65204678362573099</v>
      </c>
      <c r="I96" s="149" t="s">
        <v>75</v>
      </c>
      <c r="M96" s="141" t="str">
        <f t="shared" si="2"/>
        <v>Yes</v>
      </c>
      <c r="N96" s="141">
        <f t="shared" si="3"/>
        <v>1</v>
      </c>
      <c r="P96" s="132"/>
    </row>
    <row r="97" spans="1:16" x14ac:dyDescent="0.25">
      <c r="A97" s="149">
        <v>2014</v>
      </c>
      <c r="B97" s="149" t="s">
        <v>112</v>
      </c>
      <c r="C97" s="137" t="s">
        <v>93</v>
      </c>
      <c r="D97" s="137" t="s">
        <v>150</v>
      </c>
      <c r="E97" s="137" t="s">
        <v>108</v>
      </c>
      <c r="F97" s="149" t="s">
        <v>41</v>
      </c>
      <c r="G97" s="150">
        <v>60924</v>
      </c>
      <c r="H97" s="151">
        <v>0.72943339242334715</v>
      </c>
      <c r="I97" s="149"/>
      <c r="M97" s="141" t="str">
        <f t="shared" si="2"/>
        <v>Yes</v>
      </c>
      <c r="N97" s="141">
        <f t="shared" si="3"/>
        <v>0</v>
      </c>
      <c r="P97" s="132"/>
    </row>
    <row r="98" spans="1:16" ht="30" x14ac:dyDescent="0.25">
      <c r="A98" s="149">
        <v>2014</v>
      </c>
      <c r="B98" s="149" t="s">
        <v>112</v>
      </c>
      <c r="C98" s="137" t="s">
        <v>93</v>
      </c>
      <c r="D98" s="137" t="s">
        <v>148</v>
      </c>
      <c r="E98" s="137" t="s">
        <v>79</v>
      </c>
      <c r="F98" s="149" t="s">
        <v>103</v>
      </c>
      <c r="G98" s="150">
        <v>408</v>
      </c>
      <c r="H98" s="151">
        <v>0.69117647058823528</v>
      </c>
      <c r="I98" s="149" t="s">
        <v>88</v>
      </c>
      <c r="M98" s="141" t="str">
        <f t="shared" si="2"/>
        <v>Yes</v>
      </c>
      <c r="N98" s="141">
        <f t="shared" si="3"/>
        <v>0</v>
      </c>
      <c r="P98" s="132"/>
    </row>
    <row r="99" spans="1:16" ht="30" x14ac:dyDescent="0.25">
      <c r="A99" s="149">
        <v>2014</v>
      </c>
      <c r="B99" s="149" t="s">
        <v>112</v>
      </c>
      <c r="C99" s="137" t="s">
        <v>93</v>
      </c>
      <c r="D99" s="137" t="s">
        <v>148</v>
      </c>
      <c r="E99" s="137" t="s">
        <v>79</v>
      </c>
      <c r="F99" s="149" t="s">
        <v>101</v>
      </c>
      <c r="G99" s="150">
        <v>60526</v>
      </c>
      <c r="H99" s="151">
        <v>0.72648118164094766</v>
      </c>
      <c r="I99" s="149"/>
      <c r="M99" s="141" t="str">
        <f t="shared" si="2"/>
        <v>No</v>
      </c>
      <c r="N99" s="141">
        <f t="shared" si="3"/>
        <v>0</v>
      </c>
      <c r="P99" s="132"/>
    </row>
    <row r="100" spans="1:16" ht="30" x14ac:dyDescent="0.25">
      <c r="A100" s="149">
        <v>2014</v>
      </c>
      <c r="B100" s="149" t="s">
        <v>112</v>
      </c>
      <c r="C100" s="137" t="s">
        <v>93</v>
      </c>
      <c r="D100" s="137" t="s">
        <v>148</v>
      </c>
      <c r="E100" s="137" t="s">
        <v>105</v>
      </c>
      <c r="F100" s="149" t="s">
        <v>106</v>
      </c>
      <c r="G100" s="150">
        <v>8774</v>
      </c>
      <c r="H100" s="151">
        <v>0.70378390699794846</v>
      </c>
      <c r="I100" s="149" t="s">
        <v>75</v>
      </c>
      <c r="M100" s="141" t="str">
        <f t="shared" si="2"/>
        <v>Yes</v>
      </c>
      <c r="N100" s="141">
        <f t="shared" si="3"/>
        <v>1</v>
      </c>
      <c r="P100" s="132"/>
    </row>
    <row r="101" spans="1:16" ht="30" x14ac:dyDescent="0.25">
      <c r="A101" s="149">
        <v>2014</v>
      </c>
      <c r="B101" s="149" t="s">
        <v>112</v>
      </c>
      <c r="C101" s="137" t="s">
        <v>93</v>
      </c>
      <c r="D101" s="137" t="s">
        <v>148</v>
      </c>
      <c r="E101" s="137" t="s">
        <v>105</v>
      </c>
      <c r="F101" s="149" t="s">
        <v>101</v>
      </c>
      <c r="G101" s="150">
        <v>52160</v>
      </c>
      <c r="H101" s="151">
        <v>0.73002300613496929</v>
      </c>
      <c r="I101" s="149"/>
      <c r="M101" s="141" t="str">
        <f t="shared" si="2"/>
        <v>No</v>
      </c>
      <c r="N101" s="141">
        <f t="shared" si="3"/>
        <v>0</v>
      </c>
      <c r="P101" s="132"/>
    </row>
    <row r="102" spans="1:16" ht="30" x14ac:dyDescent="0.25">
      <c r="A102" s="149">
        <v>2014</v>
      </c>
      <c r="B102" s="149" t="s">
        <v>112</v>
      </c>
      <c r="C102" s="137" t="s">
        <v>93</v>
      </c>
      <c r="D102" s="137" t="s">
        <v>148</v>
      </c>
      <c r="E102" s="137" t="s">
        <v>98</v>
      </c>
      <c r="F102" s="149" t="s">
        <v>99</v>
      </c>
      <c r="G102" s="150">
        <v>21481</v>
      </c>
      <c r="H102" s="151">
        <v>0.7076486197104418</v>
      </c>
      <c r="I102" s="149"/>
      <c r="M102" s="141" t="str">
        <f t="shared" si="2"/>
        <v>Yes</v>
      </c>
      <c r="N102" s="141">
        <f t="shared" si="3"/>
        <v>0</v>
      </c>
      <c r="P102" s="132"/>
    </row>
    <row r="103" spans="1:16" ht="30" x14ac:dyDescent="0.25">
      <c r="A103" s="149">
        <v>2014</v>
      </c>
      <c r="B103" s="149" t="s">
        <v>112</v>
      </c>
      <c r="C103" s="137" t="s">
        <v>93</v>
      </c>
      <c r="D103" s="137" t="s">
        <v>148</v>
      </c>
      <c r="E103" s="137" t="s">
        <v>98</v>
      </c>
      <c r="F103" s="149" t="s">
        <v>100</v>
      </c>
      <c r="G103" s="150">
        <v>39453</v>
      </c>
      <c r="H103" s="151">
        <v>0.73636985780549002</v>
      </c>
      <c r="I103" s="149" t="s">
        <v>75</v>
      </c>
      <c r="M103" s="141" t="str">
        <f t="shared" si="2"/>
        <v>No</v>
      </c>
      <c r="N103" s="141">
        <f t="shared" si="3"/>
        <v>1</v>
      </c>
      <c r="P103" s="132"/>
    </row>
    <row r="104" spans="1:16" ht="30" x14ac:dyDescent="0.25">
      <c r="A104" s="149">
        <v>2014</v>
      </c>
      <c r="B104" s="149" t="s">
        <v>112</v>
      </c>
      <c r="C104" s="137" t="s">
        <v>93</v>
      </c>
      <c r="D104" s="137" t="s">
        <v>148</v>
      </c>
      <c r="E104" s="137" t="s">
        <v>80</v>
      </c>
      <c r="F104" s="149" t="s">
        <v>104</v>
      </c>
      <c r="G104" s="150">
        <v>1385</v>
      </c>
      <c r="H104" s="151">
        <v>0.66787003610108309</v>
      </c>
      <c r="I104" s="149" t="s">
        <v>75</v>
      </c>
      <c r="M104" s="141" t="str">
        <f t="shared" si="2"/>
        <v>Yes</v>
      </c>
      <c r="N104" s="141">
        <f t="shared" si="3"/>
        <v>1</v>
      </c>
      <c r="P104" s="132"/>
    </row>
    <row r="105" spans="1:16" ht="30" x14ac:dyDescent="0.25">
      <c r="A105" s="149">
        <v>2014</v>
      </c>
      <c r="B105" s="149" t="s">
        <v>112</v>
      </c>
      <c r="C105" s="137" t="s">
        <v>93</v>
      </c>
      <c r="D105" s="137" t="s">
        <v>148</v>
      </c>
      <c r="E105" s="137" t="s">
        <v>80</v>
      </c>
      <c r="F105" s="149" t="s">
        <v>101</v>
      </c>
      <c r="G105" s="150">
        <v>59549</v>
      </c>
      <c r="H105" s="151">
        <v>0.72760247863104333</v>
      </c>
      <c r="I105" s="149"/>
      <c r="M105" s="141" t="str">
        <f t="shared" si="2"/>
        <v>No</v>
      </c>
      <c r="N105" s="141">
        <f t="shared" si="3"/>
        <v>0</v>
      </c>
      <c r="P105" s="132"/>
    </row>
    <row r="106" spans="1:16" ht="30" x14ac:dyDescent="0.25">
      <c r="A106" s="149">
        <v>2014</v>
      </c>
      <c r="B106" s="149" t="s">
        <v>112</v>
      </c>
      <c r="C106" s="137" t="s">
        <v>93</v>
      </c>
      <c r="D106" s="137" t="s">
        <v>148</v>
      </c>
      <c r="E106" s="137" t="s">
        <v>78</v>
      </c>
      <c r="F106" s="149" t="s">
        <v>102</v>
      </c>
      <c r="G106" s="150">
        <v>9191</v>
      </c>
      <c r="H106" s="151">
        <v>0.69448373408769448</v>
      </c>
      <c r="I106" s="149" t="s">
        <v>75</v>
      </c>
      <c r="M106" s="141" t="str">
        <f t="shared" si="2"/>
        <v>Yes</v>
      </c>
      <c r="N106" s="141">
        <f t="shared" si="3"/>
        <v>1</v>
      </c>
      <c r="P106" s="132"/>
    </row>
    <row r="107" spans="1:16" ht="30" x14ac:dyDescent="0.25">
      <c r="A107" s="149">
        <v>2014</v>
      </c>
      <c r="B107" s="149" t="s">
        <v>112</v>
      </c>
      <c r="C107" s="137" t="s">
        <v>93</v>
      </c>
      <c r="D107" s="137" t="s">
        <v>148</v>
      </c>
      <c r="E107" s="137" t="s">
        <v>78</v>
      </c>
      <c r="F107" s="149" t="s">
        <v>101</v>
      </c>
      <c r="G107" s="150">
        <v>51743</v>
      </c>
      <c r="H107" s="151">
        <v>0.73188643874533754</v>
      </c>
      <c r="I107" s="149"/>
      <c r="M107" s="141" t="str">
        <f t="shared" si="2"/>
        <v>No</v>
      </c>
      <c r="N107" s="141">
        <f t="shared" si="3"/>
        <v>0</v>
      </c>
      <c r="P107" s="132"/>
    </row>
    <row r="108" spans="1:16" x14ac:dyDescent="0.25">
      <c r="A108" s="149">
        <v>2014</v>
      </c>
      <c r="B108" s="149" t="s">
        <v>112</v>
      </c>
      <c r="C108" s="137" t="s">
        <v>93</v>
      </c>
      <c r="D108" s="137" t="s">
        <v>150</v>
      </c>
      <c r="E108" s="137" t="s">
        <v>109</v>
      </c>
      <c r="F108" s="149" t="s">
        <v>51</v>
      </c>
      <c r="G108" s="150">
        <v>118</v>
      </c>
      <c r="H108" s="151">
        <v>0.64406779661016944</v>
      </c>
      <c r="I108" s="149" t="s">
        <v>75</v>
      </c>
      <c r="M108" s="141" t="str">
        <f t="shared" si="2"/>
        <v>Yes</v>
      </c>
      <c r="N108" s="141">
        <f t="shared" si="3"/>
        <v>1</v>
      </c>
      <c r="P108" s="132"/>
    </row>
    <row r="109" spans="1:16" x14ac:dyDescent="0.25">
      <c r="A109" s="149">
        <v>2014</v>
      </c>
      <c r="B109" s="149" t="s">
        <v>112</v>
      </c>
      <c r="C109" s="137" t="s">
        <v>93</v>
      </c>
      <c r="D109" s="137" t="s">
        <v>150</v>
      </c>
      <c r="E109" s="137" t="s">
        <v>109</v>
      </c>
      <c r="F109" s="149" t="s">
        <v>111</v>
      </c>
      <c r="G109" s="150">
        <v>430</v>
      </c>
      <c r="H109" s="151">
        <v>0.7</v>
      </c>
      <c r="I109" s="149" t="s">
        <v>88</v>
      </c>
      <c r="M109" s="141" t="str">
        <f t="shared" si="2"/>
        <v>Yes</v>
      </c>
      <c r="N109" s="141">
        <f t="shared" si="3"/>
        <v>0</v>
      </c>
      <c r="P109" s="132"/>
    </row>
    <row r="110" spans="1:16" x14ac:dyDescent="0.25">
      <c r="A110" s="149">
        <v>2014</v>
      </c>
      <c r="B110" s="149" t="s">
        <v>112</v>
      </c>
      <c r="C110" s="137" t="s">
        <v>93</v>
      </c>
      <c r="D110" s="137" t="s">
        <v>150</v>
      </c>
      <c r="E110" s="137" t="s">
        <v>109</v>
      </c>
      <c r="F110" s="149" t="s">
        <v>110</v>
      </c>
      <c r="G110" s="150">
        <v>59714</v>
      </c>
      <c r="H110" s="151">
        <v>0.72644605955052421</v>
      </c>
      <c r="I110" s="149"/>
      <c r="M110" s="141" t="str">
        <f t="shared" si="2"/>
        <v>Yes</v>
      </c>
      <c r="N110" s="141">
        <f t="shared" si="3"/>
        <v>0</v>
      </c>
      <c r="P110" s="132"/>
    </row>
    <row r="111" spans="1:16" x14ac:dyDescent="0.25">
      <c r="A111" s="149">
        <v>2014</v>
      </c>
      <c r="B111" s="149" t="s">
        <v>112</v>
      </c>
      <c r="C111" s="137" t="s">
        <v>93</v>
      </c>
      <c r="D111" s="137" t="s">
        <v>150</v>
      </c>
      <c r="E111" s="137" t="s">
        <v>109</v>
      </c>
      <c r="F111" s="149" t="s">
        <v>52</v>
      </c>
      <c r="G111" s="150">
        <v>242</v>
      </c>
      <c r="H111" s="151">
        <v>0.72314049586776863</v>
      </c>
      <c r="I111" s="149" t="s">
        <v>88</v>
      </c>
      <c r="M111" s="141" t="str">
        <f t="shared" si="2"/>
        <v>Yes</v>
      </c>
      <c r="N111" s="141">
        <f t="shared" si="3"/>
        <v>0</v>
      </c>
      <c r="P111" s="132"/>
    </row>
    <row r="112" spans="1:16" x14ac:dyDescent="0.25">
      <c r="A112" s="149">
        <v>2013</v>
      </c>
      <c r="B112" s="149" t="s">
        <v>112</v>
      </c>
      <c r="C112" s="137" t="s">
        <v>93</v>
      </c>
      <c r="D112" s="137" t="s">
        <v>150</v>
      </c>
      <c r="E112" s="137" t="s">
        <v>107</v>
      </c>
      <c r="F112" s="149" t="s">
        <v>30</v>
      </c>
      <c r="G112" s="150">
        <v>201</v>
      </c>
      <c r="H112" s="151">
        <v>0.65671641791044777</v>
      </c>
      <c r="I112" s="149"/>
      <c r="M112" s="141" t="str">
        <f t="shared" si="2"/>
        <v>Yes</v>
      </c>
      <c r="N112" s="141">
        <f t="shared" si="3"/>
        <v>0</v>
      </c>
      <c r="P112" s="132"/>
    </row>
    <row r="113" spans="1:16" x14ac:dyDescent="0.25">
      <c r="A113" s="149">
        <v>2013</v>
      </c>
      <c r="B113" s="149" t="s">
        <v>112</v>
      </c>
      <c r="C113" s="137" t="s">
        <v>93</v>
      </c>
      <c r="D113" s="137" t="s">
        <v>150</v>
      </c>
      <c r="E113" s="137" t="s">
        <v>107</v>
      </c>
      <c r="F113" s="149" t="s">
        <v>31</v>
      </c>
      <c r="G113" s="150">
        <v>814</v>
      </c>
      <c r="H113" s="151">
        <v>0.68058968058968061</v>
      </c>
      <c r="I113" s="149" t="s">
        <v>88</v>
      </c>
      <c r="M113" s="141" t="str">
        <f t="shared" si="2"/>
        <v>Yes</v>
      </c>
      <c r="N113" s="141">
        <f t="shared" si="3"/>
        <v>0</v>
      </c>
      <c r="P113" s="132"/>
    </row>
    <row r="114" spans="1:16" x14ac:dyDescent="0.25">
      <c r="A114" s="149">
        <v>2013</v>
      </c>
      <c r="B114" s="149" t="s">
        <v>112</v>
      </c>
      <c r="C114" s="137" t="s">
        <v>93</v>
      </c>
      <c r="D114" s="137" t="s">
        <v>150</v>
      </c>
      <c r="E114" s="137" t="s">
        <v>107</v>
      </c>
      <c r="F114" s="149" t="s">
        <v>32</v>
      </c>
      <c r="G114" s="150">
        <v>2355</v>
      </c>
      <c r="H114" s="151">
        <v>0.64288747346072184</v>
      </c>
      <c r="I114" s="149" t="s">
        <v>88</v>
      </c>
      <c r="M114" s="141" t="str">
        <f t="shared" si="2"/>
        <v>Yes</v>
      </c>
      <c r="N114" s="141">
        <f t="shared" si="3"/>
        <v>0</v>
      </c>
      <c r="P114" s="132"/>
    </row>
    <row r="115" spans="1:16" x14ac:dyDescent="0.25">
      <c r="A115" s="149">
        <v>2013</v>
      </c>
      <c r="B115" s="149" t="s">
        <v>112</v>
      </c>
      <c r="C115" s="137" t="s">
        <v>93</v>
      </c>
      <c r="D115" s="137" t="s">
        <v>150</v>
      </c>
      <c r="E115" s="137" t="s">
        <v>107</v>
      </c>
      <c r="F115" s="149" t="s">
        <v>33</v>
      </c>
      <c r="G115" s="150">
        <v>7710</v>
      </c>
      <c r="H115" s="151">
        <v>0.6752269779507134</v>
      </c>
      <c r="I115" s="149" t="s">
        <v>88</v>
      </c>
      <c r="M115" s="141" t="str">
        <f t="shared" si="2"/>
        <v>Yes</v>
      </c>
      <c r="N115" s="141">
        <f t="shared" si="3"/>
        <v>0</v>
      </c>
      <c r="P115" s="132"/>
    </row>
    <row r="116" spans="1:16" x14ac:dyDescent="0.25">
      <c r="A116" s="149">
        <v>2013</v>
      </c>
      <c r="B116" s="149" t="s">
        <v>112</v>
      </c>
      <c r="C116" s="137" t="s">
        <v>93</v>
      </c>
      <c r="D116" s="137" t="s">
        <v>150</v>
      </c>
      <c r="E116" s="137" t="s">
        <v>107</v>
      </c>
      <c r="F116" s="149" t="s">
        <v>34</v>
      </c>
      <c r="G116" s="150">
        <v>14114</v>
      </c>
      <c r="H116" s="151">
        <v>0.70865807000141701</v>
      </c>
      <c r="I116" s="149" t="s">
        <v>88</v>
      </c>
      <c r="M116" s="141" t="str">
        <f t="shared" si="2"/>
        <v>Yes</v>
      </c>
      <c r="N116" s="141">
        <f t="shared" si="3"/>
        <v>0</v>
      </c>
      <c r="P116" s="132"/>
    </row>
    <row r="117" spans="1:16" x14ac:dyDescent="0.25">
      <c r="A117" s="149">
        <v>2013</v>
      </c>
      <c r="B117" s="149" t="s">
        <v>112</v>
      </c>
      <c r="C117" s="137" t="s">
        <v>93</v>
      </c>
      <c r="D117" s="137" t="s">
        <v>150</v>
      </c>
      <c r="E117" s="137" t="s">
        <v>107</v>
      </c>
      <c r="F117" s="149" t="s">
        <v>35</v>
      </c>
      <c r="G117" s="150">
        <v>22497</v>
      </c>
      <c r="H117" s="151">
        <v>0.75121127261412635</v>
      </c>
      <c r="I117" s="149" t="s">
        <v>75</v>
      </c>
      <c r="M117" s="141" t="str">
        <f t="shared" si="2"/>
        <v>Yes</v>
      </c>
      <c r="N117" s="141">
        <f t="shared" si="3"/>
        <v>1</v>
      </c>
      <c r="P117" s="132"/>
    </row>
    <row r="118" spans="1:16" x14ac:dyDescent="0.25">
      <c r="A118" s="149">
        <v>2013</v>
      </c>
      <c r="B118" s="149" t="s">
        <v>112</v>
      </c>
      <c r="C118" s="137" t="s">
        <v>93</v>
      </c>
      <c r="D118" s="137" t="s">
        <v>150</v>
      </c>
      <c r="E118" s="137" t="s">
        <v>107</v>
      </c>
      <c r="F118" s="149" t="s">
        <v>36</v>
      </c>
      <c r="G118" s="150">
        <v>14189</v>
      </c>
      <c r="H118" s="151">
        <v>0.73585171611811973</v>
      </c>
      <c r="I118" s="149" t="s">
        <v>75</v>
      </c>
      <c r="M118" s="141" t="str">
        <f t="shared" si="2"/>
        <v>Yes</v>
      </c>
      <c r="N118" s="141">
        <f t="shared" si="3"/>
        <v>1</v>
      </c>
      <c r="P118" s="132"/>
    </row>
    <row r="119" spans="1:16" x14ac:dyDescent="0.25">
      <c r="A119" s="149">
        <v>2013</v>
      </c>
      <c r="B119" s="149" t="s">
        <v>112</v>
      </c>
      <c r="C119" s="137" t="s">
        <v>93</v>
      </c>
      <c r="D119" s="137" t="s">
        <v>150</v>
      </c>
      <c r="E119" s="137" t="s">
        <v>107</v>
      </c>
      <c r="F119" s="149" t="s">
        <v>37</v>
      </c>
      <c r="G119" s="150">
        <v>3079</v>
      </c>
      <c r="H119" s="151">
        <v>0.70022734654108476</v>
      </c>
      <c r="I119" s="149" t="s">
        <v>88</v>
      </c>
      <c r="M119" s="141" t="str">
        <f t="shared" si="2"/>
        <v>Yes</v>
      </c>
      <c r="N119" s="141">
        <f t="shared" si="3"/>
        <v>0</v>
      </c>
      <c r="P119" s="132"/>
    </row>
    <row r="120" spans="1:16" ht="30" x14ac:dyDescent="0.25">
      <c r="A120" s="149">
        <v>2013</v>
      </c>
      <c r="B120" s="149" t="s">
        <v>112</v>
      </c>
      <c r="C120" s="137" t="s">
        <v>93</v>
      </c>
      <c r="D120" s="137" t="s">
        <v>148</v>
      </c>
      <c r="E120" s="137" t="s">
        <v>77</v>
      </c>
      <c r="F120" s="149" t="s">
        <v>77</v>
      </c>
      <c r="G120" s="150">
        <v>1424</v>
      </c>
      <c r="H120" s="151">
        <v>0.6720505617977528</v>
      </c>
      <c r="I120" s="149" t="s">
        <v>75</v>
      </c>
      <c r="M120" s="141" t="str">
        <f t="shared" si="2"/>
        <v>Yes</v>
      </c>
      <c r="N120" s="141">
        <f t="shared" si="3"/>
        <v>1</v>
      </c>
      <c r="P120" s="132"/>
    </row>
    <row r="121" spans="1:16" ht="30" x14ac:dyDescent="0.25">
      <c r="A121" s="149">
        <v>2013</v>
      </c>
      <c r="B121" s="149" t="s">
        <v>112</v>
      </c>
      <c r="C121" s="137" t="s">
        <v>93</v>
      </c>
      <c r="D121" s="137" t="s">
        <v>148</v>
      </c>
      <c r="E121" s="137" t="s">
        <v>77</v>
      </c>
      <c r="F121" s="149" t="s">
        <v>101</v>
      </c>
      <c r="G121" s="150">
        <v>58014</v>
      </c>
      <c r="H121" s="151">
        <v>0.72398041851966766</v>
      </c>
      <c r="I121" s="149"/>
      <c r="M121" s="141" t="str">
        <f t="shared" si="2"/>
        <v>No</v>
      </c>
      <c r="N121" s="141">
        <f t="shared" si="3"/>
        <v>0</v>
      </c>
      <c r="P121" s="132"/>
    </row>
    <row r="122" spans="1:16" ht="30" x14ac:dyDescent="0.25">
      <c r="A122" s="149">
        <v>2013</v>
      </c>
      <c r="B122" s="149" t="s">
        <v>112</v>
      </c>
      <c r="C122" s="137" t="s">
        <v>93</v>
      </c>
      <c r="D122" s="137" t="s">
        <v>148</v>
      </c>
      <c r="E122" s="137" t="s">
        <v>76</v>
      </c>
      <c r="F122" s="149" t="s">
        <v>16</v>
      </c>
      <c r="G122" s="150">
        <v>6533</v>
      </c>
      <c r="H122" s="151">
        <v>0.71621001071483237</v>
      </c>
      <c r="I122" s="149" t="s">
        <v>88</v>
      </c>
      <c r="M122" s="141" t="str">
        <f t="shared" si="2"/>
        <v>Yes</v>
      </c>
      <c r="N122" s="141">
        <f t="shared" si="3"/>
        <v>0</v>
      </c>
      <c r="P122" s="132"/>
    </row>
    <row r="123" spans="1:16" ht="30" x14ac:dyDescent="0.25">
      <c r="A123" s="149">
        <v>2013</v>
      </c>
      <c r="B123" s="149" t="s">
        <v>112</v>
      </c>
      <c r="C123" s="137" t="s">
        <v>93</v>
      </c>
      <c r="D123" s="137" t="s">
        <v>148</v>
      </c>
      <c r="E123" s="137" t="s">
        <v>76</v>
      </c>
      <c r="F123" s="149" t="s">
        <v>101</v>
      </c>
      <c r="G123" s="150">
        <v>52905</v>
      </c>
      <c r="H123" s="151">
        <v>0.72354219827993571</v>
      </c>
      <c r="I123" s="149"/>
      <c r="M123" s="141" t="str">
        <f t="shared" si="2"/>
        <v>No</v>
      </c>
      <c r="N123" s="141">
        <f t="shared" si="3"/>
        <v>0</v>
      </c>
      <c r="P123" s="132"/>
    </row>
    <row r="124" spans="1:16" ht="30" x14ac:dyDescent="0.25">
      <c r="A124" s="149">
        <v>2013</v>
      </c>
      <c r="B124" s="149" t="s">
        <v>112</v>
      </c>
      <c r="C124" s="137" t="s">
        <v>93</v>
      </c>
      <c r="D124" s="137" t="s">
        <v>148</v>
      </c>
      <c r="E124" s="137" t="s">
        <v>79</v>
      </c>
      <c r="F124" s="149" t="s">
        <v>103</v>
      </c>
      <c r="G124" s="150">
        <v>258</v>
      </c>
      <c r="H124" s="151">
        <v>0.63178294573643412</v>
      </c>
      <c r="I124" s="149" t="s">
        <v>75</v>
      </c>
      <c r="M124" s="141" t="str">
        <f t="shared" si="2"/>
        <v>Yes</v>
      </c>
      <c r="N124" s="141">
        <f t="shared" si="3"/>
        <v>1</v>
      </c>
      <c r="P124" s="132"/>
    </row>
    <row r="125" spans="1:16" ht="30" x14ac:dyDescent="0.25">
      <c r="A125" s="149">
        <v>2013</v>
      </c>
      <c r="B125" s="149" t="s">
        <v>112</v>
      </c>
      <c r="C125" s="137" t="s">
        <v>93</v>
      </c>
      <c r="D125" s="137" t="s">
        <v>148</v>
      </c>
      <c r="E125" s="137" t="s">
        <v>79</v>
      </c>
      <c r="F125" s="149" t="s">
        <v>101</v>
      </c>
      <c r="G125" s="150">
        <v>59180</v>
      </c>
      <c r="H125" s="151">
        <v>0.72313281514025007</v>
      </c>
      <c r="I125" s="149"/>
      <c r="M125" s="141" t="str">
        <f t="shared" si="2"/>
        <v>No</v>
      </c>
      <c r="N125" s="141">
        <f t="shared" si="3"/>
        <v>0</v>
      </c>
      <c r="P125" s="132"/>
    </row>
    <row r="126" spans="1:16" ht="30" x14ac:dyDescent="0.25">
      <c r="A126" s="149">
        <v>2013</v>
      </c>
      <c r="B126" s="149" t="s">
        <v>112</v>
      </c>
      <c r="C126" s="137" t="s">
        <v>93</v>
      </c>
      <c r="D126" s="137" t="s">
        <v>148</v>
      </c>
      <c r="E126" s="137" t="s">
        <v>105</v>
      </c>
      <c r="F126" s="149" t="s">
        <v>106</v>
      </c>
      <c r="G126" s="150">
        <v>8399</v>
      </c>
      <c r="H126" s="151">
        <v>0.70067865222050241</v>
      </c>
      <c r="I126" s="149" t="s">
        <v>75</v>
      </c>
      <c r="M126" s="141" t="str">
        <f t="shared" si="2"/>
        <v>Yes</v>
      </c>
      <c r="N126" s="141">
        <f t="shared" si="3"/>
        <v>1</v>
      </c>
      <c r="P126" s="132"/>
    </row>
    <row r="127" spans="1:16" ht="30" x14ac:dyDescent="0.25">
      <c r="A127" s="149">
        <v>2013</v>
      </c>
      <c r="B127" s="149" t="s">
        <v>112</v>
      </c>
      <c r="C127" s="137" t="s">
        <v>93</v>
      </c>
      <c r="D127" s="137" t="s">
        <v>148</v>
      </c>
      <c r="E127" s="137" t="s">
        <v>105</v>
      </c>
      <c r="F127" s="149" t="s">
        <v>101</v>
      </c>
      <c r="G127" s="150">
        <v>51039</v>
      </c>
      <c r="H127" s="151">
        <v>0.72636611218871838</v>
      </c>
      <c r="I127" s="149"/>
      <c r="M127" s="141" t="str">
        <f t="shared" si="2"/>
        <v>No</v>
      </c>
      <c r="N127" s="141">
        <f t="shared" si="3"/>
        <v>0</v>
      </c>
      <c r="P127" s="132"/>
    </row>
    <row r="128" spans="1:16" ht="30" x14ac:dyDescent="0.25">
      <c r="A128" s="149">
        <v>2013</v>
      </c>
      <c r="B128" s="149" t="s">
        <v>112</v>
      </c>
      <c r="C128" s="137" t="s">
        <v>93</v>
      </c>
      <c r="D128" s="137" t="s">
        <v>148</v>
      </c>
      <c r="E128" s="137" t="s">
        <v>98</v>
      </c>
      <c r="F128" s="149" t="s">
        <v>99</v>
      </c>
      <c r="G128" s="150">
        <v>20871</v>
      </c>
      <c r="H128" s="151">
        <v>0.70509319150975036</v>
      </c>
      <c r="I128" s="149"/>
      <c r="M128" s="141" t="str">
        <f t="shared" si="2"/>
        <v>Yes</v>
      </c>
      <c r="N128" s="141">
        <f t="shared" si="3"/>
        <v>0</v>
      </c>
      <c r="P128" s="132"/>
    </row>
    <row r="129" spans="1:16" ht="30" x14ac:dyDescent="0.25">
      <c r="A129" s="149">
        <v>2013</v>
      </c>
      <c r="B129" s="149" t="s">
        <v>112</v>
      </c>
      <c r="C129" s="137" t="s">
        <v>93</v>
      </c>
      <c r="D129" s="137" t="s">
        <v>148</v>
      </c>
      <c r="E129" s="137" t="s">
        <v>98</v>
      </c>
      <c r="F129" s="149" t="s">
        <v>100</v>
      </c>
      <c r="G129" s="150">
        <v>38567</v>
      </c>
      <c r="H129" s="151">
        <v>0.73228407706069953</v>
      </c>
      <c r="I129" s="149" t="s">
        <v>75</v>
      </c>
      <c r="M129" s="141" t="str">
        <f t="shared" si="2"/>
        <v>No</v>
      </c>
      <c r="N129" s="141">
        <f t="shared" si="3"/>
        <v>1</v>
      </c>
      <c r="P129" s="132"/>
    </row>
    <row r="130" spans="1:16" ht="30" x14ac:dyDescent="0.25">
      <c r="A130" s="149">
        <v>2013</v>
      </c>
      <c r="B130" s="149" t="s">
        <v>112</v>
      </c>
      <c r="C130" s="137" t="s">
        <v>93</v>
      </c>
      <c r="D130" s="137" t="s">
        <v>148</v>
      </c>
      <c r="E130" s="137" t="s">
        <v>80</v>
      </c>
      <c r="F130" s="149" t="s">
        <v>104</v>
      </c>
      <c r="G130" s="150">
        <v>1256</v>
      </c>
      <c r="H130" s="151">
        <v>0.66480891719745228</v>
      </c>
      <c r="I130" s="149" t="s">
        <v>75</v>
      </c>
      <c r="M130" s="141" t="str">
        <f t="shared" si="2"/>
        <v>Yes</v>
      </c>
      <c r="N130" s="141">
        <f t="shared" si="3"/>
        <v>1</v>
      </c>
      <c r="P130" s="132"/>
    </row>
    <row r="131" spans="1:16" ht="30" x14ac:dyDescent="0.25">
      <c r="A131" s="149">
        <v>2013</v>
      </c>
      <c r="B131" s="149" t="s">
        <v>112</v>
      </c>
      <c r="C131" s="137" t="s">
        <v>93</v>
      </c>
      <c r="D131" s="137" t="s">
        <v>148</v>
      </c>
      <c r="E131" s="137" t="s">
        <v>80</v>
      </c>
      <c r="F131" s="149" t="s">
        <v>101</v>
      </c>
      <c r="G131" s="150">
        <v>58182</v>
      </c>
      <c r="H131" s="151">
        <v>0.72398680004124982</v>
      </c>
      <c r="I131" s="149"/>
      <c r="M131" s="141" t="str">
        <f t="shared" ref="M131:M194" si="4">IF(LEFT(F131,2)="no","No","Yes")</f>
        <v>No</v>
      </c>
      <c r="N131" s="141">
        <f t="shared" ref="N131:N194" si="5">IF(I131="*",1,0)</f>
        <v>0</v>
      </c>
      <c r="P131" s="132"/>
    </row>
    <row r="132" spans="1:16" ht="30" x14ac:dyDescent="0.25">
      <c r="A132" s="149">
        <v>2013</v>
      </c>
      <c r="B132" s="149" t="s">
        <v>112</v>
      </c>
      <c r="C132" s="137" t="s">
        <v>93</v>
      </c>
      <c r="D132" s="137" t="s">
        <v>148</v>
      </c>
      <c r="E132" s="137" t="s">
        <v>78</v>
      </c>
      <c r="F132" s="149" t="s">
        <v>102</v>
      </c>
      <c r="G132" s="150">
        <v>8588</v>
      </c>
      <c r="H132" s="151">
        <v>0.69573823940381929</v>
      </c>
      <c r="I132" s="149" t="s">
        <v>75</v>
      </c>
      <c r="M132" s="141" t="str">
        <f t="shared" si="4"/>
        <v>Yes</v>
      </c>
      <c r="N132" s="141">
        <f t="shared" si="5"/>
        <v>1</v>
      </c>
      <c r="P132" s="132"/>
    </row>
    <row r="133" spans="1:16" ht="30" x14ac:dyDescent="0.25">
      <c r="A133" s="149">
        <v>2013</v>
      </c>
      <c r="B133" s="149" t="s">
        <v>112</v>
      </c>
      <c r="C133" s="137" t="s">
        <v>93</v>
      </c>
      <c r="D133" s="137" t="s">
        <v>148</v>
      </c>
      <c r="E133" s="137" t="s">
        <v>78</v>
      </c>
      <c r="F133" s="149" t="s">
        <v>101</v>
      </c>
      <c r="G133" s="150">
        <v>50850</v>
      </c>
      <c r="H133" s="151">
        <v>0.72729596853490663</v>
      </c>
      <c r="I133" s="149"/>
      <c r="M133" s="141" t="str">
        <f t="shared" si="4"/>
        <v>No</v>
      </c>
      <c r="N133" s="141">
        <f t="shared" si="5"/>
        <v>0</v>
      </c>
      <c r="P133" s="132"/>
    </row>
    <row r="134" spans="1:16" x14ac:dyDescent="0.25">
      <c r="A134" s="149">
        <v>2013</v>
      </c>
      <c r="B134" s="149" t="s">
        <v>112</v>
      </c>
      <c r="C134" s="137" t="s">
        <v>93</v>
      </c>
      <c r="D134" s="137" t="s">
        <v>150</v>
      </c>
      <c r="E134" s="137" t="s">
        <v>109</v>
      </c>
      <c r="F134" s="149" t="s">
        <v>51</v>
      </c>
      <c r="G134" s="150">
        <v>137</v>
      </c>
      <c r="H134" s="151">
        <v>0.58394160583941601</v>
      </c>
      <c r="I134" s="149" t="s">
        <v>75</v>
      </c>
      <c r="M134" s="141" t="str">
        <f t="shared" si="4"/>
        <v>Yes</v>
      </c>
      <c r="N134" s="141">
        <f t="shared" si="5"/>
        <v>1</v>
      </c>
      <c r="P134" s="132"/>
    </row>
    <row r="135" spans="1:16" x14ac:dyDescent="0.25">
      <c r="A135" s="149">
        <v>2013</v>
      </c>
      <c r="B135" s="149" t="s">
        <v>112</v>
      </c>
      <c r="C135" s="137" t="s">
        <v>93</v>
      </c>
      <c r="D135" s="137" t="s">
        <v>150</v>
      </c>
      <c r="E135" s="137" t="s">
        <v>109</v>
      </c>
      <c r="F135" s="149" t="s">
        <v>111</v>
      </c>
      <c r="G135" s="150">
        <v>413</v>
      </c>
      <c r="H135" s="151">
        <v>0.71912832929782078</v>
      </c>
      <c r="I135" s="149" t="s">
        <v>88</v>
      </c>
      <c r="M135" s="141" t="str">
        <f t="shared" si="4"/>
        <v>Yes</v>
      </c>
      <c r="N135" s="141">
        <f t="shared" si="5"/>
        <v>0</v>
      </c>
      <c r="P135" s="132"/>
    </row>
    <row r="136" spans="1:16" x14ac:dyDescent="0.25">
      <c r="A136" s="149">
        <v>2013</v>
      </c>
      <c r="B136" s="149" t="s">
        <v>112</v>
      </c>
      <c r="C136" s="137" t="s">
        <v>93</v>
      </c>
      <c r="D136" s="137" t="s">
        <v>150</v>
      </c>
      <c r="E136" s="137" t="s">
        <v>109</v>
      </c>
      <c r="F136" s="149" t="s">
        <v>110</v>
      </c>
      <c r="G136" s="150">
        <v>58426</v>
      </c>
      <c r="H136" s="151">
        <v>0.72252079553623383</v>
      </c>
      <c r="I136" s="149"/>
      <c r="M136" s="141" t="str">
        <f t="shared" si="4"/>
        <v>Yes</v>
      </c>
      <c r="N136" s="141">
        <f t="shared" si="5"/>
        <v>0</v>
      </c>
      <c r="P136" s="132"/>
    </row>
    <row r="137" spans="1:16" x14ac:dyDescent="0.25">
      <c r="A137" s="149">
        <v>2013</v>
      </c>
      <c r="B137" s="149" t="s">
        <v>112</v>
      </c>
      <c r="C137" s="137" t="s">
        <v>93</v>
      </c>
      <c r="D137" s="137" t="s">
        <v>150</v>
      </c>
      <c r="E137" s="137" t="s">
        <v>109</v>
      </c>
      <c r="F137" s="149" t="s">
        <v>52</v>
      </c>
      <c r="G137" s="150">
        <v>260</v>
      </c>
      <c r="H137" s="151">
        <v>0.7615384615384615</v>
      </c>
      <c r="I137" s="149" t="s">
        <v>88</v>
      </c>
      <c r="M137" s="141" t="str">
        <f t="shared" si="4"/>
        <v>Yes</v>
      </c>
      <c r="N137" s="141">
        <f t="shared" si="5"/>
        <v>0</v>
      </c>
      <c r="P137" s="132"/>
    </row>
    <row r="138" spans="1:16" x14ac:dyDescent="0.25">
      <c r="A138" s="149">
        <v>2012</v>
      </c>
      <c r="B138" s="149" t="s">
        <v>112</v>
      </c>
      <c r="C138" s="137" t="s">
        <v>93</v>
      </c>
      <c r="D138" s="137" t="s">
        <v>150</v>
      </c>
      <c r="E138" s="137" t="s">
        <v>107</v>
      </c>
      <c r="F138" s="149" t="s">
        <v>30</v>
      </c>
      <c r="G138" s="150">
        <v>256</v>
      </c>
      <c r="H138" s="151">
        <v>0.62890625</v>
      </c>
      <c r="I138" s="149"/>
      <c r="M138" s="141" t="str">
        <f t="shared" si="4"/>
        <v>Yes</v>
      </c>
      <c r="N138" s="141">
        <f t="shared" si="5"/>
        <v>0</v>
      </c>
      <c r="P138" s="132"/>
    </row>
    <row r="139" spans="1:16" x14ac:dyDescent="0.25">
      <c r="A139" s="149">
        <v>2012</v>
      </c>
      <c r="B139" s="149" t="s">
        <v>112</v>
      </c>
      <c r="C139" s="137" t="s">
        <v>93</v>
      </c>
      <c r="D139" s="137" t="s">
        <v>150</v>
      </c>
      <c r="E139" s="137" t="s">
        <v>107</v>
      </c>
      <c r="F139" s="149" t="s">
        <v>31</v>
      </c>
      <c r="G139" s="150">
        <v>850</v>
      </c>
      <c r="H139" s="151">
        <v>0.6470588235294118</v>
      </c>
      <c r="I139" s="149" t="s">
        <v>88</v>
      </c>
      <c r="M139" s="141" t="str">
        <f t="shared" si="4"/>
        <v>Yes</v>
      </c>
      <c r="N139" s="141">
        <f t="shared" si="5"/>
        <v>0</v>
      </c>
      <c r="P139" s="132"/>
    </row>
    <row r="140" spans="1:16" x14ac:dyDescent="0.25">
      <c r="A140" s="149">
        <v>2012</v>
      </c>
      <c r="B140" s="149" t="s">
        <v>112</v>
      </c>
      <c r="C140" s="137" t="s">
        <v>93</v>
      </c>
      <c r="D140" s="137" t="s">
        <v>150</v>
      </c>
      <c r="E140" s="137" t="s">
        <v>107</v>
      </c>
      <c r="F140" s="149" t="s">
        <v>32</v>
      </c>
      <c r="G140" s="150">
        <v>2631</v>
      </c>
      <c r="H140" s="151">
        <v>0.6685670847586469</v>
      </c>
      <c r="I140" s="149" t="s">
        <v>88</v>
      </c>
      <c r="M140" s="141" t="str">
        <f t="shared" si="4"/>
        <v>Yes</v>
      </c>
      <c r="N140" s="141">
        <f t="shared" si="5"/>
        <v>0</v>
      </c>
      <c r="P140" s="132"/>
    </row>
    <row r="141" spans="1:16" x14ac:dyDescent="0.25">
      <c r="A141" s="149">
        <v>2012</v>
      </c>
      <c r="B141" s="149" t="s">
        <v>112</v>
      </c>
      <c r="C141" s="137" t="s">
        <v>93</v>
      </c>
      <c r="D141" s="137" t="s">
        <v>150</v>
      </c>
      <c r="E141" s="137" t="s">
        <v>107</v>
      </c>
      <c r="F141" s="149" t="s">
        <v>33</v>
      </c>
      <c r="G141" s="150">
        <v>8222</v>
      </c>
      <c r="H141" s="151">
        <v>0.68255898808075899</v>
      </c>
      <c r="I141" s="149" t="s">
        <v>88</v>
      </c>
      <c r="M141" s="141" t="str">
        <f t="shared" si="4"/>
        <v>Yes</v>
      </c>
      <c r="N141" s="141">
        <f t="shared" si="5"/>
        <v>0</v>
      </c>
      <c r="P141" s="132"/>
    </row>
    <row r="142" spans="1:16" x14ac:dyDescent="0.25">
      <c r="A142" s="149">
        <v>2012</v>
      </c>
      <c r="B142" s="149" t="s">
        <v>112</v>
      </c>
      <c r="C142" s="137" t="s">
        <v>93</v>
      </c>
      <c r="D142" s="137" t="s">
        <v>150</v>
      </c>
      <c r="E142" s="137" t="s">
        <v>107</v>
      </c>
      <c r="F142" s="149" t="s">
        <v>34</v>
      </c>
      <c r="G142" s="150">
        <v>15239</v>
      </c>
      <c r="H142" s="151">
        <v>0.70942975260843888</v>
      </c>
      <c r="I142" s="149" t="s">
        <v>75</v>
      </c>
      <c r="M142" s="141" t="str">
        <f t="shared" si="4"/>
        <v>Yes</v>
      </c>
      <c r="N142" s="141">
        <f t="shared" si="5"/>
        <v>1</v>
      </c>
      <c r="P142" s="132"/>
    </row>
    <row r="143" spans="1:16" x14ac:dyDescent="0.25">
      <c r="A143" s="149">
        <v>2012</v>
      </c>
      <c r="B143" s="149" t="s">
        <v>112</v>
      </c>
      <c r="C143" s="137" t="s">
        <v>93</v>
      </c>
      <c r="D143" s="137" t="s">
        <v>150</v>
      </c>
      <c r="E143" s="137" t="s">
        <v>107</v>
      </c>
      <c r="F143" s="149" t="s">
        <v>35</v>
      </c>
      <c r="G143" s="150">
        <v>22774</v>
      </c>
      <c r="H143" s="151">
        <v>0.74506015631860889</v>
      </c>
      <c r="I143" s="149" t="s">
        <v>75</v>
      </c>
      <c r="M143" s="141" t="str">
        <f t="shared" si="4"/>
        <v>Yes</v>
      </c>
      <c r="N143" s="141">
        <f t="shared" si="5"/>
        <v>1</v>
      </c>
      <c r="P143" s="132"/>
    </row>
    <row r="144" spans="1:16" x14ac:dyDescent="0.25">
      <c r="A144" s="149">
        <v>2012</v>
      </c>
      <c r="B144" s="149" t="s">
        <v>112</v>
      </c>
      <c r="C144" s="137" t="s">
        <v>93</v>
      </c>
      <c r="D144" s="137" t="s">
        <v>150</v>
      </c>
      <c r="E144" s="137" t="s">
        <v>107</v>
      </c>
      <c r="F144" s="149" t="s">
        <v>36</v>
      </c>
      <c r="G144" s="150">
        <v>14543</v>
      </c>
      <c r="H144" s="151">
        <v>0.72914804373237985</v>
      </c>
      <c r="I144" s="149" t="s">
        <v>75</v>
      </c>
      <c r="M144" s="141" t="str">
        <f t="shared" si="4"/>
        <v>Yes</v>
      </c>
      <c r="N144" s="141">
        <f t="shared" si="5"/>
        <v>1</v>
      </c>
      <c r="P144" s="132"/>
    </row>
    <row r="145" spans="1:16" x14ac:dyDescent="0.25">
      <c r="A145" s="149">
        <v>2012</v>
      </c>
      <c r="B145" s="149" t="s">
        <v>112</v>
      </c>
      <c r="C145" s="137" t="s">
        <v>93</v>
      </c>
      <c r="D145" s="137" t="s">
        <v>150</v>
      </c>
      <c r="E145" s="137" t="s">
        <v>107</v>
      </c>
      <c r="F145" s="149" t="s">
        <v>37</v>
      </c>
      <c r="G145" s="150">
        <v>3103</v>
      </c>
      <c r="H145" s="151">
        <v>0.69738962294553652</v>
      </c>
      <c r="I145" s="149" t="s">
        <v>75</v>
      </c>
      <c r="M145" s="141" t="str">
        <f t="shared" si="4"/>
        <v>Yes</v>
      </c>
      <c r="N145" s="141">
        <f t="shared" si="5"/>
        <v>1</v>
      </c>
      <c r="P145" s="132"/>
    </row>
    <row r="146" spans="1:16" ht="30" x14ac:dyDescent="0.25">
      <c r="A146" s="149">
        <v>2012</v>
      </c>
      <c r="B146" s="149" t="s">
        <v>112</v>
      </c>
      <c r="C146" s="137" t="s">
        <v>93</v>
      </c>
      <c r="D146" s="137" t="s">
        <v>148</v>
      </c>
      <c r="E146" s="137" t="s">
        <v>77</v>
      </c>
      <c r="F146" s="149" t="s">
        <v>77</v>
      </c>
      <c r="G146" s="150">
        <v>1715</v>
      </c>
      <c r="H146" s="151">
        <v>0.69620991253644315</v>
      </c>
      <c r="I146" s="149" t="s">
        <v>75</v>
      </c>
      <c r="M146" s="141" t="str">
        <f t="shared" si="4"/>
        <v>Yes</v>
      </c>
      <c r="N146" s="141">
        <f t="shared" si="5"/>
        <v>1</v>
      </c>
      <c r="P146" s="132"/>
    </row>
    <row r="147" spans="1:16" ht="30" x14ac:dyDescent="0.25">
      <c r="A147" s="149">
        <v>2012</v>
      </c>
      <c r="B147" s="149" t="s">
        <v>112</v>
      </c>
      <c r="C147" s="137" t="s">
        <v>93</v>
      </c>
      <c r="D147" s="137" t="s">
        <v>148</v>
      </c>
      <c r="E147" s="137" t="s">
        <v>77</v>
      </c>
      <c r="F147" s="149" t="s">
        <v>101</v>
      </c>
      <c r="G147" s="150">
        <v>61387</v>
      </c>
      <c r="H147" s="151">
        <v>0.71971264274194857</v>
      </c>
      <c r="I147" s="149"/>
      <c r="M147" s="141" t="str">
        <f t="shared" si="4"/>
        <v>No</v>
      </c>
      <c r="N147" s="141">
        <f t="shared" si="5"/>
        <v>0</v>
      </c>
      <c r="P147" s="132"/>
    </row>
    <row r="148" spans="1:16" ht="30" x14ac:dyDescent="0.25">
      <c r="A148" s="149">
        <v>2012</v>
      </c>
      <c r="B148" s="149" t="s">
        <v>112</v>
      </c>
      <c r="C148" s="137" t="s">
        <v>93</v>
      </c>
      <c r="D148" s="137" t="s">
        <v>148</v>
      </c>
      <c r="E148" s="137" t="s">
        <v>76</v>
      </c>
      <c r="F148" s="149" t="s">
        <v>16</v>
      </c>
      <c r="G148" s="150">
        <v>6743</v>
      </c>
      <c r="H148" s="151">
        <v>0.71807800682188938</v>
      </c>
      <c r="I148" s="149" t="s">
        <v>88</v>
      </c>
      <c r="M148" s="141" t="str">
        <f t="shared" si="4"/>
        <v>Yes</v>
      </c>
      <c r="N148" s="141">
        <f t="shared" si="5"/>
        <v>0</v>
      </c>
      <c r="P148" s="132"/>
    </row>
    <row r="149" spans="1:16" ht="30" x14ac:dyDescent="0.25">
      <c r="A149" s="149">
        <v>2012</v>
      </c>
      <c r="B149" s="149" t="s">
        <v>112</v>
      </c>
      <c r="C149" s="137" t="s">
        <v>93</v>
      </c>
      <c r="D149" s="137" t="s">
        <v>148</v>
      </c>
      <c r="E149" s="137" t="s">
        <v>76</v>
      </c>
      <c r="F149" s="149" t="s">
        <v>101</v>
      </c>
      <c r="G149" s="150">
        <v>56359</v>
      </c>
      <c r="H149" s="151">
        <v>0.71919303039443572</v>
      </c>
      <c r="I149" s="149"/>
      <c r="M149" s="141" t="str">
        <f t="shared" si="4"/>
        <v>No</v>
      </c>
      <c r="N149" s="141">
        <f t="shared" si="5"/>
        <v>0</v>
      </c>
      <c r="P149" s="132"/>
    </row>
    <row r="150" spans="1:16" ht="30" x14ac:dyDescent="0.25">
      <c r="A150" s="149">
        <v>2012</v>
      </c>
      <c r="B150" s="149" t="s">
        <v>112</v>
      </c>
      <c r="C150" s="137" t="s">
        <v>93</v>
      </c>
      <c r="D150" s="137" t="s">
        <v>148</v>
      </c>
      <c r="E150" s="137" t="s">
        <v>79</v>
      </c>
      <c r="F150" s="149" t="s">
        <v>103</v>
      </c>
      <c r="G150" s="150">
        <v>327</v>
      </c>
      <c r="H150" s="151">
        <v>0.69113149847094801</v>
      </c>
      <c r="I150" s="149" t="s">
        <v>88</v>
      </c>
      <c r="M150" s="141" t="str">
        <f t="shared" si="4"/>
        <v>Yes</v>
      </c>
      <c r="N150" s="141">
        <f t="shared" si="5"/>
        <v>0</v>
      </c>
      <c r="P150" s="132"/>
    </row>
    <row r="151" spans="1:16" ht="30" x14ac:dyDescent="0.25">
      <c r="A151" s="149">
        <v>2012</v>
      </c>
      <c r="B151" s="149" t="s">
        <v>112</v>
      </c>
      <c r="C151" s="137" t="s">
        <v>93</v>
      </c>
      <c r="D151" s="137" t="s">
        <v>148</v>
      </c>
      <c r="E151" s="137" t="s">
        <v>79</v>
      </c>
      <c r="F151" s="149" t="s">
        <v>101</v>
      </c>
      <c r="G151" s="150">
        <v>62775</v>
      </c>
      <c r="H151" s="151">
        <v>0.71921943448825165</v>
      </c>
      <c r="I151" s="149"/>
      <c r="M151" s="141" t="str">
        <f t="shared" si="4"/>
        <v>No</v>
      </c>
      <c r="N151" s="141">
        <f t="shared" si="5"/>
        <v>0</v>
      </c>
      <c r="P151" s="132"/>
    </row>
    <row r="152" spans="1:16" ht="30" x14ac:dyDescent="0.25">
      <c r="A152" s="149">
        <v>2012</v>
      </c>
      <c r="B152" s="149" t="s">
        <v>112</v>
      </c>
      <c r="C152" s="137" t="s">
        <v>93</v>
      </c>
      <c r="D152" s="137" t="s">
        <v>148</v>
      </c>
      <c r="E152" s="137" t="s">
        <v>105</v>
      </c>
      <c r="F152" s="149" t="s">
        <v>106</v>
      </c>
      <c r="G152" s="150">
        <v>8668</v>
      </c>
      <c r="H152" s="151">
        <v>0.6970466082141209</v>
      </c>
      <c r="I152" s="149" t="s">
        <v>75</v>
      </c>
      <c r="M152" s="141" t="str">
        <f t="shared" si="4"/>
        <v>Yes</v>
      </c>
      <c r="N152" s="141">
        <f t="shared" si="5"/>
        <v>1</v>
      </c>
      <c r="P152" s="132"/>
    </row>
    <row r="153" spans="1:16" ht="30" x14ac:dyDescent="0.25">
      <c r="A153" s="149">
        <v>2012</v>
      </c>
      <c r="B153" s="149" t="s">
        <v>112</v>
      </c>
      <c r="C153" s="137" t="s">
        <v>93</v>
      </c>
      <c r="D153" s="137" t="s">
        <v>148</v>
      </c>
      <c r="E153" s="137" t="s">
        <v>105</v>
      </c>
      <c r="F153" s="149" t="s">
        <v>101</v>
      </c>
      <c r="G153" s="150">
        <v>54434</v>
      </c>
      <c r="H153" s="151">
        <v>0.72258147481353563</v>
      </c>
      <c r="I153" s="149"/>
      <c r="M153" s="141" t="str">
        <f t="shared" si="4"/>
        <v>No</v>
      </c>
      <c r="N153" s="141">
        <f t="shared" si="5"/>
        <v>0</v>
      </c>
      <c r="P153" s="132"/>
    </row>
    <row r="154" spans="1:16" ht="30" x14ac:dyDescent="0.25">
      <c r="A154" s="149">
        <v>2012</v>
      </c>
      <c r="B154" s="149" t="s">
        <v>112</v>
      </c>
      <c r="C154" s="137" t="s">
        <v>93</v>
      </c>
      <c r="D154" s="137" t="s">
        <v>148</v>
      </c>
      <c r="E154" s="137" t="s">
        <v>98</v>
      </c>
      <c r="F154" s="149" t="s">
        <v>99</v>
      </c>
      <c r="G154" s="150">
        <v>21451</v>
      </c>
      <c r="H154" s="151">
        <v>0.69945457088247631</v>
      </c>
      <c r="I154" s="149"/>
      <c r="M154" s="141" t="str">
        <f t="shared" si="4"/>
        <v>Yes</v>
      </c>
      <c r="N154" s="141">
        <f t="shared" si="5"/>
        <v>0</v>
      </c>
      <c r="P154" s="132"/>
    </row>
    <row r="155" spans="1:16" ht="30" x14ac:dyDescent="0.25">
      <c r="A155" s="149">
        <v>2012</v>
      </c>
      <c r="B155" s="149" t="s">
        <v>112</v>
      </c>
      <c r="C155" s="137" t="s">
        <v>93</v>
      </c>
      <c r="D155" s="137" t="s">
        <v>148</v>
      </c>
      <c r="E155" s="137" t="s">
        <v>98</v>
      </c>
      <c r="F155" s="149" t="s">
        <v>100</v>
      </c>
      <c r="G155" s="150">
        <v>41651</v>
      </c>
      <c r="H155" s="151">
        <v>0.7291781709922931</v>
      </c>
      <c r="I155" s="149" t="s">
        <v>75</v>
      </c>
      <c r="M155" s="141" t="str">
        <f t="shared" si="4"/>
        <v>No</v>
      </c>
      <c r="N155" s="141">
        <f t="shared" si="5"/>
        <v>1</v>
      </c>
      <c r="P155" s="132"/>
    </row>
    <row r="156" spans="1:16" ht="30" x14ac:dyDescent="0.25">
      <c r="A156" s="149">
        <v>2012</v>
      </c>
      <c r="B156" s="149" t="s">
        <v>112</v>
      </c>
      <c r="C156" s="137" t="s">
        <v>93</v>
      </c>
      <c r="D156" s="137" t="s">
        <v>148</v>
      </c>
      <c r="E156" s="137" t="s">
        <v>80</v>
      </c>
      <c r="F156" s="149" t="s">
        <v>104</v>
      </c>
      <c r="G156" s="150">
        <v>1264</v>
      </c>
      <c r="H156" s="151">
        <v>0.67563291139240511</v>
      </c>
      <c r="I156" s="149" t="s">
        <v>75</v>
      </c>
      <c r="M156" s="141" t="str">
        <f t="shared" si="4"/>
        <v>Yes</v>
      </c>
      <c r="N156" s="141">
        <f t="shared" si="5"/>
        <v>1</v>
      </c>
      <c r="P156" s="132"/>
    </row>
    <row r="157" spans="1:16" ht="30" x14ac:dyDescent="0.25">
      <c r="A157" s="149">
        <v>2012</v>
      </c>
      <c r="B157" s="149" t="s">
        <v>112</v>
      </c>
      <c r="C157" s="137" t="s">
        <v>93</v>
      </c>
      <c r="D157" s="137" t="s">
        <v>148</v>
      </c>
      <c r="E157" s="137" t="s">
        <v>80</v>
      </c>
      <c r="F157" s="149" t="s">
        <v>101</v>
      </c>
      <c r="G157" s="150">
        <v>61838</v>
      </c>
      <c r="H157" s="151">
        <v>0.71996183576441675</v>
      </c>
      <c r="I157" s="149"/>
      <c r="M157" s="141" t="str">
        <f t="shared" si="4"/>
        <v>No</v>
      </c>
      <c r="N157" s="141">
        <f t="shared" si="5"/>
        <v>0</v>
      </c>
      <c r="P157" s="132"/>
    </row>
    <row r="158" spans="1:16" ht="30" x14ac:dyDescent="0.25">
      <c r="A158" s="149">
        <v>2012</v>
      </c>
      <c r="B158" s="149" t="s">
        <v>112</v>
      </c>
      <c r="C158" s="137" t="s">
        <v>93</v>
      </c>
      <c r="D158" s="137" t="s">
        <v>148</v>
      </c>
      <c r="E158" s="137" t="s">
        <v>78</v>
      </c>
      <c r="F158" s="149" t="s">
        <v>102</v>
      </c>
      <c r="G158" s="150">
        <v>8847</v>
      </c>
      <c r="H158" s="151">
        <v>0.69119475528427721</v>
      </c>
      <c r="I158" s="149" t="s">
        <v>75</v>
      </c>
      <c r="M158" s="141" t="str">
        <f t="shared" si="4"/>
        <v>Yes</v>
      </c>
      <c r="N158" s="141">
        <f t="shared" si="5"/>
        <v>1</v>
      </c>
      <c r="P158" s="132"/>
    </row>
    <row r="159" spans="1:16" ht="30" x14ac:dyDescent="0.25">
      <c r="A159" s="149">
        <v>2012</v>
      </c>
      <c r="B159" s="149" t="s">
        <v>112</v>
      </c>
      <c r="C159" s="137" t="s">
        <v>93</v>
      </c>
      <c r="D159" s="137" t="s">
        <v>148</v>
      </c>
      <c r="E159" s="137" t="s">
        <v>78</v>
      </c>
      <c r="F159" s="149" t="s">
        <v>101</v>
      </c>
      <c r="G159" s="150">
        <v>54255</v>
      </c>
      <c r="H159" s="151">
        <v>0.72361994286240905</v>
      </c>
      <c r="I159" s="149"/>
      <c r="M159" s="141" t="str">
        <f t="shared" si="4"/>
        <v>No</v>
      </c>
      <c r="N159" s="141">
        <f t="shared" si="5"/>
        <v>0</v>
      </c>
      <c r="P159" s="132"/>
    </row>
    <row r="160" spans="1:16" ht="30" x14ac:dyDescent="0.25">
      <c r="A160" s="149">
        <v>2014</v>
      </c>
      <c r="B160" s="149" t="s">
        <v>113</v>
      </c>
      <c r="C160" s="137" t="s">
        <v>152</v>
      </c>
      <c r="D160" s="137" t="s">
        <v>150</v>
      </c>
      <c r="E160" s="137" t="s">
        <v>107</v>
      </c>
      <c r="F160" s="149" t="s">
        <v>30</v>
      </c>
      <c r="G160" s="150">
        <v>143</v>
      </c>
      <c r="H160" s="151">
        <v>0.68531468531468531</v>
      </c>
      <c r="I160" s="149"/>
      <c r="M160" s="141" t="str">
        <f t="shared" si="4"/>
        <v>Yes</v>
      </c>
      <c r="N160" s="141">
        <f t="shared" si="5"/>
        <v>0</v>
      </c>
      <c r="P160" s="132"/>
    </row>
    <row r="161" spans="1:16" ht="30" x14ac:dyDescent="0.25">
      <c r="A161" s="149">
        <v>2014</v>
      </c>
      <c r="B161" s="149" t="s">
        <v>113</v>
      </c>
      <c r="C161" s="137" t="s">
        <v>152</v>
      </c>
      <c r="D161" s="137" t="s">
        <v>150</v>
      </c>
      <c r="E161" s="137" t="s">
        <v>107</v>
      </c>
      <c r="F161" s="149" t="s">
        <v>31</v>
      </c>
      <c r="G161" s="150">
        <v>551</v>
      </c>
      <c r="H161" s="151">
        <v>0.76406533575317603</v>
      </c>
      <c r="I161" s="149" t="s">
        <v>88</v>
      </c>
      <c r="M161" s="141" t="str">
        <f t="shared" si="4"/>
        <v>Yes</v>
      </c>
      <c r="N161" s="141">
        <f t="shared" si="5"/>
        <v>0</v>
      </c>
      <c r="P161" s="132"/>
    </row>
    <row r="162" spans="1:16" ht="30" x14ac:dyDescent="0.25">
      <c r="A162" s="149">
        <v>2014</v>
      </c>
      <c r="B162" s="149" t="s">
        <v>113</v>
      </c>
      <c r="C162" s="137" t="s">
        <v>152</v>
      </c>
      <c r="D162" s="137" t="s">
        <v>150</v>
      </c>
      <c r="E162" s="137" t="s">
        <v>107</v>
      </c>
      <c r="F162" s="149" t="s">
        <v>32</v>
      </c>
      <c r="G162" s="150">
        <v>1652</v>
      </c>
      <c r="H162" s="151">
        <v>0.78268765133171914</v>
      </c>
      <c r="I162" s="149" t="s">
        <v>75</v>
      </c>
      <c r="M162" s="141" t="str">
        <f t="shared" si="4"/>
        <v>Yes</v>
      </c>
      <c r="N162" s="141">
        <f t="shared" si="5"/>
        <v>1</v>
      </c>
      <c r="P162" s="132"/>
    </row>
    <row r="163" spans="1:16" ht="30" x14ac:dyDescent="0.25">
      <c r="A163" s="149">
        <v>2014</v>
      </c>
      <c r="B163" s="149" t="s">
        <v>113</v>
      </c>
      <c r="C163" s="137" t="s">
        <v>152</v>
      </c>
      <c r="D163" s="137" t="s">
        <v>150</v>
      </c>
      <c r="E163" s="137" t="s">
        <v>107</v>
      </c>
      <c r="F163" s="149" t="s">
        <v>33</v>
      </c>
      <c r="G163" s="150">
        <v>5657</v>
      </c>
      <c r="H163" s="151">
        <v>0.80272229096694359</v>
      </c>
      <c r="I163" s="149" t="s">
        <v>75</v>
      </c>
      <c r="M163" s="141" t="str">
        <f t="shared" si="4"/>
        <v>Yes</v>
      </c>
      <c r="N163" s="141">
        <f t="shared" si="5"/>
        <v>1</v>
      </c>
      <c r="P163" s="132"/>
    </row>
    <row r="164" spans="1:16" ht="30" x14ac:dyDescent="0.25">
      <c r="A164" s="149">
        <v>2014</v>
      </c>
      <c r="B164" s="149" t="s">
        <v>113</v>
      </c>
      <c r="C164" s="137" t="s">
        <v>152</v>
      </c>
      <c r="D164" s="137" t="s">
        <v>150</v>
      </c>
      <c r="E164" s="137" t="s">
        <v>107</v>
      </c>
      <c r="F164" s="149" t="s">
        <v>34</v>
      </c>
      <c r="G164" s="150">
        <v>9829</v>
      </c>
      <c r="H164" s="151">
        <v>0.82429545223318745</v>
      </c>
      <c r="I164" s="149" t="s">
        <v>75</v>
      </c>
      <c r="M164" s="141" t="str">
        <f t="shared" si="4"/>
        <v>Yes</v>
      </c>
      <c r="N164" s="141">
        <f t="shared" si="5"/>
        <v>1</v>
      </c>
      <c r="P164" s="132"/>
    </row>
    <row r="165" spans="1:16" ht="30" x14ac:dyDescent="0.25">
      <c r="A165" s="149">
        <v>2014</v>
      </c>
      <c r="B165" s="149" t="s">
        <v>113</v>
      </c>
      <c r="C165" s="137" t="s">
        <v>152</v>
      </c>
      <c r="D165" s="137" t="s">
        <v>150</v>
      </c>
      <c r="E165" s="137" t="s">
        <v>107</v>
      </c>
      <c r="F165" s="149" t="s">
        <v>35</v>
      </c>
      <c r="G165" s="150">
        <v>14401</v>
      </c>
      <c r="H165" s="151">
        <v>0.84494132351920004</v>
      </c>
      <c r="I165" s="149" t="s">
        <v>75</v>
      </c>
      <c r="M165" s="141" t="str">
        <f t="shared" si="4"/>
        <v>Yes</v>
      </c>
      <c r="N165" s="141">
        <f t="shared" si="5"/>
        <v>1</v>
      </c>
      <c r="P165" s="132"/>
    </row>
    <row r="166" spans="1:16" ht="30" x14ac:dyDescent="0.25">
      <c r="A166" s="149">
        <v>2014</v>
      </c>
      <c r="B166" s="149" t="s">
        <v>113</v>
      </c>
      <c r="C166" s="137" t="s">
        <v>152</v>
      </c>
      <c r="D166" s="137" t="s">
        <v>150</v>
      </c>
      <c r="E166" s="137" t="s">
        <v>107</v>
      </c>
      <c r="F166" s="149" t="s">
        <v>36</v>
      </c>
      <c r="G166" s="150">
        <v>8491</v>
      </c>
      <c r="H166" s="151">
        <v>0.83111529855140742</v>
      </c>
      <c r="I166" s="149" t="s">
        <v>75</v>
      </c>
      <c r="M166" s="141" t="str">
        <f t="shared" si="4"/>
        <v>Yes</v>
      </c>
      <c r="N166" s="141">
        <f t="shared" si="5"/>
        <v>1</v>
      </c>
      <c r="P166" s="132"/>
    </row>
    <row r="167" spans="1:16" ht="30" x14ac:dyDescent="0.25">
      <c r="A167" s="149">
        <v>2014</v>
      </c>
      <c r="B167" s="149" t="s">
        <v>113</v>
      </c>
      <c r="C167" s="137" t="s">
        <v>152</v>
      </c>
      <c r="D167" s="137" t="s">
        <v>150</v>
      </c>
      <c r="E167" s="137" t="s">
        <v>107</v>
      </c>
      <c r="F167" s="149" t="s">
        <v>37</v>
      </c>
      <c r="G167" s="150">
        <v>1755</v>
      </c>
      <c r="H167" s="151">
        <v>0.78974358974358971</v>
      </c>
      <c r="I167" s="149" t="s">
        <v>75</v>
      </c>
      <c r="M167" s="141" t="str">
        <f t="shared" si="4"/>
        <v>Yes</v>
      </c>
      <c r="N167" s="141">
        <f t="shared" si="5"/>
        <v>1</v>
      </c>
      <c r="P167" s="132"/>
    </row>
    <row r="168" spans="1:16" ht="30" x14ac:dyDescent="0.25">
      <c r="A168" s="149">
        <v>2014</v>
      </c>
      <c r="B168" s="149" t="s">
        <v>113</v>
      </c>
      <c r="C168" s="137" t="s">
        <v>152</v>
      </c>
      <c r="D168" s="137" t="s">
        <v>148</v>
      </c>
      <c r="E168" s="137" t="s">
        <v>77</v>
      </c>
      <c r="F168" s="149" t="s">
        <v>77</v>
      </c>
      <c r="G168" s="150">
        <v>1134</v>
      </c>
      <c r="H168" s="151">
        <v>0.7857142857142857</v>
      </c>
      <c r="I168" s="149" t="s">
        <v>75</v>
      </c>
      <c r="M168" s="141" t="str">
        <f t="shared" si="4"/>
        <v>Yes</v>
      </c>
      <c r="N168" s="141">
        <f t="shared" si="5"/>
        <v>1</v>
      </c>
      <c r="P168" s="132"/>
    </row>
    <row r="169" spans="1:16" ht="30" x14ac:dyDescent="0.25">
      <c r="A169" s="149">
        <v>2014</v>
      </c>
      <c r="B169" s="149" t="s">
        <v>113</v>
      </c>
      <c r="C169" s="137" t="s">
        <v>152</v>
      </c>
      <c r="D169" s="137" t="s">
        <v>148</v>
      </c>
      <c r="E169" s="137" t="s">
        <v>77</v>
      </c>
      <c r="F169" s="149" t="s">
        <v>101</v>
      </c>
      <c r="G169" s="150">
        <v>38044</v>
      </c>
      <c r="H169" s="151">
        <v>0.82819892755756497</v>
      </c>
      <c r="I169" s="149"/>
      <c r="M169" s="141" t="str">
        <f t="shared" si="4"/>
        <v>No</v>
      </c>
      <c r="N169" s="141">
        <f t="shared" si="5"/>
        <v>0</v>
      </c>
      <c r="P169" s="132"/>
    </row>
    <row r="170" spans="1:16" ht="30" x14ac:dyDescent="0.25">
      <c r="A170" s="149">
        <v>2014</v>
      </c>
      <c r="B170" s="149" t="s">
        <v>113</v>
      </c>
      <c r="C170" s="137" t="s">
        <v>152</v>
      </c>
      <c r="D170" s="137" t="s">
        <v>148</v>
      </c>
      <c r="E170" s="137" t="s">
        <v>76</v>
      </c>
      <c r="F170" s="149" t="s">
        <v>16</v>
      </c>
      <c r="G170" s="150">
        <v>4079</v>
      </c>
      <c r="H170" s="151">
        <v>0.79553812208874719</v>
      </c>
      <c r="I170" s="149" t="s">
        <v>75</v>
      </c>
      <c r="M170" s="141" t="str">
        <f t="shared" si="4"/>
        <v>Yes</v>
      </c>
      <c r="N170" s="141">
        <f t="shared" si="5"/>
        <v>1</v>
      </c>
      <c r="P170" s="132"/>
    </row>
    <row r="171" spans="1:16" ht="30" x14ac:dyDescent="0.25">
      <c r="A171" s="149">
        <v>2014</v>
      </c>
      <c r="B171" s="149" t="s">
        <v>113</v>
      </c>
      <c r="C171" s="137" t="s">
        <v>152</v>
      </c>
      <c r="D171" s="137" t="s">
        <v>148</v>
      </c>
      <c r="E171" s="137" t="s">
        <v>76</v>
      </c>
      <c r="F171" s="149" t="s">
        <v>101</v>
      </c>
      <c r="G171" s="150">
        <v>35099</v>
      </c>
      <c r="H171" s="151">
        <v>0.8306219550414542</v>
      </c>
      <c r="I171" s="149"/>
      <c r="M171" s="141" t="str">
        <f t="shared" si="4"/>
        <v>No</v>
      </c>
      <c r="N171" s="141">
        <f t="shared" si="5"/>
        <v>0</v>
      </c>
      <c r="P171" s="132"/>
    </row>
    <row r="172" spans="1:16" ht="30" x14ac:dyDescent="0.25">
      <c r="A172" s="149">
        <v>2014</v>
      </c>
      <c r="B172" s="149" t="s">
        <v>113</v>
      </c>
      <c r="C172" s="137" t="s">
        <v>152</v>
      </c>
      <c r="D172" s="137" t="s">
        <v>150</v>
      </c>
      <c r="E172" s="137" t="s">
        <v>108</v>
      </c>
      <c r="F172" s="149" t="s">
        <v>87</v>
      </c>
      <c r="G172" s="150">
        <v>92</v>
      </c>
      <c r="H172" s="151">
        <v>0.69565217391304346</v>
      </c>
      <c r="I172" s="149" t="s">
        <v>75</v>
      </c>
      <c r="M172" s="141" t="str">
        <f t="shared" si="4"/>
        <v>Yes</v>
      </c>
      <c r="N172" s="141">
        <f t="shared" si="5"/>
        <v>1</v>
      </c>
      <c r="P172" s="132"/>
    </row>
    <row r="173" spans="1:16" ht="30" x14ac:dyDescent="0.25">
      <c r="A173" s="149">
        <v>2014</v>
      </c>
      <c r="B173" s="149" t="s">
        <v>113</v>
      </c>
      <c r="C173" s="137" t="s">
        <v>152</v>
      </c>
      <c r="D173" s="137" t="s">
        <v>150</v>
      </c>
      <c r="E173" s="137" t="s">
        <v>108</v>
      </c>
      <c r="F173" s="149" t="s">
        <v>85</v>
      </c>
      <c r="G173" s="150">
        <v>931</v>
      </c>
      <c r="H173" s="151">
        <v>0.71643394199785182</v>
      </c>
      <c r="I173" s="149" t="s">
        <v>75</v>
      </c>
      <c r="M173" s="141" t="str">
        <f t="shared" si="4"/>
        <v>Yes</v>
      </c>
      <c r="N173" s="141">
        <f t="shared" si="5"/>
        <v>1</v>
      </c>
      <c r="P173" s="132"/>
    </row>
    <row r="174" spans="1:16" ht="30" x14ac:dyDescent="0.25">
      <c r="A174" s="149">
        <v>2014</v>
      </c>
      <c r="B174" s="149" t="s">
        <v>113</v>
      </c>
      <c r="C174" s="137" t="s">
        <v>152</v>
      </c>
      <c r="D174" s="137" t="s">
        <v>150</v>
      </c>
      <c r="E174" s="137" t="s">
        <v>108</v>
      </c>
      <c r="F174" s="149" t="s">
        <v>86</v>
      </c>
      <c r="G174" s="150">
        <v>595</v>
      </c>
      <c r="H174" s="151">
        <v>0.77142857142857146</v>
      </c>
      <c r="I174" s="149" t="s">
        <v>75</v>
      </c>
      <c r="M174" s="141" t="str">
        <f t="shared" si="4"/>
        <v>Yes</v>
      </c>
      <c r="N174" s="141">
        <f t="shared" si="5"/>
        <v>1</v>
      </c>
      <c r="P174" s="132"/>
    </row>
    <row r="175" spans="1:16" ht="30" x14ac:dyDescent="0.25">
      <c r="A175" s="149">
        <v>2014</v>
      </c>
      <c r="B175" s="149" t="s">
        <v>113</v>
      </c>
      <c r="C175" s="137" t="s">
        <v>152</v>
      </c>
      <c r="D175" s="137" t="s">
        <v>150</v>
      </c>
      <c r="E175" s="137" t="s">
        <v>108</v>
      </c>
      <c r="F175" s="149" t="s">
        <v>84</v>
      </c>
      <c r="G175" s="150">
        <v>240</v>
      </c>
      <c r="H175" s="151">
        <v>0.7583333333333333</v>
      </c>
      <c r="I175" s="149" t="s">
        <v>75</v>
      </c>
      <c r="M175" s="141" t="str">
        <f t="shared" si="4"/>
        <v>Yes</v>
      </c>
      <c r="N175" s="141">
        <f t="shared" si="5"/>
        <v>1</v>
      </c>
      <c r="P175" s="132"/>
    </row>
    <row r="176" spans="1:16" ht="30" x14ac:dyDescent="0.25">
      <c r="A176" s="149">
        <v>2014</v>
      </c>
      <c r="B176" s="149" t="s">
        <v>113</v>
      </c>
      <c r="C176" s="137" t="s">
        <v>152</v>
      </c>
      <c r="D176" s="137" t="s">
        <v>150</v>
      </c>
      <c r="E176" s="137" t="s">
        <v>108</v>
      </c>
      <c r="F176" s="149" t="s">
        <v>41</v>
      </c>
      <c r="G176" s="150">
        <v>38961</v>
      </c>
      <c r="H176" s="151">
        <v>0.82985549652216317</v>
      </c>
      <c r="I176" s="149"/>
      <c r="M176" s="141" t="str">
        <f t="shared" si="4"/>
        <v>Yes</v>
      </c>
      <c r="N176" s="141">
        <f t="shared" si="5"/>
        <v>0</v>
      </c>
      <c r="P176" s="132"/>
    </row>
    <row r="177" spans="1:16" ht="30" x14ac:dyDescent="0.25">
      <c r="A177" s="149">
        <v>2014</v>
      </c>
      <c r="B177" s="149" t="s">
        <v>113</v>
      </c>
      <c r="C177" s="137" t="s">
        <v>152</v>
      </c>
      <c r="D177" s="137" t="s">
        <v>148</v>
      </c>
      <c r="E177" s="137" t="s">
        <v>79</v>
      </c>
      <c r="F177" s="149" t="s">
        <v>103</v>
      </c>
      <c r="G177" s="150">
        <v>250</v>
      </c>
      <c r="H177" s="151">
        <v>0.76800000000000002</v>
      </c>
      <c r="I177" s="149" t="s">
        <v>75</v>
      </c>
      <c r="M177" s="141" t="str">
        <f t="shared" si="4"/>
        <v>Yes</v>
      </c>
      <c r="N177" s="141">
        <f t="shared" si="5"/>
        <v>1</v>
      </c>
      <c r="P177" s="132"/>
    </row>
    <row r="178" spans="1:16" ht="30" x14ac:dyDescent="0.25">
      <c r="A178" s="149">
        <v>2014</v>
      </c>
      <c r="B178" s="149" t="s">
        <v>113</v>
      </c>
      <c r="C178" s="137" t="s">
        <v>152</v>
      </c>
      <c r="D178" s="137" t="s">
        <v>148</v>
      </c>
      <c r="E178" s="137" t="s">
        <v>79</v>
      </c>
      <c r="F178" s="149" t="s">
        <v>101</v>
      </c>
      <c r="G178" s="150">
        <v>38928</v>
      </c>
      <c r="H178" s="151">
        <v>0.82734792437320182</v>
      </c>
      <c r="I178" s="149"/>
      <c r="M178" s="141" t="str">
        <f t="shared" si="4"/>
        <v>No</v>
      </c>
      <c r="N178" s="141">
        <f t="shared" si="5"/>
        <v>0</v>
      </c>
      <c r="P178" s="132"/>
    </row>
    <row r="179" spans="1:16" ht="30" x14ac:dyDescent="0.25">
      <c r="A179" s="149">
        <v>2014</v>
      </c>
      <c r="B179" s="149" t="s">
        <v>113</v>
      </c>
      <c r="C179" s="137" t="s">
        <v>152</v>
      </c>
      <c r="D179" s="137" t="s">
        <v>148</v>
      </c>
      <c r="E179" s="137" t="s">
        <v>105</v>
      </c>
      <c r="F179" s="149" t="s">
        <v>106</v>
      </c>
      <c r="G179" s="150">
        <v>5492</v>
      </c>
      <c r="H179" s="151">
        <v>0.80462490895848504</v>
      </c>
      <c r="I179" s="149" t="s">
        <v>75</v>
      </c>
      <c r="M179" s="141" t="str">
        <f t="shared" si="4"/>
        <v>Yes</v>
      </c>
      <c r="N179" s="141">
        <f t="shared" si="5"/>
        <v>1</v>
      </c>
      <c r="P179" s="132"/>
    </row>
    <row r="180" spans="1:16" ht="30" x14ac:dyDescent="0.25">
      <c r="A180" s="149">
        <v>2014</v>
      </c>
      <c r="B180" s="149" t="s">
        <v>113</v>
      </c>
      <c r="C180" s="137" t="s">
        <v>152</v>
      </c>
      <c r="D180" s="137" t="s">
        <v>148</v>
      </c>
      <c r="E180" s="137" t="s">
        <v>105</v>
      </c>
      <c r="F180" s="149" t="s">
        <v>101</v>
      </c>
      <c r="G180" s="150">
        <v>33686</v>
      </c>
      <c r="H180" s="151">
        <v>0.83061212373092674</v>
      </c>
      <c r="I180" s="149"/>
      <c r="M180" s="141" t="str">
        <f t="shared" si="4"/>
        <v>No</v>
      </c>
      <c r="N180" s="141">
        <f t="shared" si="5"/>
        <v>0</v>
      </c>
      <c r="P180" s="132"/>
    </row>
    <row r="181" spans="1:16" ht="30" x14ac:dyDescent="0.25">
      <c r="A181" s="149">
        <v>2014</v>
      </c>
      <c r="B181" s="149" t="s">
        <v>113</v>
      </c>
      <c r="C181" s="137" t="s">
        <v>152</v>
      </c>
      <c r="D181" s="137" t="s">
        <v>148</v>
      </c>
      <c r="E181" s="137" t="s">
        <v>98</v>
      </c>
      <c r="F181" s="149" t="s">
        <v>99</v>
      </c>
      <c r="G181" s="150">
        <v>13359</v>
      </c>
      <c r="H181" s="151">
        <v>0.79968560520997078</v>
      </c>
      <c r="I181" s="149"/>
      <c r="M181" s="141" t="str">
        <f t="shared" si="4"/>
        <v>Yes</v>
      </c>
      <c r="N181" s="141">
        <f t="shared" si="5"/>
        <v>0</v>
      </c>
      <c r="P181" s="132"/>
    </row>
    <row r="182" spans="1:16" ht="30" x14ac:dyDescent="0.25">
      <c r="A182" s="149">
        <v>2014</v>
      </c>
      <c r="B182" s="149" t="s">
        <v>113</v>
      </c>
      <c r="C182" s="137" t="s">
        <v>152</v>
      </c>
      <c r="D182" s="137" t="s">
        <v>148</v>
      </c>
      <c r="E182" s="137" t="s">
        <v>98</v>
      </c>
      <c r="F182" s="149" t="s">
        <v>100</v>
      </c>
      <c r="G182" s="150">
        <v>25819</v>
      </c>
      <c r="H182" s="151">
        <v>0.84108602192184045</v>
      </c>
      <c r="I182" s="149" t="s">
        <v>75</v>
      </c>
      <c r="M182" s="141" t="str">
        <f t="shared" si="4"/>
        <v>No</v>
      </c>
      <c r="N182" s="141">
        <f t="shared" si="5"/>
        <v>1</v>
      </c>
      <c r="P182" s="132"/>
    </row>
    <row r="183" spans="1:16" ht="30" x14ac:dyDescent="0.25">
      <c r="A183" s="149">
        <v>2014</v>
      </c>
      <c r="B183" s="149" t="s">
        <v>113</v>
      </c>
      <c r="C183" s="137" t="s">
        <v>152</v>
      </c>
      <c r="D183" s="137" t="s">
        <v>148</v>
      </c>
      <c r="E183" s="137" t="s">
        <v>80</v>
      </c>
      <c r="F183" s="149" t="s">
        <v>104</v>
      </c>
      <c r="G183" s="150">
        <v>943</v>
      </c>
      <c r="H183" s="151">
        <v>0.74973488865323434</v>
      </c>
      <c r="I183" s="149" t="s">
        <v>75</v>
      </c>
      <c r="M183" s="141" t="str">
        <f t="shared" si="4"/>
        <v>Yes</v>
      </c>
      <c r="N183" s="141">
        <f t="shared" si="5"/>
        <v>1</v>
      </c>
      <c r="P183" s="132"/>
    </row>
    <row r="184" spans="1:16" ht="30" x14ac:dyDescent="0.25">
      <c r="A184" s="149">
        <v>2014</v>
      </c>
      <c r="B184" s="149" t="s">
        <v>113</v>
      </c>
      <c r="C184" s="137" t="s">
        <v>152</v>
      </c>
      <c r="D184" s="137" t="s">
        <v>148</v>
      </c>
      <c r="E184" s="137" t="s">
        <v>80</v>
      </c>
      <c r="F184" s="149" t="s">
        <v>101</v>
      </c>
      <c r="G184" s="150">
        <v>38235</v>
      </c>
      <c r="H184" s="151">
        <v>0.82887406826206356</v>
      </c>
      <c r="I184" s="149"/>
      <c r="M184" s="141" t="str">
        <f t="shared" si="4"/>
        <v>No</v>
      </c>
      <c r="N184" s="141">
        <f t="shared" si="5"/>
        <v>0</v>
      </c>
      <c r="P184" s="132"/>
    </row>
    <row r="185" spans="1:16" ht="30" x14ac:dyDescent="0.25">
      <c r="A185" s="149">
        <v>2014</v>
      </c>
      <c r="B185" s="149" t="s">
        <v>113</v>
      </c>
      <c r="C185" s="137" t="s">
        <v>152</v>
      </c>
      <c r="D185" s="137" t="s">
        <v>148</v>
      </c>
      <c r="E185" s="137" t="s">
        <v>78</v>
      </c>
      <c r="F185" s="149" t="s">
        <v>102</v>
      </c>
      <c r="G185" s="150">
        <v>5737</v>
      </c>
      <c r="H185" s="151">
        <v>0.78891406658532337</v>
      </c>
      <c r="I185" s="149" t="s">
        <v>75</v>
      </c>
      <c r="M185" s="141" t="str">
        <f t="shared" si="4"/>
        <v>Yes</v>
      </c>
      <c r="N185" s="141">
        <f t="shared" si="5"/>
        <v>1</v>
      </c>
      <c r="P185" s="132"/>
    </row>
    <row r="186" spans="1:16" ht="30" x14ac:dyDescent="0.25">
      <c r="A186" s="149">
        <v>2014</v>
      </c>
      <c r="B186" s="149" t="s">
        <v>113</v>
      </c>
      <c r="C186" s="137" t="s">
        <v>152</v>
      </c>
      <c r="D186" s="137" t="s">
        <v>148</v>
      </c>
      <c r="E186" s="137" t="s">
        <v>78</v>
      </c>
      <c r="F186" s="149" t="s">
        <v>101</v>
      </c>
      <c r="G186" s="150">
        <v>33441</v>
      </c>
      <c r="H186" s="151">
        <v>0.83349780209921953</v>
      </c>
      <c r="I186" s="149"/>
      <c r="M186" s="141" t="str">
        <f t="shared" si="4"/>
        <v>No</v>
      </c>
      <c r="N186" s="141">
        <f t="shared" si="5"/>
        <v>0</v>
      </c>
      <c r="P186" s="132"/>
    </row>
    <row r="187" spans="1:16" ht="30" x14ac:dyDescent="0.25">
      <c r="A187" s="149">
        <v>2014</v>
      </c>
      <c r="B187" s="149" t="s">
        <v>113</v>
      </c>
      <c r="C187" s="137" t="s">
        <v>152</v>
      </c>
      <c r="D187" s="137" t="s">
        <v>150</v>
      </c>
      <c r="E187" s="137" t="s">
        <v>109</v>
      </c>
      <c r="F187" s="149" t="s">
        <v>51</v>
      </c>
      <c r="G187" s="150">
        <v>86</v>
      </c>
      <c r="H187" s="151">
        <v>0.81395348837209303</v>
      </c>
      <c r="I187" s="149" t="s">
        <v>88</v>
      </c>
      <c r="M187" s="141" t="str">
        <f t="shared" si="4"/>
        <v>Yes</v>
      </c>
      <c r="N187" s="141">
        <f t="shared" si="5"/>
        <v>0</v>
      </c>
      <c r="P187" s="132"/>
    </row>
    <row r="188" spans="1:16" ht="30" x14ac:dyDescent="0.25">
      <c r="A188" s="149">
        <v>2014</v>
      </c>
      <c r="B188" s="149" t="s">
        <v>113</v>
      </c>
      <c r="C188" s="137" t="s">
        <v>152</v>
      </c>
      <c r="D188" s="137" t="s">
        <v>150</v>
      </c>
      <c r="E188" s="137" t="s">
        <v>109</v>
      </c>
      <c r="F188" s="149" t="s">
        <v>111</v>
      </c>
      <c r="G188" s="150">
        <v>265</v>
      </c>
      <c r="H188" s="151">
        <v>0.75094339622641515</v>
      </c>
      <c r="I188" s="149" t="s">
        <v>75</v>
      </c>
      <c r="M188" s="141" t="str">
        <f t="shared" si="4"/>
        <v>Yes</v>
      </c>
      <c r="N188" s="141">
        <f t="shared" si="5"/>
        <v>1</v>
      </c>
      <c r="P188" s="132"/>
    </row>
    <row r="189" spans="1:16" ht="30" x14ac:dyDescent="0.25">
      <c r="A189" s="149">
        <v>2014</v>
      </c>
      <c r="B189" s="149" t="s">
        <v>113</v>
      </c>
      <c r="C189" s="137" t="s">
        <v>152</v>
      </c>
      <c r="D189" s="137" t="s">
        <v>150</v>
      </c>
      <c r="E189" s="137" t="s">
        <v>109</v>
      </c>
      <c r="F189" s="149" t="s">
        <v>110</v>
      </c>
      <c r="G189" s="150">
        <v>38433</v>
      </c>
      <c r="H189" s="151">
        <v>0.82931335050607546</v>
      </c>
      <c r="I189" s="149"/>
      <c r="M189" s="141" t="str">
        <f t="shared" si="4"/>
        <v>Yes</v>
      </c>
      <c r="N189" s="141">
        <f t="shared" si="5"/>
        <v>0</v>
      </c>
      <c r="P189" s="132"/>
    </row>
    <row r="190" spans="1:16" ht="30" x14ac:dyDescent="0.25">
      <c r="A190" s="149">
        <v>2014</v>
      </c>
      <c r="B190" s="149" t="s">
        <v>113</v>
      </c>
      <c r="C190" s="137" t="s">
        <v>152</v>
      </c>
      <c r="D190" s="137" t="s">
        <v>150</v>
      </c>
      <c r="E190" s="137" t="s">
        <v>109</v>
      </c>
      <c r="F190" s="149" t="s">
        <v>52</v>
      </c>
      <c r="G190" s="150">
        <v>151</v>
      </c>
      <c r="H190" s="151">
        <v>0.80132450331125826</v>
      </c>
      <c r="I190" s="149" t="s">
        <v>88</v>
      </c>
      <c r="M190" s="141" t="str">
        <f t="shared" si="4"/>
        <v>Yes</v>
      </c>
      <c r="N190" s="141">
        <f t="shared" si="5"/>
        <v>0</v>
      </c>
      <c r="P190" s="132"/>
    </row>
    <row r="191" spans="1:16" ht="30" x14ac:dyDescent="0.25">
      <c r="A191" s="149">
        <v>2013</v>
      </c>
      <c r="B191" s="149" t="s">
        <v>113</v>
      </c>
      <c r="C191" s="137" t="s">
        <v>152</v>
      </c>
      <c r="D191" s="137" t="s">
        <v>150</v>
      </c>
      <c r="E191" s="137" t="s">
        <v>107</v>
      </c>
      <c r="F191" s="149" t="s">
        <v>30</v>
      </c>
      <c r="G191" s="150">
        <v>162</v>
      </c>
      <c r="H191" s="151">
        <v>0.77160493827160492</v>
      </c>
      <c r="I191" s="149"/>
      <c r="M191" s="141" t="str">
        <f t="shared" si="4"/>
        <v>Yes</v>
      </c>
      <c r="N191" s="141">
        <f t="shared" si="5"/>
        <v>0</v>
      </c>
      <c r="P191" s="132"/>
    </row>
    <row r="192" spans="1:16" ht="30" x14ac:dyDescent="0.25">
      <c r="A192" s="149">
        <v>2013</v>
      </c>
      <c r="B192" s="149" t="s">
        <v>113</v>
      </c>
      <c r="C192" s="137" t="s">
        <v>152</v>
      </c>
      <c r="D192" s="137" t="s">
        <v>150</v>
      </c>
      <c r="E192" s="137" t="s">
        <v>107</v>
      </c>
      <c r="F192" s="149" t="s">
        <v>31</v>
      </c>
      <c r="G192" s="150">
        <v>616</v>
      </c>
      <c r="H192" s="151">
        <v>0.7678571428571429</v>
      </c>
      <c r="I192" s="149" t="s">
        <v>88</v>
      </c>
      <c r="M192" s="141" t="str">
        <f t="shared" si="4"/>
        <v>Yes</v>
      </c>
      <c r="N192" s="141">
        <f t="shared" si="5"/>
        <v>0</v>
      </c>
      <c r="P192" s="132"/>
    </row>
    <row r="193" spans="1:16" ht="30" x14ac:dyDescent="0.25">
      <c r="A193" s="149">
        <v>2013</v>
      </c>
      <c r="B193" s="149" t="s">
        <v>113</v>
      </c>
      <c r="C193" s="137" t="s">
        <v>152</v>
      </c>
      <c r="D193" s="137" t="s">
        <v>150</v>
      </c>
      <c r="E193" s="137" t="s">
        <v>107</v>
      </c>
      <c r="F193" s="149" t="s">
        <v>32</v>
      </c>
      <c r="G193" s="150">
        <v>1806</v>
      </c>
      <c r="H193" s="151">
        <v>0.76578073089700993</v>
      </c>
      <c r="I193" s="149" t="s">
        <v>88</v>
      </c>
      <c r="M193" s="141" t="str">
        <f t="shared" si="4"/>
        <v>Yes</v>
      </c>
      <c r="N193" s="141">
        <f t="shared" si="5"/>
        <v>0</v>
      </c>
      <c r="P193" s="132"/>
    </row>
    <row r="194" spans="1:16" ht="30" x14ac:dyDescent="0.25">
      <c r="A194" s="149">
        <v>2013</v>
      </c>
      <c r="B194" s="149" t="s">
        <v>113</v>
      </c>
      <c r="C194" s="137" t="s">
        <v>152</v>
      </c>
      <c r="D194" s="137" t="s">
        <v>150</v>
      </c>
      <c r="E194" s="137" t="s">
        <v>107</v>
      </c>
      <c r="F194" s="149" t="s">
        <v>33</v>
      </c>
      <c r="G194" s="150">
        <v>5601</v>
      </c>
      <c r="H194" s="151">
        <v>0.80092840564184964</v>
      </c>
      <c r="I194" s="149" t="s">
        <v>88</v>
      </c>
      <c r="M194" s="141" t="str">
        <f t="shared" si="4"/>
        <v>Yes</v>
      </c>
      <c r="N194" s="141">
        <f t="shared" si="5"/>
        <v>0</v>
      </c>
      <c r="P194" s="132"/>
    </row>
    <row r="195" spans="1:16" ht="30" x14ac:dyDescent="0.25">
      <c r="A195" s="149">
        <v>2013</v>
      </c>
      <c r="B195" s="149" t="s">
        <v>113</v>
      </c>
      <c r="C195" s="137" t="s">
        <v>152</v>
      </c>
      <c r="D195" s="137" t="s">
        <v>150</v>
      </c>
      <c r="E195" s="137" t="s">
        <v>107</v>
      </c>
      <c r="F195" s="149" t="s">
        <v>34</v>
      </c>
      <c r="G195" s="150">
        <v>9602</v>
      </c>
      <c r="H195" s="151">
        <v>0.8276400749843783</v>
      </c>
      <c r="I195" s="149" t="s">
        <v>88</v>
      </c>
      <c r="M195" s="141" t="str">
        <f t="shared" ref="M195:M258" si="6">IF(LEFT(F195,2)="no","No","Yes")</f>
        <v>Yes</v>
      </c>
      <c r="N195" s="141">
        <f t="shared" ref="N195:N258" si="7">IF(I195="*",1,0)</f>
        <v>0</v>
      </c>
      <c r="P195" s="132"/>
    </row>
    <row r="196" spans="1:16" ht="30" x14ac:dyDescent="0.25">
      <c r="A196" s="149">
        <v>2013</v>
      </c>
      <c r="B196" s="149" t="s">
        <v>113</v>
      </c>
      <c r="C196" s="137" t="s">
        <v>152</v>
      </c>
      <c r="D196" s="137" t="s">
        <v>150</v>
      </c>
      <c r="E196" s="137" t="s">
        <v>107</v>
      </c>
      <c r="F196" s="149" t="s">
        <v>35</v>
      </c>
      <c r="G196" s="150">
        <v>14379</v>
      </c>
      <c r="H196" s="151">
        <v>0.84588636205577583</v>
      </c>
      <c r="I196" s="149" t="s">
        <v>75</v>
      </c>
      <c r="M196" s="141" t="str">
        <f t="shared" si="6"/>
        <v>Yes</v>
      </c>
      <c r="N196" s="141">
        <f t="shared" si="7"/>
        <v>1</v>
      </c>
      <c r="P196" s="132"/>
    </row>
    <row r="197" spans="1:16" ht="30" x14ac:dyDescent="0.25">
      <c r="A197" s="149">
        <v>2013</v>
      </c>
      <c r="B197" s="149" t="s">
        <v>113</v>
      </c>
      <c r="C197" s="137" t="s">
        <v>152</v>
      </c>
      <c r="D197" s="137" t="s">
        <v>150</v>
      </c>
      <c r="E197" s="137" t="s">
        <v>107</v>
      </c>
      <c r="F197" s="149" t="s">
        <v>36</v>
      </c>
      <c r="G197" s="150">
        <v>8325</v>
      </c>
      <c r="H197" s="151">
        <v>0.83267267267267264</v>
      </c>
      <c r="I197" s="149" t="s">
        <v>75</v>
      </c>
      <c r="M197" s="141" t="str">
        <f t="shared" si="6"/>
        <v>Yes</v>
      </c>
      <c r="N197" s="141">
        <f t="shared" si="7"/>
        <v>1</v>
      </c>
      <c r="P197" s="132"/>
    </row>
    <row r="198" spans="1:16" ht="30" x14ac:dyDescent="0.25">
      <c r="A198" s="149">
        <v>2013</v>
      </c>
      <c r="B198" s="149" t="s">
        <v>113</v>
      </c>
      <c r="C198" s="137" t="s">
        <v>152</v>
      </c>
      <c r="D198" s="137" t="s">
        <v>150</v>
      </c>
      <c r="E198" s="137" t="s">
        <v>107</v>
      </c>
      <c r="F198" s="149" t="s">
        <v>37</v>
      </c>
      <c r="G198" s="150">
        <v>1725</v>
      </c>
      <c r="H198" s="151">
        <v>0.79942028985507252</v>
      </c>
      <c r="I198" s="149" t="s">
        <v>88</v>
      </c>
      <c r="M198" s="141" t="str">
        <f t="shared" si="6"/>
        <v>Yes</v>
      </c>
      <c r="N198" s="141">
        <f t="shared" si="7"/>
        <v>0</v>
      </c>
      <c r="P198" s="132"/>
    </row>
    <row r="199" spans="1:16" ht="30" x14ac:dyDescent="0.25">
      <c r="A199" s="149">
        <v>2013</v>
      </c>
      <c r="B199" s="149" t="s">
        <v>113</v>
      </c>
      <c r="C199" s="137" t="s">
        <v>152</v>
      </c>
      <c r="D199" s="137" t="s">
        <v>148</v>
      </c>
      <c r="E199" s="137" t="s">
        <v>77</v>
      </c>
      <c r="F199" s="149" t="s">
        <v>77</v>
      </c>
      <c r="G199" s="150">
        <v>873</v>
      </c>
      <c r="H199" s="151">
        <v>0.78694158075601373</v>
      </c>
      <c r="I199" s="149" t="s">
        <v>75</v>
      </c>
      <c r="M199" s="141" t="str">
        <f t="shared" si="6"/>
        <v>Yes</v>
      </c>
      <c r="N199" s="141">
        <f t="shared" si="7"/>
        <v>1</v>
      </c>
      <c r="P199" s="132"/>
    </row>
    <row r="200" spans="1:16" ht="30" x14ac:dyDescent="0.25">
      <c r="A200" s="149">
        <v>2013</v>
      </c>
      <c r="B200" s="149" t="s">
        <v>113</v>
      </c>
      <c r="C200" s="137" t="s">
        <v>152</v>
      </c>
      <c r="D200" s="137" t="s">
        <v>148</v>
      </c>
      <c r="E200" s="137" t="s">
        <v>77</v>
      </c>
      <c r="F200" s="149" t="s">
        <v>101</v>
      </c>
      <c r="G200" s="150">
        <v>37915</v>
      </c>
      <c r="H200" s="151">
        <v>0.82914413820387711</v>
      </c>
      <c r="I200" s="149"/>
      <c r="M200" s="141" t="str">
        <f t="shared" si="6"/>
        <v>No</v>
      </c>
      <c r="N200" s="141">
        <f t="shared" si="7"/>
        <v>0</v>
      </c>
      <c r="P200" s="132"/>
    </row>
    <row r="201" spans="1:16" ht="30" x14ac:dyDescent="0.25">
      <c r="A201" s="149">
        <v>2013</v>
      </c>
      <c r="B201" s="149" t="s">
        <v>113</v>
      </c>
      <c r="C201" s="137" t="s">
        <v>152</v>
      </c>
      <c r="D201" s="137" t="s">
        <v>148</v>
      </c>
      <c r="E201" s="137" t="s">
        <v>76</v>
      </c>
      <c r="F201" s="149" t="s">
        <v>16</v>
      </c>
      <c r="G201" s="150">
        <v>3990</v>
      </c>
      <c r="H201" s="151">
        <v>0.79699248120300747</v>
      </c>
      <c r="I201" s="149" t="s">
        <v>75</v>
      </c>
      <c r="M201" s="141" t="str">
        <f t="shared" si="6"/>
        <v>Yes</v>
      </c>
      <c r="N201" s="141">
        <f t="shared" si="7"/>
        <v>1</v>
      </c>
      <c r="P201" s="132"/>
    </row>
    <row r="202" spans="1:16" ht="30" x14ac:dyDescent="0.25">
      <c r="A202" s="149">
        <v>2013</v>
      </c>
      <c r="B202" s="149" t="s">
        <v>113</v>
      </c>
      <c r="C202" s="137" t="s">
        <v>152</v>
      </c>
      <c r="D202" s="137" t="s">
        <v>148</v>
      </c>
      <c r="E202" s="137" t="s">
        <v>76</v>
      </c>
      <c r="F202" s="149" t="s">
        <v>101</v>
      </c>
      <c r="G202" s="150">
        <v>34798</v>
      </c>
      <c r="H202" s="151">
        <v>0.83177194091614459</v>
      </c>
      <c r="I202" s="149"/>
      <c r="M202" s="141" t="str">
        <f t="shared" si="6"/>
        <v>No</v>
      </c>
      <c r="N202" s="141">
        <f t="shared" si="7"/>
        <v>0</v>
      </c>
      <c r="P202" s="132"/>
    </row>
    <row r="203" spans="1:16" ht="30" x14ac:dyDescent="0.25">
      <c r="A203" s="149">
        <v>2013</v>
      </c>
      <c r="B203" s="149" t="s">
        <v>113</v>
      </c>
      <c r="C203" s="137" t="s">
        <v>152</v>
      </c>
      <c r="D203" s="137" t="s">
        <v>148</v>
      </c>
      <c r="E203" s="137" t="s">
        <v>79</v>
      </c>
      <c r="F203" s="149" t="s">
        <v>103</v>
      </c>
      <c r="G203" s="150">
        <v>179</v>
      </c>
      <c r="H203" s="151">
        <v>0.65921787709497204</v>
      </c>
      <c r="I203" s="149" t="s">
        <v>75</v>
      </c>
      <c r="M203" s="141" t="str">
        <f t="shared" si="6"/>
        <v>Yes</v>
      </c>
      <c r="N203" s="141">
        <f t="shared" si="7"/>
        <v>1</v>
      </c>
      <c r="P203" s="132"/>
    </row>
    <row r="204" spans="1:16" ht="30" x14ac:dyDescent="0.25">
      <c r="A204" s="149">
        <v>2013</v>
      </c>
      <c r="B204" s="149" t="s">
        <v>113</v>
      </c>
      <c r="C204" s="137" t="s">
        <v>152</v>
      </c>
      <c r="D204" s="137" t="s">
        <v>148</v>
      </c>
      <c r="E204" s="137" t="s">
        <v>79</v>
      </c>
      <c r="F204" s="149" t="s">
        <v>101</v>
      </c>
      <c r="G204" s="150">
        <v>38609</v>
      </c>
      <c r="H204" s="151">
        <v>0.82897769950011657</v>
      </c>
      <c r="I204" s="149"/>
      <c r="M204" s="141" t="str">
        <f t="shared" si="6"/>
        <v>No</v>
      </c>
      <c r="N204" s="141">
        <f t="shared" si="7"/>
        <v>0</v>
      </c>
      <c r="P204" s="132"/>
    </row>
    <row r="205" spans="1:16" ht="30" x14ac:dyDescent="0.25">
      <c r="A205" s="149">
        <v>2013</v>
      </c>
      <c r="B205" s="149" t="s">
        <v>113</v>
      </c>
      <c r="C205" s="137" t="s">
        <v>152</v>
      </c>
      <c r="D205" s="137" t="s">
        <v>148</v>
      </c>
      <c r="E205" s="137" t="s">
        <v>105</v>
      </c>
      <c r="F205" s="149" t="s">
        <v>106</v>
      </c>
      <c r="G205" s="150">
        <v>5395</v>
      </c>
      <c r="H205" s="151">
        <v>0.79073215940685815</v>
      </c>
      <c r="I205" s="149" t="s">
        <v>75</v>
      </c>
      <c r="M205" s="141" t="str">
        <f t="shared" si="6"/>
        <v>Yes</v>
      </c>
      <c r="N205" s="141">
        <f t="shared" si="7"/>
        <v>1</v>
      </c>
      <c r="P205" s="132"/>
    </row>
    <row r="206" spans="1:16" ht="30" x14ac:dyDescent="0.25">
      <c r="A206" s="149">
        <v>2013</v>
      </c>
      <c r="B206" s="149" t="s">
        <v>113</v>
      </c>
      <c r="C206" s="137" t="s">
        <v>152</v>
      </c>
      <c r="D206" s="137" t="s">
        <v>148</v>
      </c>
      <c r="E206" s="137" t="s">
        <v>105</v>
      </c>
      <c r="F206" s="149" t="s">
        <v>101</v>
      </c>
      <c r="G206" s="150">
        <v>33393</v>
      </c>
      <c r="H206" s="151">
        <v>0.83424669840984633</v>
      </c>
      <c r="I206" s="149"/>
      <c r="M206" s="141" t="str">
        <f t="shared" si="6"/>
        <v>No</v>
      </c>
      <c r="N206" s="141">
        <f t="shared" si="7"/>
        <v>0</v>
      </c>
      <c r="P206" s="132"/>
    </row>
    <row r="207" spans="1:16" ht="30" x14ac:dyDescent="0.25">
      <c r="A207" s="149">
        <v>2013</v>
      </c>
      <c r="B207" s="149" t="s">
        <v>113</v>
      </c>
      <c r="C207" s="137" t="s">
        <v>152</v>
      </c>
      <c r="D207" s="137" t="s">
        <v>148</v>
      </c>
      <c r="E207" s="137" t="s">
        <v>98</v>
      </c>
      <c r="F207" s="149" t="s">
        <v>99</v>
      </c>
      <c r="G207" s="150">
        <v>13230</v>
      </c>
      <c r="H207" s="151">
        <v>0.79863945578231288</v>
      </c>
      <c r="I207" s="149"/>
      <c r="M207" s="141" t="str">
        <f t="shared" si="6"/>
        <v>Yes</v>
      </c>
      <c r="N207" s="141">
        <f t="shared" si="7"/>
        <v>0</v>
      </c>
      <c r="P207" s="132"/>
    </row>
    <row r="208" spans="1:16" ht="30" x14ac:dyDescent="0.25">
      <c r="A208" s="149">
        <v>2013</v>
      </c>
      <c r="B208" s="149" t="s">
        <v>113</v>
      </c>
      <c r="C208" s="137" t="s">
        <v>152</v>
      </c>
      <c r="D208" s="137" t="s">
        <v>148</v>
      </c>
      <c r="E208" s="137" t="s">
        <v>98</v>
      </c>
      <c r="F208" s="149" t="s">
        <v>101</v>
      </c>
      <c r="G208" s="150">
        <v>25558</v>
      </c>
      <c r="H208" s="151">
        <v>0.84349323108224428</v>
      </c>
      <c r="I208" s="149" t="s">
        <v>75</v>
      </c>
      <c r="M208" s="141" t="str">
        <f t="shared" si="6"/>
        <v>No</v>
      </c>
      <c r="N208" s="141">
        <f t="shared" si="7"/>
        <v>1</v>
      </c>
      <c r="P208" s="132"/>
    </row>
    <row r="209" spans="1:16" ht="30" x14ac:dyDescent="0.25">
      <c r="A209" s="149">
        <v>2013</v>
      </c>
      <c r="B209" s="149" t="s">
        <v>113</v>
      </c>
      <c r="C209" s="137" t="s">
        <v>152</v>
      </c>
      <c r="D209" s="137" t="s">
        <v>148</v>
      </c>
      <c r="E209" s="137" t="s">
        <v>80</v>
      </c>
      <c r="F209" s="149" t="s">
        <v>104</v>
      </c>
      <c r="G209" s="150">
        <v>834</v>
      </c>
      <c r="H209" s="151">
        <v>0.75059952038369304</v>
      </c>
      <c r="I209" s="149" t="s">
        <v>75</v>
      </c>
      <c r="M209" s="141" t="str">
        <f t="shared" si="6"/>
        <v>Yes</v>
      </c>
      <c r="N209" s="141">
        <f t="shared" si="7"/>
        <v>1</v>
      </c>
      <c r="P209" s="132"/>
    </row>
    <row r="210" spans="1:16" ht="30" x14ac:dyDescent="0.25">
      <c r="A210" s="149">
        <v>2013</v>
      </c>
      <c r="B210" s="149" t="s">
        <v>113</v>
      </c>
      <c r="C210" s="137" t="s">
        <v>152</v>
      </c>
      <c r="D210" s="137" t="s">
        <v>148</v>
      </c>
      <c r="E210" s="137" t="s">
        <v>80</v>
      </c>
      <c r="F210" s="149" t="s">
        <v>101</v>
      </c>
      <c r="G210" s="150">
        <v>37954</v>
      </c>
      <c r="H210" s="151">
        <v>0.82989935184697261</v>
      </c>
      <c r="I210" s="149"/>
      <c r="M210" s="141" t="str">
        <f t="shared" si="6"/>
        <v>No</v>
      </c>
      <c r="N210" s="141">
        <f t="shared" si="7"/>
        <v>0</v>
      </c>
      <c r="P210" s="132"/>
    </row>
    <row r="211" spans="1:16" ht="30" x14ac:dyDescent="0.25">
      <c r="A211" s="149">
        <v>2013</v>
      </c>
      <c r="B211" s="149" t="s">
        <v>113</v>
      </c>
      <c r="C211" s="137" t="s">
        <v>152</v>
      </c>
      <c r="D211" s="137" t="s">
        <v>148</v>
      </c>
      <c r="E211" s="137" t="s">
        <v>78</v>
      </c>
      <c r="F211" s="149" t="s">
        <v>102</v>
      </c>
      <c r="G211" s="150">
        <v>5387</v>
      </c>
      <c r="H211" s="151">
        <v>0.79487655466864671</v>
      </c>
      <c r="I211" s="149" t="s">
        <v>75</v>
      </c>
      <c r="M211" s="141" t="str">
        <f t="shared" si="6"/>
        <v>Yes</v>
      </c>
      <c r="N211" s="141">
        <f t="shared" si="7"/>
        <v>1</v>
      </c>
      <c r="P211" s="132"/>
    </row>
    <row r="212" spans="1:16" ht="30" x14ac:dyDescent="0.25">
      <c r="A212" s="149">
        <v>2013</v>
      </c>
      <c r="B212" s="149" t="s">
        <v>113</v>
      </c>
      <c r="C212" s="137" t="s">
        <v>152</v>
      </c>
      <c r="D212" s="137" t="s">
        <v>148</v>
      </c>
      <c r="E212" s="137" t="s">
        <v>78</v>
      </c>
      <c r="F212" s="149" t="s">
        <v>101</v>
      </c>
      <c r="G212" s="150">
        <v>33401</v>
      </c>
      <c r="H212" s="151">
        <v>0.833567857249783</v>
      </c>
      <c r="I212" s="149"/>
      <c r="M212" s="141" t="str">
        <f t="shared" si="6"/>
        <v>No</v>
      </c>
      <c r="N212" s="141">
        <f t="shared" si="7"/>
        <v>0</v>
      </c>
      <c r="P212" s="132"/>
    </row>
    <row r="213" spans="1:16" ht="30" x14ac:dyDescent="0.25">
      <c r="A213" s="149">
        <v>2013</v>
      </c>
      <c r="B213" s="149" t="s">
        <v>113</v>
      </c>
      <c r="C213" s="137" t="s">
        <v>152</v>
      </c>
      <c r="D213" s="137" t="s">
        <v>150</v>
      </c>
      <c r="E213" s="137" t="s">
        <v>109</v>
      </c>
      <c r="F213" s="149" t="s">
        <v>51</v>
      </c>
      <c r="G213" s="150">
        <v>83</v>
      </c>
      <c r="H213" s="151">
        <v>0.72289156626506024</v>
      </c>
      <c r="I213" s="149" t="s">
        <v>75</v>
      </c>
      <c r="M213" s="141" t="str">
        <f t="shared" si="6"/>
        <v>Yes</v>
      </c>
      <c r="N213" s="141">
        <f t="shared" si="7"/>
        <v>1</v>
      </c>
      <c r="P213" s="132"/>
    </row>
    <row r="214" spans="1:16" ht="30" x14ac:dyDescent="0.25">
      <c r="A214" s="149">
        <v>2013</v>
      </c>
      <c r="B214" s="149" t="s">
        <v>113</v>
      </c>
      <c r="C214" s="137" t="s">
        <v>152</v>
      </c>
      <c r="D214" s="137" t="s">
        <v>150</v>
      </c>
      <c r="E214" s="137" t="s">
        <v>109</v>
      </c>
      <c r="F214" s="149" t="s">
        <v>111</v>
      </c>
      <c r="G214" s="150">
        <v>288</v>
      </c>
      <c r="H214" s="151">
        <v>0.82638888888888884</v>
      </c>
      <c r="I214" s="149" t="s">
        <v>88</v>
      </c>
      <c r="M214" s="141" t="str">
        <f t="shared" si="6"/>
        <v>Yes</v>
      </c>
      <c r="N214" s="141">
        <f t="shared" si="7"/>
        <v>0</v>
      </c>
      <c r="P214" s="132"/>
    </row>
    <row r="215" spans="1:16" ht="30" x14ac:dyDescent="0.25">
      <c r="A215" s="149">
        <v>2013</v>
      </c>
      <c r="B215" s="149" t="s">
        <v>113</v>
      </c>
      <c r="C215" s="137" t="s">
        <v>152</v>
      </c>
      <c r="D215" s="137" t="s">
        <v>150</v>
      </c>
      <c r="E215" s="137" t="s">
        <v>109</v>
      </c>
      <c r="F215" s="149" t="s">
        <v>110</v>
      </c>
      <c r="G215" s="150">
        <v>38237</v>
      </c>
      <c r="H215" s="151">
        <v>0.83047833250516512</v>
      </c>
      <c r="I215" s="149"/>
      <c r="M215" s="141" t="str">
        <f t="shared" si="6"/>
        <v>Yes</v>
      </c>
      <c r="N215" s="141">
        <f t="shared" si="7"/>
        <v>0</v>
      </c>
      <c r="P215" s="132"/>
    </row>
    <row r="216" spans="1:16" ht="30" x14ac:dyDescent="0.25">
      <c r="A216" s="149">
        <v>2013</v>
      </c>
      <c r="B216" s="149" t="s">
        <v>113</v>
      </c>
      <c r="C216" s="137" t="s">
        <v>152</v>
      </c>
      <c r="D216" s="137" t="s">
        <v>150</v>
      </c>
      <c r="E216" s="137" t="s">
        <v>109</v>
      </c>
      <c r="F216" s="149" t="s">
        <v>52</v>
      </c>
      <c r="G216" s="150">
        <v>168</v>
      </c>
      <c r="H216" s="151">
        <v>0.80952380952380953</v>
      </c>
      <c r="I216" s="149" t="s">
        <v>88</v>
      </c>
      <c r="M216" s="141" t="str">
        <f t="shared" si="6"/>
        <v>Yes</v>
      </c>
      <c r="N216" s="141">
        <f t="shared" si="7"/>
        <v>0</v>
      </c>
      <c r="P216" s="132"/>
    </row>
    <row r="217" spans="1:16" ht="30" x14ac:dyDescent="0.25">
      <c r="A217" s="149">
        <v>2012</v>
      </c>
      <c r="B217" s="149" t="s">
        <v>113</v>
      </c>
      <c r="C217" s="137" t="s">
        <v>152</v>
      </c>
      <c r="D217" s="137" t="s">
        <v>150</v>
      </c>
      <c r="E217" s="137" t="s">
        <v>107</v>
      </c>
      <c r="F217" s="149" t="s">
        <v>30</v>
      </c>
      <c r="G217" s="150">
        <v>196</v>
      </c>
      <c r="H217" s="151">
        <v>0.76530612244897955</v>
      </c>
      <c r="I217" s="149"/>
      <c r="M217" s="141" t="str">
        <f t="shared" si="6"/>
        <v>Yes</v>
      </c>
      <c r="N217" s="141">
        <f t="shared" si="7"/>
        <v>0</v>
      </c>
      <c r="P217" s="132"/>
    </row>
    <row r="218" spans="1:16" ht="30" x14ac:dyDescent="0.25">
      <c r="A218" s="149">
        <v>2012</v>
      </c>
      <c r="B218" s="149" t="s">
        <v>113</v>
      </c>
      <c r="C218" s="137" t="s">
        <v>152</v>
      </c>
      <c r="D218" s="137" t="s">
        <v>150</v>
      </c>
      <c r="E218" s="137" t="s">
        <v>107</v>
      </c>
      <c r="F218" s="149" t="s">
        <v>31</v>
      </c>
      <c r="G218" s="150">
        <v>644</v>
      </c>
      <c r="H218" s="151">
        <v>0.77018633540372672</v>
      </c>
      <c r="I218" s="149" t="s">
        <v>88</v>
      </c>
      <c r="M218" s="141" t="str">
        <f t="shared" si="6"/>
        <v>Yes</v>
      </c>
      <c r="N218" s="141">
        <f t="shared" si="7"/>
        <v>0</v>
      </c>
      <c r="P218" s="132"/>
    </row>
    <row r="219" spans="1:16" ht="30" x14ac:dyDescent="0.25">
      <c r="A219" s="149">
        <v>2012</v>
      </c>
      <c r="B219" s="149" t="s">
        <v>113</v>
      </c>
      <c r="C219" s="137" t="s">
        <v>152</v>
      </c>
      <c r="D219" s="137" t="s">
        <v>150</v>
      </c>
      <c r="E219" s="137" t="s">
        <v>107</v>
      </c>
      <c r="F219" s="149" t="s">
        <v>32</v>
      </c>
      <c r="G219" s="150">
        <v>1960</v>
      </c>
      <c r="H219" s="151">
        <v>0.77091836734693875</v>
      </c>
      <c r="I219" s="149" t="s">
        <v>88</v>
      </c>
      <c r="M219" s="141" t="str">
        <f t="shared" si="6"/>
        <v>Yes</v>
      </c>
      <c r="N219" s="141">
        <f t="shared" si="7"/>
        <v>0</v>
      </c>
      <c r="P219" s="132"/>
    </row>
    <row r="220" spans="1:16" ht="30" x14ac:dyDescent="0.25">
      <c r="A220" s="149">
        <v>2012</v>
      </c>
      <c r="B220" s="149" t="s">
        <v>113</v>
      </c>
      <c r="C220" s="137" t="s">
        <v>152</v>
      </c>
      <c r="D220" s="137" t="s">
        <v>150</v>
      </c>
      <c r="E220" s="137" t="s">
        <v>107</v>
      </c>
      <c r="F220" s="149" t="s">
        <v>33</v>
      </c>
      <c r="G220" s="150">
        <v>6066</v>
      </c>
      <c r="H220" s="151">
        <v>0.80151665018133866</v>
      </c>
      <c r="I220" s="149" t="s">
        <v>88</v>
      </c>
      <c r="M220" s="141" t="str">
        <f t="shared" si="6"/>
        <v>Yes</v>
      </c>
      <c r="N220" s="141">
        <f t="shared" si="7"/>
        <v>0</v>
      </c>
      <c r="P220" s="132"/>
    </row>
    <row r="221" spans="1:16" ht="30" x14ac:dyDescent="0.25">
      <c r="A221" s="149">
        <v>2012</v>
      </c>
      <c r="B221" s="149" t="s">
        <v>113</v>
      </c>
      <c r="C221" s="137" t="s">
        <v>152</v>
      </c>
      <c r="D221" s="137" t="s">
        <v>150</v>
      </c>
      <c r="E221" s="137" t="s">
        <v>107</v>
      </c>
      <c r="F221" s="149" t="s">
        <v>34</v>
      </c>
      <c r="G221" s="150">
        <v>10581</v>
      </c>
      <c r="H221" s="151">
        <v>0.81788110764578015</v>
      </c>
      <c r="I221" s="149" t="s">
        <v>88</v>
      </c>
      <c r="M221" s="141" t="str">
        <f t="shared" si="6"/>
        <v>Yes</v>
      </c>
      <c r="N221" s="141">
        <f t="shared" si="7"/>
        <v>0</v>
      </c>
      <c r="P221" s="132"/>
    </row>
    <row r="222" spans="1:16" ht="30" x14ac:dyDescent="0.25">
      <c r="A222" s="149">
        <v>2012</v>
      </c>
      <c r="B222" s="149" t="s">
        <v>113</v>
      </c>
      <c r="C222" s="137" t="s">
        <v>152</v>
      </c>
      <c r="D222" s="137" t="s">
        <v>150</v>
      </c>
      <c r="E222" s="137" t="s">
        <v>107</v>
      </c>
      <c r="F222" s="149" t="s">
        <v>35</v>
      </c>
      <c r="G222" s="150">
        <v>14706</v>
      </c>
      <c r="H222" s="151">
        <v>0.84625322997416019</v>
      </c>
      <c r="I222" s="149" t="s">
        <v>75</v>
      </c>
      <c r="M222" s="141" t="str">
        <f t="shared" si="6"/>
        <v>Yes</v>
      </c>
      <c r="N222" s="141">
        <f t="shared" si="7"/>
        <v>1</v>
      </c>
      <c r="P222" s="132"/>
    </row>
    <row r="223" spans="1:16" ht="30" x14ac:dyDescent="0.25">
      <c r="A223" s="149">
        <v>2012</v>
      </c>
      <c r="B223" s="149" t="s">
        <v>113</v>
      </c>
      <c r="C223" s="137" t="s">
        <v>152</v>
      </c>
      <c r="D223" s="137" t="s">
        <v>150</v>
      </c>
      <c r="E223" s="137" t="s">
        <v>107</v>
      </c>
      <c r="F223" s="149" t="s">
        <v>36</v>
      </c>
      <c r="G223" s="150">
        <v>8645</v>
      </c>
      <c r="H223" s="151">
        <v>0.81966454598033545</v>
      </c>
      <c r="I223" s="149" t="s">
        <v>88</v>
      </c>
      <c r="M223" s="141" t="str">
        <f t="shared" si="6"/>
        <v>Yes</v>
      </c>
      <c r="N223" s="141">
        <f t="shared" si="7"/>
        <v>0</v>
      </c>
      <c r="P223" s="132"/>
    </row>
    <row r="224" spans="1:16" ht="30" x14ac:dyDescent="0.25">
      <c r="A224" s="149">
        <v>2012</v>
      </c>
      <c r="B224" s="149" t="s">
        <v>113</v>
      </c>
      <c r="C224" s="137" t="s">
        <v>152</v>
      </c>
      <c r="D224" s="137" t="s">
        <v>150</v>
      </c>
      <c r="E224" s="137" t="s">
        <v>107</v>
      </c>
      <c r="F224" s="149" t="s">
        <v>37</v>
      </c>
      <c r="G224" s="150">
        <v>1835</v>
      </c>
      <c r="H224" s="151">
        <v>0.7907356948228883</v>
      </c>
      <c r="I224" s="149" t="s">
        <v>88</v>
      </c>
      <c r="M224" s="141" t="str">
        <f t="shared" si="6"/>
        <v>Yes</v>
      </c>
      <c r="N224" s="141">
        <f t="shared" si="7"/>
        <v>0</v>
      </c>
      <c r="P224" s="132"/>
    </row>
    <row r="225" spans="1:16" ht="30" x14ac:dyDescent="0.25">
      <c r="A225" s="149">
        <v>2012</v>
      </c>
      <c r="B225" s="149" t="s">
        <v>113</v>
      </c>
      <c r="C225" s="137" t="s">
        <v>152</v>
      </c>
      <c r="D225" s="137" t="s">
        <v>148</v>
      </c>
      <c r="E225" s="137" t="s">
        <v>77</v>
      </c>
      <c r="F225" s="149" t="s">
        <v>77</v>
      </c>
      <c r="G225" s="150">
        <v>1106</v>
      </c>
      <c r="H225" s="151">
        <v>0.75768535262206149</v>
      </c>
      <c r="I225" s="149" t="s">
        <v>75</v>
      </c>
      <c r="M225" s="141" t="str">
        <f t="shared" si="6"/>
        <v>Yes</v>
      </c>
      <c r="N225" s="141">
        <f t="shared" si="7"/>
        <v>1</v>
      </c>
      <c r="P225" s="132"/>
    </row>
    <row r="226" spans="1:16" ht="30" x14ac:dyDescent="0.25">
      <c r="A226" s="149">
        <v>2012</v>
      </c>
      <c r="B226" s="149" t="s">
        <v>113</v>
      </c>
      <c r="C226" s="137" t="s">
        <v>152</v>
      </c>
      <c r="D226" s="137" t="s">
        <v>148</v>
      </c>
      <c r="E226" s="137" t="s">
        <v>77</v>
      </c>
      <c r="F226" s="149" t="s">
        <v>101</v>
      </c>
      <c r="G226" s="150">
        <v>40754</v>
      </c>
      <c r="H226" s="151">
        <v>0.82418903665897825</v>
      </c>
      <c r="I226" s="149"/>
      <c r="M226" s="141" t="str">
        <f t="shared" si="6"/>
        <v>No</v>
      </c>
      <c r="N226" s="141">
        <f t="shared" si="7"/>
        <v>0</v>
      </c>
      <c r="P226" s="132"/>
    </row>
    <row r="227" spans="1:16" ht="30" x14ac:dyDescent="0.25">
      <c r="A227" s="149">
        <v>2012</v>
      </c>
      <c r="B227" s="149" t="s">
        <v>113</v>
      </c>
      <c r="C227" s="137" t="s">
        <v>152</v>
      </c>
      <c r="D227" s="137" t="s">
        <v>148</v>
      </c>
      <c r="E227" s="137" t="s">
        <v>76</v>
      </c>
      <c r="F227" s="149" t="s">
        <v>16</v>
      </c>
      <c r="G227" s="150">
        <v>4260</v>
      </c>
      <c r="H227" s="151">
        <v>0.78920187793427232</v>
      </c>
      <c r="I227" s="149" t="s">
        <v>75</v>
      </c>
      <c r="M227" s="141" t="str">
        <f t="shared" si="6"/>
        <v>Yes</v>
      </c>
      <c r="N227" s="141">
        <f t="shared" si="7"/>
        <v>1</v>
      </c>
      <c r="P227" s="132"/>
    </row>
    <row r="228" spans="1:16" ht="30" x14ac:dyDescent="0.25">
      <c r="A228" s="149">
        <v>2012</v>
      </c>
      <c r="B228" s="149" t="s">
        <v>113</v>
      </c>
      <c r="C228" s="137" t="s">
        <v>152</v>
      </c>
      <c r="D228" s="137" t="s">
        <v>148</v>
      </c>
      <c r="E228" s="137" t="s">
        <v>76</v>
      </c>
      <c r="F228" s="149" t="s">
        <v>101</v>
      </c>
      <c r="G228" s="150">
        <v>37600</v>
      </c>
      <c r="H228" s="151">
        <v>0.82619680851063826</v>
      </c>
      <c r="I228" s="149"/>
      <c r="M228" s="141" t="str">
        <f t="shared" si="6"/>
        <v>No</v>
      </c>
      <c r="N228" s="141">
        <f t="shared" si="7"/>
        <v>0</v>
      </c>
      <c r="P228" s="132"/>
    </row>
    <row r="229" spans="1:16" ht="30" x14ac:dyDescent="0.25">
      <c r="A229" s="149">
        <v>2012</v>
      </c>
      <c r="B229" s="149" t="s">
        <v>113</v>
      </c>
      <c r="C229" s="137" t="s">
        <v>152</v>
      </c>
      <c r="D229" s="137" t="s">
        <v>148</v>
      </c>
      <c r="E229" s="137" t="s">
        <v>79</v>
      </c>
      <c r="F229" s="149" t="s">
        <v>103</v>
      </c>
      <c r="G229" s="150">
        <v>207</v>
      </c>
      <c r="H229" s="151">
        <v>0.6908212560386473</v>
      </c>
      <c r="I229" s="149" t="s">
        <v>75</v>
      </c>
      <c r="M229" s="141" t="str">
        <f t="shared" si="6"/>
        <v>Yes</v>
      </c>
      <c r="N229" s="141">
        <f t="shared" si="7"/>
        <v>1</v>
      </c>
      <c r="P229" s="132"/>
    </row>
    <row r="230" spans="1:16" ht="30" x14ac:dyDescent="0.25">
      <c r="A230" s="149">
        <v>2012</v>
      </c>
      <c r="B230" s="149" t="s">
        <v>113</v>
      </c>
      <c r="C230" s="137" t="s">
        <v>152</v>
      </c>
      <c r="D230" s="137" t="s">
        <v>148</v>
      </c>
      <c r="E230" s="137" t="s">
        <v>79</v>
      </c>
      <c r="F230" s="149" t="s">
        <v>101</v>
      </c>
      <c r="G230" s="150">
        <v>41653</v>
      </c>
      <c r="H230" s="151">
        <v>0.82308597219888124</v>
      </c>
      <c r="I230" s="149"/>
      <c r="M230" s="141" t="str">
        <f t="shared" si="6"/>
        <v>No</v>
      </c>
      <c r="N230" s="141">
        <f t="shared" si="7"/>
        <v>0</v>
      </c>
      <c r="P230" s="132"/>
    </row>
    <row r="231" spans="1:16" ht="30" x14ac:dyDescent="0.25">
      <c r="A231" s="149">
        <v>2012</v>
      </c>
      <c r="B231" s="149" t="s">
        <v>113</v>
      </c>
      <c r="C231" s="137" t="s">
        <v>152</v>
      </c>
      <c r="D231" s="137" t="s">
        <v>148</v>
      </c>
      <c r="E231" s="137" t="s">
        <v>105</v>
      </c>
      <c r="F231" s="149" t="s">
        <v>106</v>
      </c>
      <c r="G231" s="150">
        <v>5690</v>
      </c>
      <c r="H231" s="151">
        <v>0.79718804920913888</v>
      </c>
      <c r="I231" s="149" t="s">
        <v>75</v>
      </c>
      <c r="M231" s="141" t="str">
        <f t="shared" si="6"/>
        <v>Yes</v>
      </c>
      <c r="N231" s="141">
        <f t="shared" si="7"/>
        <v>1</v>
      </c>
      <c r="P231" s="132"/>
    </row>
    <row r="232" spans="1:16" ht="30" x14ac:dyDescent="0.25">
      <c r="A232" s="149">
        <v>2012</v>
      </c>
      <c r="B232" s="149" t="s">
        <v>113</v>
      </c>
      <c r="C232" s="137" t="s">
        <v>152</v>
      </c>
      <c r="D232" s="137" t="s">
        <v>148</v>
      </c>
      <c r="E232" s="137" t="s">
        <v>105</v>
      </c>
      <c r="F232" s="149" t="s">
        <v>101</v>
      </c>
      <c r="G232" s="150">
        <v>36170</v>
      </c>
      <c r="H232" s="151">
        <v>0.82640309648880284</v>
      </c>
      <c r="I232" s="149"/>
      <c r="M232" s="141" t="str">
        <f t="shared" si="6"/>
        <v>No</v>
      </c>
      <c r="N232" s="141">
        <f t="shared" si="7"/>
        <v>0</v>
      </c>
      <c r="P232" s="132"/>
    </row>
    <row r="233" spans="1:16" ht="30" x14ac:dyDescent="0.25">
      <c r="A233" s="149">
        <v>2012</v>
      </c>
      <c r="B233" s="149" t="s">
        <v>113</v>
      </c>
      <c r="C233" s="137" t="s">
        <v>152</v>
      </c>
      <c r="D233" s="137" t="s">
        <v>148</v>
      </c>
      <c r="E233" s="137" t="s">
        <v>98</v>
      </c>
      <c r="F233" s="149" t="s">
        <v>99</v>
      </c>
      <c r="G233" s="150">
        <v>14036</v>
      </c>
      <c r="H233" s="151">
        <v>0.79303220290681109</v>
      </c>
      <c r="I233" s="149"/>
      <c r="M233" s="141" t="str">
        <f t="shared" si="6"/>
        <v>Yes</v>
      </c>
      <c r="N233" s="141">
        <f t="shared" si="7"/>
        <v>0</v>
      </c>
      <c r="P233" s="132"/>
    </row>
    <row r="234" spans="1:16" ht="30" x14ac:dyDescent="0.25">
      <c r="A234" s="149">
        <v>2012</v>
      </c>
      <c r="B234" s="149" t="s">
        <v>113</v>
      </c>
      <c r="C234" s="137" t="s">
        <v>152</v>
      </c>
      <c r="D234" s="137" t="s">
        <v>148</v>
      </c>
      <c r="E234" s="137" t="s">
        <v>98</v>
      </c>
      <c r="F234" s="149" t="s">
        <v>100</v>
      </c>
      <c r="G234" s="150">
        <v>27824</v>
      </c>
      <c r="H234" s="151">
        <v>0.83726279470960319</v>
      </c>
      <c r="I234" s="149" t="s">
        <v>75</v>
      </c>
      <c r="M234" s="141" t="str">
        <f t="shared" si="6"/>
        <v>No</v>
      </c>
      <c r="N234" s="141">
        <f t="shared" si="7"/>
        <v>1</v>
      </c>
      <c r="P234" s="132"/>
    </row>
    <row r="235" spans="1:16" ht="30" x14ac:dyDescent="0.25">
      <c r="A235" s="149">
        <v>2012</v>
      </c>
      <c r="B235" s="149" t="s">
        <v>113</v>
      </c>
      <c r="C235" s="137" t="s">
        <v>152</v>
      </c>
      <c r="D235" s="137" t="s">
        <v>148</v>
      </c>
      <c r="E235" s="137" t="s">
        <v>80</v>
      </c>
      <c r="F235" s="149" t="s">
        <v>104</v>
      </c>
      <c r="G235" s="150">
        <v>870</v>
      </c>
      <c r="H235" s="151">
        <v>0.75172413793103443</v>
      </c>
      <c r="I235" s="149" t="s">
        <v>75</v>
      </c>
      <c r="M235" s="141" t="str">
        <f t="shared" si="6"/>
        <v>Yes</v>
      </c>
      <c r="N235" s="141">
        <f t="shared" si="7"/>
        <v>1</v>
      </c>
      <c r="P235" s="132"/>
    </row>
    <row r="236" spans="1:16" ht="30" x14ac:dyDescent="0.25">
      <c r="A236" s="149">
        <v>2012</v>
      </c>
      <c r="B236" s="149" t="s">
        <v>113</v>
      </c>
      <c r="C236" s="137" t="s">
        <v>152</v>
      </c>
      <c r="D236" s="137" t="s">
        <v>148</v>
      </c>
      <c r="E236" s="137" t="s">
        <v>80</v>
      </c>
      <c r="F236" s="149" t="s">
        <v>101</v>
      </c>
      <c r="G236" s="150">
        <v>40990</v>
      </c>
      <c r="H236" s="151">
        <v>0.82393266650402541</v>
      </c>
      <c r="I236" s="149"/>
      <c r="M236" s="141" t="str">
        <f t="shared" si="6"/>
        <v>No</v>
      </c>
      <c r="N236" s="141">
        <f t="shared" si="7"/>
        <v>0</v>
      </c>
      <c r="P236" s="132"/>
    </row>
    <row r="237" spans="1:16" ht="30" x14ac:dyDescent="0.25">
      <c r="A237" s="149">
        <v>2012</v>
      </c>
      <c r="B237" s="149" t="s">
        <v>113</v>
      </c>
      <c r="C237" s="137" t="s">
        <v>152</v>
      </c>
      <c r="D237" s="137" t="s">
        <v>148</v>
      </c>
      <c r="E237" s="137" t="s">
        <v>78</v>
      </c>
      <c r="F237" s="149" t="s">
        <v>102</v>
      </c>
      <c r="G237" s="150">
        <v>5774</v>
      </c>
      <c r="H237" s="151">
        <v>0.78108763422237615</v>
      </c>
      <c r="I237" s="149" t="s">
        <v>75</v>
      </c>
      <c r="M237" s="141" t="str">
        <f t="shared" si="6"/>
        <v>Yes</v>
      </c>
      <c r="N237" s="141">
        <f t="shared" si="7"/>
        <v>1</v>
      </c>
      <c r="P237" s="132"/>
    </row>
    <row r="238" spans="1:16" ht="30" x14ac:dyDescent="0.25">
      <c r="A238" s="149">
        <v>2012</v>
      </c>
      <c r="B238" s="149" t="s">
        <v>113</v>
      </c>
      <c r="C238" s="137" t="s">
        <v>152</v>
      </c>
      <c r="D238" s="137" t="s">
        <v>148</v>
      </c>
      <c r="E238" s="137" t="s">
        <v>78</v>
      </c>
      <c r="F238" s="149" t="s">
        <v>101</v>
      </c>
      <c r="G238" s="150">
        <v>36086</v>
      </c>
      <c r="H238" s="151">
        <v>0.82904727595189265</v>
      </c>
      <c r="I238" s="149"/>
      <c r="M238" s="141" t="str">
        <f t="shared" si="6"/>
        <v>No</v>
      </c>
      <c r="N238" s="141">
        <f t="shared" si="7"/>
        <v>0</v>
      </c>
      <c r="P238" s="132"/>
    </row>
    <row r="239" spans="1:16" ht="45" x14ac:dyDescent="0.25">
      <c r="A239" s="149">
        <v>2014</v>
      </c>
      <c r="B239" s="149" t="s">
        <v>114</v>
      </c>
      <c r="C239" s="137" t="s">
        <v>151</v>
      </c>
      <c r="D239" s="137" t="s">
        <v>150</v>
      </c>
      <c r="E239" s="137" t="s">
        <v>107</v>
      </c>
      <c r="F239" s="149" t="s">
        <v>30</v>
      </c>
      <c r="G239" s="150">
        <v>157</v>
      </c>
      <c r="H239" s="151">
        <v>0.26751592356687898</v>
      </c>
      <c r="I239" s="149"/>
      <c r="M239" s="141" t="str">
        <f t="shared" si="6"/>
        <v>Yes</v>
      </c>
      <c r="N239" s="141">
        <f t="shared" si="7"/>
        <v>0</v>
      </c>
      <c r="P239" s="132"/>
    </row>
    <row r="240" spans="1:16" ht="45" x14ac:dyDescent="0.25">
      <c r="A240" s="149">
        <v>2014</v>
      </c>
      <c r="B240" s="149" t="s">
        <v>114</v>
      </c>
      <c r="C240" s="137" t="s">
        <v>151</v>
      </c>
      <c r="D240" s="137" t="s">
        <v>150</v>
      </c>
      <c r="E240" s="137" t="s">
        <v>107</v>
      </c>
      <c r="F240" s="149" t="s">
        <v>31</v>
      </c>
      <c r="G240" s="150">
        <v>582</v>
      </c>
      <c r="H240" s="151">
        <v>0.16838487972508592</v>
      </c>
      <c r="I240" s="149" t="s">
        <v>75</v>
      </c>
      <c r="M240" s="141" t="str">
        <f t="shared" si="6"/>
        <v>Yes</v>
      </c>
      <c r="N240" s="141">
        <f t="shared" si="7"/>
        <v>1</v>
      </c>
      <c r="P240" s="132"/>
    </row>
    <row r="241" spans="1:16" ht="45" x14ac:dyDescent="0.25">
      <c r="A241" s="149">
        <v>2014</v>
      </c>
      <c r="B241" s="149" t="s">
        <v>114</v>
      </c>
      <c r="C241" s="137" t="s">
        <v>151</v>
      </c>
      <c r="D241" s="137" t="s">
        <v>150</v>
      </c>
      <c r="E241" s="137" t="s">
        <v>107</v>
      </c>
      <c r="F241" s="149" t="s">
        <v>32</v>
      </c>
      <c r="G241" s="150">
        <v>1815</v>
      </c>
      <c r="H241" s="151">
        <v>0.15867768595041323</v>
      </c>
      <c r="I241" s="149" t="s">
        <v>75</v>
      </c>
      <c r="M241" s="141" t="str">
        <f t="shared" si="6"/>
        <v>Yes</v>
      </c>
      <c r="N241" s="141">
        <f t="shared" si="7"/>
        <v>1</v>
      </c>
      <c r="P241" s="132"/>
    </row>
    <row r="242" spans="1:16" ht="45" x14ac:dyDescent="0.25">
      <c r="A242" s="149">
        <v>2014</v>
      </c>
      <c r="B242" s="149" t="s">
        <v>114</v>
      </c>
      <c r="C242" s="137" t="s">
        <v>151</v>
      </c>
      <c r="D242" s="137" t="s">
        <v>150</v>
      </c>
      <c r="E242" s="137" t="s">
        <v>107</v>
      </c>
      <c r="F242" s="149" t="s">
        <v>33</v>
      </c>
      <c r="G242" s="150">
        <v>6535</v>
      </c>
      <c r="H242" s="151">
        <v>0.17704667176740627</v>
      </c>
      <c r="I242" s="149" t="s">
        <v>75</v>
      </c>
      <c r="M242" s="141" t="str">
        <f t="shared" si="6"/>
        <v>Yes</v>
      </c>
      <c r="N242" s="141">
        <f t="shared" si="7"/>
        <v>1</v>
      </c>
      <c r="P242" s="132"/>
    </row>
    <row r="243" spans="1:16" ht="45" x14ac:dyDescent="0.25">
      <c r="A243" s="149">
        <v>2014</v>
      </c>
      <c r="B243" s="149" t="s">
        <v>114</v>
      </c>
      <c r="C243" s="137" t="s">
        <v>151</v>
      </c>
      <c r="D243" s="137" t="s">
        <v>150</v>
      </c>
      <c r="E243" s="137" t="s">
        <v>107</v>
      </c>
      <c r="F243" s="149" t="s">
        <v>34</v>
      </c>
      <c r="G243" s="150">
        <v>12030</v>
      </c>
      <c r="H243" s="151">
        <v>0.20748129675810473</v>
      </c>
      <c r="I243" s="149" t="s">
        <v>88</v>
      </c>
      <c r="M243" s="141" t="str">
        <f t="shared" si="6"/>
        <v>Yes</v>
      </c>
      <c r="N243" s="141">
        <f t="shared" si="7"/>
        <v>0</v>
      </c>
      <c r="P243" s="132"/>
    </row>
    <row r="244" spans="1:16" ht="45" x14ac:dyDescent="0.25">
      <c r="A244" s="149">
        <v>2014</v>
      </c>
      <c r="B244" s="149" t="s">
        <v>114</v>
      </c>
      <c r="C244" s="137" t="s">
        <v>151</v>
      </c>
      <c r="D244" s="137" t="s">
        <v>150</v>
      </c>
      <c r="E244" s="137" t="s">
        <v>107</v>
      </c>
      <c r="F244" s="149" t="s">
        <v>35</v>
      </c>
      <c r="G244" s="150">
        <v>19616</v>
      </c>
      <c r="H244" s="151">
        <v>0.226702691680261</v>
      </c>
      <c r="I244" s="149" t="s">
        <v>88</v>
      </c>
      <c r="M244" s="141" t="str">
        <f t="shared" si="6"/>
        <v>Yes</v>
      </c>
      <c r="N244" s="141">
        <f t="shared" si="7"/>
        <v>0</v>
      </c>
      <c r="P244" s="132"/>
    </row>
    <row r="245" spans="1:16" ht="45" x14ac:dyDescent="0.25">
      <c r="A245" s="149">
        <v>2014</v>
      </c>
      <c r="B245" s="149" t="s">
        <v>114</v>
      </c>
      <c r="C245" s="137" t="s">
        <v>151</v>
      </c>
      <c r="D245" s="137" t="s">
        <v>150</v>
      </c>
      <c r="E245" s="137" t="s">
        <v>107</v>
      </c>
      <c r="F245" s="149" t="s">
        <v>36</v>
      </c>
      <c r="G245" s="150">
        <v>12435</v>
      </c>
      <c r="H245" s="151">
        <v>0.24736630478488139</v>
      </c>
      <c r="I245" s="149" t="s">
        <v>88</v>
      </c>
      <c r="M245" s="141" t="str">
        <f t="shared" si="6"/>
        <v>Yes</v>
      </c>
      <c r="N245" s="141">
        <f t="shared" si="7"/>
        <v>0</v>
      </c>
      <c r="P245" s="132"/>
    </row>
    <row r="246" spans="1:16" ht="45" x14ac:dyDescent="0.25">
      <c r="A246" s="149">
        <v>2014</v>
      </c>
      <c r="B246" s="149" t="s">
        <v>114</v>
      </c>
      <c r="C246" s="137" t="s">
        <v>151</v>
      </c>
      <c r="D246" s="137" t="s">
        <v>150</v>
      </c>
      <c r="E246" s="137" t="s">
        <v>107</v>
      </c>
      <c r="F246" s="149" t="s">
        <v>37</v>
      </c>
      <c r="G246" s="150">
        <v>2575</v>
      </c>
      <c r="H246" s="151">
        <v>0.23572815533980582</v>
      </c>
      <c r="I246" s="149" t="s">
        <v>88</v>
      </c>
      <c r="M246" s="141" t="str">
        <f t="shared" si="6"/>
        <v>Yes</v>
      </c>
      <c r="N246" s="141">
        <f t="shared" si="7"/>
        <v>0</v>
      </c>
      <c r="P246" s="132"/>
    </row>
    <row r="247" spans="1:16" ht="45" x14ac:dyDescent="0.25">
      <c r="A247" s="149">
        <v>2014</v>
      </c>
      <c r="B247" s="149" t="s">
        <v>114</v>
      </c>
      <c r="C247" s="137" t="s">
        <v>151</v>
      </c>
      <c r="D247" s="137" t="s">
        <v>148</v>
      </c>
      <c r="E247" s="137" t="s">
        <v>77</v>
      </c>
      <c r="F247" s="149" t="s">
        <v>77</v>
      </c>
      <c r="G247" s="150">
        <v>1543</v>
      </c>
      <c r="H247" s="151">
        <v>0.22683084899546338</v>
      </c>
      <c r="I247" s="149" t="s">
        <v>88</v>
      </c>
      <c r="M247" s="141" t="str">
        <f t="shared" si="6"/>
        <v>Yes</v>
      </c>
      <c r="N247" s="141">
        <f t="shared" si="7"/>
        <v>0</v>
      </c>
      <c r="P247" s="132"/>
    </row>
    <row r="248" spans="1:16" ht="45" x14ac:dyDescent="0.25">
      <c r="A248" s="149">
        <v>2014</v>
      </c>
      <c r="B248" s="149" t="s">
        <v>114</v>
      </c>
      <c r="C248" s="137" t="s">
        <v>151</v>
      </c>
      <c r="D248" s="137" t="s">
        <v>148</v>
      </c>
      <c r="E248" s="137" t="s">
        <v>77</v>
      </c>
      <c r="F248" s="149" t="s">
        <v>101</v>
      </c>
      <c r="G248" s="150">
        <v>49854</v>
      </c>
      <c r="H248" s="151">
        <v>0.21637180567256389</v>
      </c>
      <c r="I248" s="149"/>
      <c r="M248" s="141" t="str">
        <f t="shared" si="6"/>
        <v>No</v>
      </c>
      <c r="N248" s="141">
        <f t="shared" si="7"/>
        <v>0</v>
      </c>
      <c r="P248" s="132"/>
    </row>
    <row r="249" spans="1:16" ht="45" x14ac:dyDescent="0.25">
      <c r="A249" s="149">
        <v>2014</v>
      </c>
      <c r="B249" s="149" t="s">
        <v>114</v>
      </c>
      <c r="C249" s="137" t="s">
        <v>151</v>
      </c>
      <c r="D249" s="137" t="s">
        <v>148</v>
      </c>
      <c r="E249" s="137" t="s">
        <v>76</v>
      </c>
      <c r="F249" s="149" t="s">
        <v>16</v>
      </c>
      <c r="G249" s="150">
        <v>5638</v>
      </c>
      <c r="H249" s="151">
        <v>0.25452288045406174</v>
      </c>
      <c r="I249" s="149" t="s">
        <v>75</v>
      </c>
      <c r="M249" s="141" t="str">
        <f t="shared" si="6"/>
        <v>Yes</v>
      </c>
      <c r="N249" s="141">
        <f t="shared" si="7"/>
        <v>1</v>
      </c>
      <c r="P249" s="132"/>
    </row>
    <row r="250" spans="1:16" ht="45" x14ac:dyDescent="0.25">
      <c r="A250" s="149">
        <v>2014</v>
      </c>
      <c r="B250" s="149" t="s">
        <v>114</v>
      </c>
      <c r="C250" s="137" t="s">
        <v>151</v>
      </c>
      <c r="D250" s="137" t="s">
        <v>148</v>
      </c>
      <c r="E250" s="137" t="s">
        <v>76</v>
      </c>
      <c r="F250" s="149" t="s">
        <v>101</v>
      </c>
      <c r="G250" s="150">
        <v>45759</v>
      </c>
      <c r="H250" s="151">
        <v>0.21202386415787058</v>
      </c>
      <c r="I250" s="149"/>
      <c r="M250" s="141" t="str">
        <f t="shared" si="6"/>
        <v>No</v>
      </c>
      <c r="N250" s="141">
        <f t="shared" si="7"/>
        <v>0</v>
      </c>
      <c r="P250" s="132"/>
    </row>
    <row r="251" spans="1:16" ht="45" x14ac:dyDescent="0.25">
      <c r="A251" s="149">
        <v>2014</v>
      </c>
      <c r="B251" s="149" t="s">
        <v>114</v>
      </c>
      <c r="C251" s="137" t="s">
        <v>151</v>
      </c>
      <c r="D251" s="137" t="s">
        <v>150</v>
      </c>
      <c r="E251" s="137" t="s">
        <v>108</v>
      </c>
      <c r="F251" s="149" t="s">
        <v>87</v>
      </c>
      <c r="G251" s="150">
        <v>99</v>
      </c>
      <c r="H251" s="151">
        <v>0.39393939393939392</v>
      </c>
      <c r="I251" s="149" t="s">
        <v>75</v>
      </c>
      <c r="M251" s="141" t="str">
        <f t="shared" si="6"/>
        <v>Yes</v>
      </c>
      <c r="N251" s="141">
        <f t="shared" si="7"/>
        <v>1</v>
      </c>
      <c r="P251" s="132"/>
    </row>
    <row r="252" spans="1:16" ht="45" x14ac:dyDescent="0.25">
      <c r="A252" s="149">
        <v>2014</v>
      </c>
      <c r="B252" s="149" t="s">
        <v>114</v>
      </c>
      <c r="C252" s="137" t="s">
        <v>151</v>
      </c>
      <c r="D252" s="137" t="s">
        <v>150</v>
      </c>
      <c r="E252" s="137" t="s">
        <v>108</v>
      </c>
      <c r="F252" s="149" t="s">
        <v>85</v>
      </c>
      <c r="G252" s="150">
        <v>1002</v>
      </c>
      <c r="H252" s="151">
        <v>0.33932135728542911</v>
      </c>
      <c r="I252" s="149" t="s">
        <v>75</v>
      </c>
      <c r="M252" s="141" t="str">
        <f t="shared" si="6"/>
        <v>Yes</v>
      </c>
      <c r="N252" s="141">
        <f t="shared" si="7"/>
        <v>1</v>
      </c>
      <c r="P252" s="132"/>
    </row>
    <row r="253" spans="1:16" ht="45" x14ac:dyDescent="0.25">
      <c r="A253" s="149">
        <v>2014</v>
      </c>
      <c r="B253" s="149" t="s">
        <v>114</v>
      </c>
      <c r="C253" s="137" t="s">
        <v>151</v>
      </c>
      <c r="D253" s="137" t="s">
        <v>150</v>
      </c>
      <c r="E253" s="137" t="s">
        <v>108</v>
      </c>
      <c r="F253" s="149" t="s">
        <v>86</v>
      </c>
      <c r="G253" s="150">
        <v>745</v>
      </c>
      <c r="H253" s="151">
        <v>0.31812080536912751</v>
      </c>
      <c r="I253" s="149" t="s">
        <v>75</v>
      </c>
      <c r="M253" s="141" t="str">
        <f t="shared" si="6"/>
        <v>Yes</v>
      </c>
      <c r="N253" s="141">
        <f t="shared" si="7"/>
        <v>1</v>
      </c>
      <c r="P253" s="132"/>
    </row>
    <row r="254" spans="1:16" ht="45" x14ac:dyDescent="0.25">
      <c r="A254" s="149">
        <v>2014</v>
      </c>
      <c r="B254" s="149" t="s">
        <v>114</v>
      </c>
      <c r="C254" s="137" t="s">
        <v>151</v>
      </c>
      <c r="D254" s="137" t="s">
        <v>150</v>
      </c>
      <c r="E254" s="137" t="s">
        <v>108</v>
      </c>
      <c r="F254" s="149" t="s">
        <v>84</v>
      </c>
      <c r="G254" s="150">
        <v>291</v>
      </c>
      <c r="H254" s="151">
        <v>0.31615120274914088</v>
      </c>
      <c r="I254" s="149" t="s">
        <v>75</v>
      </c>
      <c r="M254" s="141" t="str">
        <f t="shared" si="6"/>
        <v>Yes</v>
      </c>
      <c r="N254" s="141">
        <f t="shared" si="7"/>
        <v>1</v>
      </c>
      <c r="P254" s="132"/>
    </row>
    <row r="255" spans="1:16" ht="45" x14ac:dyDescent="0.25">
      <c r="A255" s="149">
        <v>2014</v>
      </c>
      <c r="B255" s="149" t="s">
        <v>114</v>
      </c>
      <c r="C255" s="137" t="s">
        <v>151</v>
      </c>
      <c r="D255" s="137" t="s">
        <v>150</v>
      </c>
      <c r="E255" s="137" t="s">
        <v>108</v>
      </c>
      <c r="F255" s="149" t="s">
        <v>41</v>
      </c>
      <c r="G255" s="150">
        <v>51435</v>
      </c>
      <c r="H255" s="151">
        <v>0.21261786721104306</v>
      </c>
      <c r="I255" s="149"/>
      <c r="M255" s="141" t="str">
        <f t="shared" si="6"/>
        <v>Yes</v>
      </c>
      <c r="N255" s="141">
        <f t="shared" si="7"/>
        <v>0</v>
      </c>
      <c r="P255" s="132"/>
    </row>
    <row r="256" spans="1:16" ht="45" x14ac:dyDescent="0.25">
      <c r="A256" s="149">
        <v>2014</v>
      </c>
      <c r="B256" s="149" t="s">
        <v>114</v>
      </c>
      <c r="C256" s="137" t="s">
        <v>151</v>
      </c>
      <c r="D256" s="137" t="s">
        <v>148</v>
      </c>
      <c r="E256" s="137" t="s">
        <v>79</v>
      </c>
      <c r="F256" s="149" t="s">
        <v>103</v>
      </c>
      <c r="G256" s="150">
        <v>329</v>
      </c>
      <c r="H256" s="151">
        <v>0.2978723404255319</v>
      </c>
      <c r="I256" s="149" t="s">
        <v>75</v>
      </c>
      <c r="M256" s="141" t="str">
        <f t="shared" si="6"/>
        <v>Yes</v>
      </c>
      <c r="N256" s="141">
        <f t="shared" si="7"/>
        <v>1</v>
      </c>
      <c r="P256" s="132"/>
    </row>
    <row r="257" spans="1:16" ht="45" x14ac:dyDescent="0.25">
      <c r="A257" s="149">
        <v>2014</v>
      </c>
      <c r="B257" s="149" t="s">
        <v>114</v>
      </c>
      <c r="C257" s="137" t="s">
        <v>151</v>
      </c>
      <c r="D257" s="137" t="s">
        <v>148</v>
      </c>
      <c r="E257" s="137" t="s">
        <v>79</v>
      </c>
      <c r="F257" s="149" t="s">
        <v>101</v>
      </c>
      <c r="G257" s="150">
        <v>51068</v>
      </c>
      <c r="H257" s="151">
        <v>0.21616276337432444</v>
      </c>
      <c r="I257" s="149"/>
      <c r="M257" s="141" t="str">
        <f t="shared" si="6"/>
        <v>No</v>
      </c>
      <c r="N257" s="141">
        <f t="shared" si="7"/>
        <v>0</v>
      </c>
      <c r="P257" s="132"/>
    </row>
    <row r="258" spans="1:16" ht="45" x14ac:dyDescent="0.25">
      <c r="A258" s="149">
        <v>2014</v>
      </c>
      <c r="B258" s="149" t="s">
        <v>114</v>
      </c>
      <c r="C258" s="137" t="s">
        <v>151</v>
      </c>
      <c r="D258" s="137" t="s">
        <v>148</v>
      </c>
      <c r="E258" s="137" t="s">
        <v>105</v>
      </c>
      <c r="F258" s="149" t="s">
        <v>106</v>
      </c>
      <c r="G258" s="150">
        <v>7370</v>
      </c>
      <c r="H258" s="151">
        <v>0.22645861601085482</v>
      </c>
      <c r="I258" s="149" t="s">
        <v>75</v>
      </c>
      <c r="M258" s="141" t="str">
        <f t="shared" si="6"/>
        <v>Yes</v>
      </c>
      <c r="N258" s="141">
        <f t="shared" si="7"/>
        <v>1</v>
      </c>
      <c r="P258" s="132"/>
    </row>
    <row r="259" spans="1:16" ht="45" x14ac:dyDescent="0.25">
      <c r="A259" s="149">
        <v>2014</v>
      </c>
      <c r="B259" s="149" t="s">
        <v>114</v>
      </c>
      <c r="C259" s="137" t="s">
        <v>151</v>
      </c>
      <c r="D259" s="137" t="s">
        <v>148</v>
      </c>
      <c r="E259" s="137" t="s">
        <v>105</v>
      </c>
      <c r="F259" s="149" t="s">
        <v>101</v>
      </c>
      <c r="G259" s="150">
        <v>44027</v>
      </c>
      <c r="H259" s="151">
        <v>0.21504985577032276</v>
      </c>
      <c r="I259" s="149"/>
      <c r="M259" s="141" t="str">
        <f t="shared" ref="M259:M317" si="8">IF(LEFT(F259,2)="no","No","Yes")</f>
        <v>No</v>
      </c>
      <c r="N259" s="141">
        <f t="shared" ref="N259:N317" si="9">IF(I259="*",1,0)</f>
        <v>0</v>
      </c>
      <c r="P259" s="132"/>
    </row>
    <row r="260" spans="1:16" ht="45" x14ac:dyDescent="0.25">
      <c r="A260" s="149">
        <v>2014</v>
      </c>
      <c r="B260" s="149" t="s">
        <v>114</v>
      </c>
      <c r="C260" s="137" t="s">
        <v>151</v>
      </c>
      <c r="D260" s="137" t="s">
        <v>148</v>
      </c>
      <c r="E260" s="137" t="s">
        <v>98</v>
      </c>
      <c r="F260" s="149" t="s">
        <v>99</v>
      </c>
      <c r="G260" s="150">
        <v>17976</v>
      </c>
      <c r="H260" s="151">
        <v>0.23670449488206496</v>
      </c>
      <c r="I260" s="149"/>
      <c r="M260" s="141" t="str">
        <f t="shared" si="8"/>
        <v>Yes</v>
      </c>
      <c r="N260" s="141">
        <f t="shared" si="9"/>
        <v>0</v>
      </c>
      <c r="P260" s="132"/>
    </row>
    <row r="261" spans="1:16" ht="45" x14ac:dyDescent="0.25">
      <c r="A261" s="149">
        <v>2014</v>
      </c>
      <c r="B261" s="149" t="s">
        <v>114</v>
      </c>
      <c r="C261" s="137" t="s">
        <v>151</v>
      </c>
      <c r="D261" s="137" t="s">
        <v>148</v>
      </c>
      <c r="E261" s="137" t="s">
        <v>98</v>
      </c>
      <c r="F261" s="149" t="s">
        <v>100</v>
      </c>
      <c r="G261" s="150">
        <v>33421</v>
      </c>
      <c r="H261" s="151">
        <v>0.20591843451721972</v>
      </c>
      <c r="I261" s="149" t="s">
        <v>75</v>
      </c>
      <c r="M261" s="141" t="str">
        <f t="shared" si="8"/>
        <v>No</v>
      </c>
      <c r="N261" s="141">
        <f t="shared" si="9"/>
        <v>1</v>
      </c>
      <c r="P261" s="132"/>
    </row>
    <row r="262" spans="1:16" ht="45" x14ac:dyDescent="0.25">
      <c r="A262" s="149">
        <v>2014</v>
      </c>
      <c r="B262" s="149" t="s">
        <v>114</v>
      </c>
      <c r="C262" s="137" t="s">
        <v>151</v>
      </c>
      <c r="D262" s="137" t="s">
        <v>148</v>
      </c>
      <c r="E262" s="137" t="s">
        <v>80</v>
      </c>
      <c r="F262" s="149" t="s">
        <v>104</v>
      </c>
      <c r="G262" s="150">
        <v>1136</v>
      </c>
      <c r="H262" s="151">
        <v>0.25792253521126762</v>
      </c>
      <c r="I262" s="149" t="s">
        <v>75</v>
      </c>
      <c r="M262" s="141" t="str">
        <f t="shared" si="8"/>
        <v>Yes</v>
      </c>
      <c r="N262" s="141">
        <f t="shared" si="9"/>
        <v>1</v>
      </c>
      <c r="P262" s="132"/>
    </row>
    <row r="263" spans="1:16" ht="45" x14ac:dyDescent="0.25">
      <c r="A263" s="149">
        <v>2014</v>
      </c>
      <c r="B263" s="149" t="s">
        <v>114</v>
      </c>
      <c r="C263" s="137" t="s">
        <v>151</v>
      </c>
      <c r="D263" s="137" t="s">
        <v>148</v>
      </c>
      <c r="E263" s="137" t="s">
        <v>80</v>
      </c>
      <c r="F263" s="149" t="s">
        <v>101</v>
      </c>
      <c r="G263" s="150">
        <v>50261</v>
      </c>
      <c r="H263" s="151">
        <v>0.21575376534489962</v>
      </c>
      <c r="I263" s="149"/>
      <c r="M263" s="141" t="str">
        <f t="shared" si="8"/>
        <v>No</v>
      </c>
      <c r="N263" s="141">
        <f t="shared" si="9"/>
        <v>0</v>
      </c>
      <c r="P263" s="132"/>
    </row>
    <row r="264" spans="1:16" ht="45" x14ac:dyDescent="0.25">
      <c r="A264" s="149">
        <v>2014</v>
      </c>
      <c r="B264" s="149" t="s">
        <v>114</v>
      </c>
      <c r="C264" s="137" t="s">
        <v>151</v>
      </c>
      <c r="D264" s="137" t="s">
        <v>148</v>
      </c>
      <c r="E264" s="137" t="s">
        <v>78</v>
      </c>
      <c r="F264" s="149" t="s">
        <v>102</v>
      </c>
      <c r="G264" s="150">
        <v>7750</v>
      </c>
      <c r="H264" s="151">
        <v>0.23716129032258065</v>
      </c>
      <c r="I264" s="149" t="s">
        <v>75</v>
      </c>
      <c r="M264" s="141" t="str">
        <f t="shared" si="8"/>
        <v>Yes</v>
      </c>
      <c r="N264" s="141">
        <f t="shared" si="9"/>
        <v>1</v>
      </c>
      <c r="P264" s="132"/>
    </row>
    <row r="265" spans="1:16" ht="45" x14ac:dyDescent="0.25">
      <c r="A265" s="149">
        <v>2014</v>
      </c>
      <c r="B265" s="149" t="s">
        <v>114</v>
      </c>
      <c r="C265" s="137" t="s">
        <v>151</v>
      </c>
      <c r="D265" s="137" t="s">
        <v>148</v>
      </c>
      <c r="E265" s="137" t="s">
        <v>78</v>
      </c>
      <c r="F265" s="149" t="s">
        <v>101</v>
      </c>
      <c r="G265" s="150">
        <v>43647</v>
      </c>
      <c r="H265" s="151">
        <v>0.2130501523586959</v>
      </c>
      <c r="I265" s="149"/>
      <c r="M265" s="141" t="str">
        <f t="shared" si="8"/>
        <v>No</v>
      </c>
      <c r="N265" s="141">
        <f t="shared" si="9"/>
        <v>0</v>
      </c>
      <c r="P265" s="132"/>
    </row>
    <row r="266" spans="1:16" ht="45" x14ac:dyDescent="0.25">
      <c r="A266" s="149">
        <v>2014</v>
      </c>
      <c r="B266" s="149" t="s">
        <v>114</v>
      </c>
      <c r="C266" s="137" t="s">
        <v>151</v>
      </c>
      <c r="D266" s="137" t="s">
        <v>150</v>
      </c>
      <c r="E266" s="137" t="s">
        <v>109</v>
      </c>
      <c r="F266" s="149" t="s">
        <v>51</v>
      </c>
      <c r="G266" s="150">
        <v>94</v>
      </c>
      <c r="H266" s="151">
        <v>0.21276595744680851</v>
      </c>
      <c r="I266" s="149" t="s">
        <v>88</v>
      </c>
      <c r="M266" s="141" t="str">
        <f t="shared" si="8"/>
        <v>Yes</v>
      </c>
      <c r="N266" s="141">
        <f t="shared" si="9"/>
        <v>0</v>
      </c>
      <c r="P266" s="132"/>
    </row>
    <row r="267" spans="1:16" ht="45" x14ac:dyDescent="0.25">
      <c r="A267" s="149">
        <v>2014</v>
      </c>
      <c r="B267" s="149" t="s">
        <v>114</v>
      </c>
      <c r="C267" s="137" t="s">
        <v>151</v>
      </c>
      <c r="D267" s="137" t="s">
        <v>150</v>
      </c>
      <c r="E267" s="137" t="s">
        <v>109</v>
      </c>
      <c r="F267" s="149" t="s">
        <v>111</v>
      </c>
      <c r="G267" s="150">
        <v>363</v>
      </c>
      <c r="H267" s="151">
        <v>0.17355371900826447</v>
      </c>
      <c r="I267" s="149" t="s">
        <v>88</v>
      </c>
      <c r="M267" s="141" t="str">
        <f t="shared" si="8"/>
        <v>Yes</v>
      </c>
      <c r="N267" s="141">
        <f t="shared" si="9"/>
        <v>0</v>
      </c>
      <c r="P267" s="132"/>
    </row>
    <row r="268" spans="1:16" ht="45" x14ac:dyDescent="0.25">
      <c r="A268" s="149">
        <v>2014</v>
      </c>
      <c r="B268" s="149" t="s">
        <v>114</v>
      </c>
      <c r="C268" s="137" t="s">
        <v>151</v>
      </c>
      <c r="D268" s="137" t="s">
        <v>150</v>
      </c>
      <c r="E268" s="137" t="s">
        <v>109</v>
      </c>
      <c r="F268" s="149" t="s">
        <v>110</v>
      </c>
      <c r="G268" s="150">
        <v>50532</v>
      </c>
      <c r="H268" s="151">
        <v>0.21342911422464972</v>
      </c>
      <c r="I268" s="149"/>
      <c r="M268" s="141" t="str">
        <f t="shared" si="8"/>
        <v>Yes</v>
      </c>
      <c r="N268" s="141">
        <f t="shared" si="9"/>
        <v>0</v>
      </c>
      <c r="P268" s="132"/>
    </row>
    <row r="269" spans="1:16" ht="45" x14ac:dyDescent="0.25">
      <c r="A269" s="149">
        <v>2014</v>
      </c>
      <c r="B269" s="149" t="s">
        <v>114</v>
      </c>
      <c r="C269" s="137" t="s">
        <v>151</v>
      </c>
      <c r="D269" s="137" t="s">
        <v>150</v>
      </c>
      <c r="E269" s="137" t="s">
        <v>109</v>
      </c>
      <c r="F269" s="149" t="s">
        <v>52</v>
      </c>
      <c r="G269" s="150">
        <v>202</v>
      </c>
      <c r="H269" s="151">
        <v>0.36633663366336633</v>
      </c>
      <c r="I269" s="149" t="s">
        <v>75</v>
      </c>
      <c r="M269" s="141" t="str">
        <f t="shared" si="8"/>
        <v>Yes</v>
      </c>
      <c r="N269" s="141">
        <f t="shared" si="9"/>
        <v>1</v>
      </c>
      <c r="P269" s="132"/>
    </row>
    <row r="270" spans="1:16" ht="45" x14ac:dyDescent="0.25">
      <c r="A270" s="149">
        <v>2013</v>
      </c>
      <c r="B270" s="149" t="s">
        <v>114</v>
      </c>
      <c r="C270" s="137" t="s">
        <v>151</v>
      </c>
      <c r="D270" s="137" t="s">
        <v>150</v>
      </c>
      <c r="E270" s="137" t="s">
        <v>107</v>
      </c>
      <c r="F270" s="149" t="s">
        <v>30</v>
      </c>
      <c r="G270" s="150">
        <v>163</v>
      </c>
      <c r="H270" s="151">
        <v>0.26380368098159507</v>
      </c>
      <c r="I270" s="149"/>
      <c r="M270" s="141" t="str">
        <f t="shared" si="8"/>
        <v>Yes</v>
      </c>
      <c r="N270" s="141">
        <f t="shared" si="9"/>
        <v>0</v>
      </c>
      <c r="P270" s="132"/>
    </row>
    <row r="271" spans="1:16" ht="45" x14ac:dyDescent="0.25">
      <c r="A271" s="149">
        <v>2013</v>
      </c>
      <c r="B271" s="149" t="s">
        <v>114</v>
      </c>
      <c r="C271" s="137" t="s">
        <v>151</v>
      </c>
      <c r="D271" s="137" t="s">
        <v>150</v>
      </c>
      <c r="E271" s="137" t="s">
        <v>107</v>
      </c>
      <c r="F271" s="149" t="s">
        <v>31</v>
      </c>
      <c r="G271" s="150">
        <v>675</v>
      </c>
      <c r="H271" s="151">
        <v>0.15111111111111111</v>
      </c>
      <c r="I271" s="149" t="s">
        <v>75</v>
      </c>
      <c r="M271" s="141" t="str">
        <f t="shared" si="8"/>
        <v>Yes</v>
      </c>
      <c r="N271" s="141">
        <f t="shared" si="9"/>
        <v>1</v>
      </c>
      <c r="P271" s="132"/>
    </row>
    <row r="272" spans="1:16" ht="45" x14ac:dyDescent="0.25">
      <c r="A272" s="149">
        <v>2013</v>
      </c>
      <c r="B272" s="149" t="s">
        <v>114</v>
      </c>
      <c r="C272" s="137" t="s">
        <v>151</v>
      </c>
      <c r="D272" s="137" t="s">
        <v>150</v>
      </c>
      <c r="E272" s="137" t="s">
        <v>107</v>
      </c>
      <c r="F272" s="149" t="s">
        <v>32</v>
      </c>
      <c r="G272" s="150">
        <v>1937</v>
      </c>
      <c r="H272" s="151">
        <v>0.16572018585441403</v>
      </c>
      <c r="I272" s="149" t="s">
        <v>75</v>
      </c>
      <c r="M272" s="141" t="str">
        <f t="shared" si="8"/>
        <v>Yes</v>
      </c>
      <c r="N272" s="141">
        <f t="shared" si="9"/>
        <v>1</v>
      </c>
      <c r="P272" s="132"/>
    </row>
    <row r="273" spans="1:16" ht="45" x14ac:dyDescent="0.25">
      <c r="A273" s="149">
        <v>2013</v>
      </c>
      <c r="B273" s="149" t="s">
        <v>114</v>
      </c>
      <c r="C273" s="137" t="s">
        <v>151</v>
      </c>
      <c r="D273" s="137" t="s">
        <v>150</v>
      </c>
      <c r="E273" s="137" t="s">
        <v>107</v>
      </c>
      <c r="F273" s="149" t="s">
        <v>33</v>
      </c>
      <c r="G273" s="150">
        <v>6585</v>
      </c>
      <c r="H273" s="151">
        <v>0.17175398633257402</v>
      </c>
      <c r="I273" s="149" t="s">
        <v>75</v>
      </c>
      <c r="M273" s="141" t="str">
        <f t="shared" si="8"/>
        <v>Yes</v>
      </c>
      <c r="N273" s="141">
        <f t="shared" si="9"/>
        <v>1</v>
      </c>
      <c r="P273" s="132"/>
    </row>
    <row r="274" spans="1:16" ht="45" x14ac:dyDescent="0.25">
      <c r="A274" s="149">
        <v>2013</v>
      </c>
      <c r="B274" s="149" t="s">
        <v>114</v>
      </c>
      <c r="C274" s="137" t="s">
        <v>151</v>
      </c>
      <c r="D274" s="137" t="s">
        <v>150</v>
      </c>
      <c r="E274" s="137" t="s">
        <v>107</v>
      </c>
      <c r="F274" s="149" t="s">
        <v>34</v>
      </c>
      <c r="G274" s="150">
        <v>11993</v>
      </c>
      <c r="H274" s="151">
        <v>0.20612023680480279</v>
      </c>
      <c r="I274" s="149" t="s">
        <v>88</v>
      </c>
      <c r="M274" s="141" t="str">
        <f t="shared" si="8"/>
        <v>Yes</v>
      </c>
      <c r="N274" s="141">
        <f t="shared" si="9"/>
        <v>0</v>
      </c>
      <c r="P274" s="132"/>
    </row>
    <row r="275" spans="1:16" ht="45" x14ac:dyDescent="0.25">
      <c r="A275" s="149">
        <v>2013</v>
      </c>
      <c r="B275" s="149" t="s">
        <v>114</v>
      </c>
      <c r="C275" s="137" t="s">
        <v>151</v>
      </c>
      <c r="D275" s="137" t="s">
        <v>150</v>
      </c>
      <c r="E275" s="137" t="s">
        <v>107</v>
      </c>
      <c r="F275" s="149" t="s">
        <v>35</v>
      </c>
      <c r="G275" s="150">
        <v>19285</v>
      </c>
      <c r="H275" s="151">
        <v>0.22737879180710396</v>
      </c>
      <c r="I275" s="149" t="s">
        <v>88</v>
      </c>
      <c r="M275" s="141" t="str">
        <f t="shared" si="8"/>
        <v>Yes</v>
      </c>
      <c r="N275" s="141">
        <f t="shared" si="9"/>
        <v>0</v>
      </c>
      <c r="P275" s="132"/>
    </row>
    <row r="276" spans="1:16" ht="45" x14ac:dyDescent="0.25">
      <c r="A276" s="149">
        <v>2013</v>
      </c>
      <c r="B276" s="149" t="s">
        <v>114</v>
      </c>
      <c r="C276" s="137" t="s">
        <v>151</v>
      </c>
      <c r="D276" s="137" t="s">
        <v>150</v>
      </c>
      <c r="E276" s="137" t="s">
        <v>107</v>
      </c>
      <c r="F276" s="149" t="s">
        <v>36</v>
      </c>
      <c r="G276" s="150">
        <v>11928</v>
      </c>
      <c r="H276" s="151">
        <v>0.24119718309859156</v>
      </c>
      <c r="I276" s="149" t="s">
        <v>88</v>
      </c>
      <c r="M276" s="141" t="str">
        <f t="shared" si="8"/>
        <v>Yes</v>
      </c>
      <c r="N276" s="141">
        <f t="shared" si="9"/>
        <v>0</v>
      </c>
      <c r="P276" s="132"/>
    </row>
    <row r="277" spans="1:16" ht="45" x14ac:dyDescent="0.25">
      <c r="A277" s="149">
        <v>2013</v>
      </c>
      <c r="B277" s="149" t="s">
        <v>114</v>
      </c>
      <c r="C277" s="137" t="s">
        <v>151</v>
      </c>
      <c r="D277" s="137" t="s">
        <v>150</v>
      </c>
      <c r="E277" s="137" t="s">
        <v>107</v>
      </c>
      <c r="F277" s="149" t="s">
        <v>37</v>
      </c>
      <c r="G277" s="150">
        <v>2588</v>
      </c>
      <c r="H277" s="151">
        <v>0.22604327666151469</v>
      </c>
      <c r="I277" s="149" t="s">
        <v>88</v>
      </c>
      <c r="M277" s="141" t="str">
        <f t="shared" si="8"/>
        <v>Yes</v>
      </c>
      <c r="N277" s="141">
        <f t="shared" si="9"/>
        <v>0</v>
      </c>
      <c r="P277" s="132"/>
    </row>
    <row r="278" spans="1:16" ht="45" x14ac:dyDescent="0.25">
      <c r="A278" s="149">
        <v>2013</v>
      </c>
      <c r="B278" s="149" t="s">
        <v>114</v>
      </c>
      <c r="C278" s="137" t="s">
        <v>151</v>
      </c>
      <c r="D278" s="137" t="s">
        <v>148</v>
      </c>
      <c r="E278" s="137" t="s">
        <v>77</v>
      </c>
      <c r="F278" s="149" t="s">
        <v>77</v>
      </c>
      <c r="G278" s="150">
        <v>1252</v>
      </c>
      <c r="H278" s="151">
        <v>0.23242811501597443</v>
      </c>
      <c r="I278" s="149" t="s">
        <v>88</v>
      </c>
      <c r="M278" s="141" t="str">
        <f t="shared" si="8"/>
        <v>Yes</v>
      </c>
      <c r="N278" s="141">
        <f t="shared" si="9"/>
        <v>0</v>
      </c>
      <c r="P278" s="132"/>
    </row>
    <row r="279" spans="1:16" ht="45" x14ac:dyDescent="0.25">
      <c r="A279" s="149">
        <v>2013</v>
      </c>
      <c r="B279" s="149" t="s">
        <v>114</v>
      </c>
      <c r="C279" s="137" t="s">
        <v>151</v>
      </c>
      <c r="D279" s="137" t="s">
        <v>148</v>
      </c>
      <c r="E279" s="137" t="s">
        <v>77</v>
      </c>
      <c r="F279" s="149" t="s">
        <v>101</v>
      </c>
      <c r="G279" s="150">
        <v>50187</v>
      </c>
      <c r="H279" s="151">
        <v>0.21431844900073724</v>
      </c>
      <c r="I279" s="149"/>
      <c r="M279" s="141" t="str">
        <f t="shared" si="8"/>
        <v>No</v>
      </c>
      <c r="N279" s="141">
        <f t="shared" si="9"/>
        <v>0</v>
      </c>
      <c r="P279" s="132"/>
    </row>
    <row r="280" spans="1:16" ht="45" x14ac:dyDescent="0.25">
      <c r="A280" s="149">
        <v>2013</v>
      </c>
      <c r="B280" s="149" t="s">
        <v>114</v>
      </c>
      <c r="C280" s="137" t="s">
        <v>151</v>
      </c>
      <c r="D280" s="137" t="s">
        <v>148</v>
      </c>
      <c r="E280" s="137" t="s">
        <v>76</v>
      </c>
      <c r="F280" s="149" t="s">
        <v>16</v>
      </c>
      <c r="G280" s="150">
        <v>5626</v>
      </c>
      <c r="H280" s="151">
        <v>0.24297902595094206</v>
      </c>
      <c r="I280" s="149" t="s">
        <v>75</v>
      </c>
      <c r="M280" s="141" t="str">
        <f t="shared" si="8"/>
        <v>Yes</v>
      </c>
      <c r="N280" s="141">
        <f t="shared" si="9"/>
        <v>1</v>
      </c>
      <c r="P280" s="132"/>
    </row>
    <row r="281" spans="1:16" ht="45" x14ac:dyDescent="0.25">
      <c r="A281" s="149">
        <v>2013</v>
      </c>
      <c r="B281" s="149" t="s">
        <v>114</v>
      </c>
      <c r="C281" s="137" t="s">
        <v>151</v>
      </c>
      <c r="D281" s="137" t="s">
        <v>148</v>
      </c>
      <c r="E281" s="137" t="s">
        <v>76</v>
      </c>
      <c r="F281" s="149" t="s">
        <v>101</v>
      </c>
      <c r="G281" s="150">
        <v>45813</v>
      </c>
      <c r="H281" s="151">
        <v>0.21129373758540151</v>
      </c>
      <c r="I281" s="149"/>
      <c r="M281" s="141" t="str">
        <f t="shared" si="8"/>
        <v>No</v>
      </c>
      <c r="N281" s="141">
        <f t="shared" si="9"/>
        <v>0</v>
      </c>
      <c r="P281" s="132"/>
    </row>
    <row r="282" spans="1:16" ht="45" x14ac:dyDescent="0.25">
      <c r="A282" s="149">
        <v>2013</v>
      </c>
      <c r="B282" s="149" t="s">
        <v>114</v>
      </c>
      <c r="C282" s="137" t="s">
        <v>151</v>
      </c>
      <c r="D282" s="137" t="s">
        <v>148</v>
      </c>
      <c r="E282" s="137" t="s">
        <v>79</v>
      </c>
      <c r="F282" s="149" t="s">
        <v>103</v>
      </c>
      <c r="G282" s="150">
        <v>216</v>
      </c>
      <c r="H282" s="151">
        <v>0.36574074074074076</v>
      </c>
      <c r="I282" s="149" t="s">
        <v>75</v>
      </c>
      <c r="M282" s="141" t="str">
        <f t="shared" si="8"/>
        <v>Yes</v>
      </c>
      <c r="N282" s="141">
        <f t="shared" si="9"/>
        <v>1</v>
      </c>
      <c r="P282" s="132"/>
    </row>
    <row r="283" spans="1:16" ht="45" x14ac:dyDescent="0.25">
      <c r="A283" s="149">
        <v>2013</v>
      </c>
      <c r="B283" s="149" t="s">
        <v>114</v>
      </c>
      <c r="C283" s="137" t="s">
        <v>151</v>
      </c>
      <c r="D283" s="137" t="s">
        <v>148</v>
      </c>
      <c r="E283" s="137" t="s">
        <v>79</v>
      </c>
      <c r="F283" s="149" t="s">
        <v>101</v>
      </c>
      <c r="G283" s="150">
        <v>51223</v>
      </c>
      <c r="H283" s="151">
        <v>0.21412256213029304</v>
      </c>
      <c r="I283" s="149"/>
      <c r="M283" s="141" t="str">
        <f t="shared" si="8"/>
        <v>No</v>
      </c>
      <c r="N283" s="141">
        <f t="shared" si="9"/>
        <v>0</v>
      </c>
      <c r="P283" s="132"/>
    </row>
    <row r="284" spans="1:16" ht="45" x14ac:dyDescent="0.25">
      <c r="A284" s="149">
        <v>2013</v>
      </c>
      <c r="B284" s="149" t="s">
        <v>114</v>
      </c>
      <c r="C284" s="137" t="s">
        <v>151</v>
      </c>
      <c r="D284" s="137" t="s">
        <v>148</v>
      </c>
      <c r="E284" s="137" t="s">
        <v>105</v>
      </c>
      <c r="F284" s="149" t="s">
        <v>106</v>
      </c>
      <c r="G284" s="150">
        <v>7347</v>
      </c>
      <c r="H284" s="151">
        <v>0.2251259017285967</v>
      </c>
      <c r="I284" s="149" t="s">
        <v>75</v>
      </c>
      <c r="M284" s="141" t="str">
        <f t="shared" si="8"/>
        <v>Yes</v>
      </c>
      <c r="N284" s="141">
        <f t="shared" si="9"/>
        <v>1</v>
      </c>
      <c r="P284" s="132"/>
    </row>
    <row r="285" spans="1:16" ht="45" x14ac:dyDescent="0.25">
      <c r="A285" s="149">
        <v>2013</v>
      </c>
      <c r="B285" s="149" t="s">
        <v>114</v>
      </c>
      <c r="C285" s="137" t="s">
        <v>151</v>
      </c>
      <c r="D285" s="137" t="s">
        <v>148</v>
      </c>
      <c r="E285" s="137" t="s">
        <v>105</v>
      </c>
      <c r="F285" s="149" t="s">
        <v>101</v>
      </c>
      <c r="G285" s="150">
        <v>44092</v>
      </c>
      <c r="H285" s="151">
        <v>0.21303184251111312</v>
      </c>
      <c r="I285" s="149"/>
      <c r="M285" s="141" t="str">
        <f t="shared" si="8"/>
        <v>No</v>
      </c>
      <c r="N285" s="141">
        <f t="shared" si="9"/>
        <v>0</v>
      </c>
      <c r="P285" s="132"/>
    </row>
    <row r="286" spans="1:16" ht="45" x14ac:dyDescent="0.25">
      <c r="A286" s="149">
        <v>2013</v>
      </c>
      <c r="B286" s="149" t="s">
        <v>114</v>
      </c>
      <c r="C286" s="137" t="s">
        <v>151</v>
      </c>
      <c r="D286" s="137" t="s">
        <v>148</v>
      </c>
      <c r="E286" s="137" t="s">
        <v>98</v>
      </c>
      <c r="F286" s="149" t="s">
        <v>99</v>
      </c>
      <c r="G286" s="150">
        <v>18117</v>
      </c>
      <c r="H286" s="151">
        <v>0.23182646133465806</v>
      </c>
      <c r="I286" s="149"/>
      <c r="M286" s="141" t="str">
        <f t="shared" si="8"/>
        <v>Yes</v>
      </c>
      <c r="N286" s="141">
        <f t="shared" si="9"/>
        <v>0</v>
      </c>
      <c r="P286" s="132"/>
    </row>
    <row r="287" spans="1:16" ht="45" x14ac:dyDescent="0.25">
      <c r="A287" s="149">
        <v>2013</v>
      </c>
      <c r="B287" s="149" t="s">
        <v>114</v>
      </c>
      <c r="C287" s="137" t="s">
        <v>151</v>
      </c>
      <c r="D287" s="137" t="s">
        <v>148</v>
      </c>
      <c r="E287" s="137" t="s">
        <v>98</v>
      </c>
      <c r="F287" s="149" t="s">
        <v>100</v>
      </c>
      <c r="G287" s="150">
        <v>33322</v>
      </c>
      <c r="H287" s="151">
        <v>0.20547986315347219</v>
      </c>
      <c r="I287" s="149" t="s">
        <v>75</v>
      </c>
      <c r="M287" s="141" t="str">
        <f t="shared" si="8"/>
        <v>No</v>
      </c>
      <c r="N287" s="141">
        <f t="shared" si="9"/>
        <v>1</v>
      </c>
      <c r="P287" s="132"/>
    </row>
    <row r="288" spans="1:16" ht="45" x14ac:dyDescent="0.25">
      <c r="A288" s="149">
        <v>2013</v>
      </c>
      <c r="B288" s="149" t="s">
        <v>114</v>
      </c>
      <c r="C288" s="137" t="s">
        <v>151</v>
      </c>
      <c r="D288" s="137" t="s">
        <v>148</v>
      </c>
      <c r="E288" s="137" t="s">
        <v>80</v>
      </c>
      <c r="F288" s="149" t="s">
        <v>104</v>
      </c>
      <c r="G288" s="150">
        <v>1059</v>
      </c>
      <c r="H288" s="151">
        <v>0.25212464589235128</v>
      </c>
      <c r="I288" s="149" t="s">
        <v>75</v>
      </c>
      <c r="M288" s="141" t="str">
        <f t="shared" si="8"/>
        <v>Yes</v>
      </c>
      <c r="N288" s="141">
        <f t="shared" si="9"/>
        <v>1</v>
      </c>
      <c r="P288" s="132"/>
    </row>
    <row r="289" spans="1:16" ht="45" x14ac:dyDescent="0.25">
      <c r="A289" s="149">
        <v>2013</v>
      </c>
      <c r="B289" s="149" t="s">
        <v>114</v>
      </c>
      <c r="C289" s="137" t="s">
        <v>151</v>
      </c>
      <c r="D289" s="137" t="s">
        <v>148</v>
      </c>
      <c r="E289" s="137" t="s">
        <v>80</v>
      </c>
      <c r="F289" s="149" t="s">
        <v>101</v>
      </c>
      <c r="G289" s="150">
        <v>50380</v>
      </c>
      <c r="H289" s="151">
        <v>0.21397379912663755</v>
      </c>
      <c r="I289" s="149"/>
      <c r="M289" s="141" t="str">
        <f t="shared" si="8"/>
        <v>No</v>
      </c>
      <c r="N289" s="141">
        <f t="shared" si="9"/>
        <v>0</v>
      </c>
      <c r="P289" s="132"/>
    </row>
    <row r="290" spans="1:16" ht="45" x14ac:dyDescent="0.25">
      <c r="A290" s="149">
        <v>2013</v>
      </c>
      <c r="B290" s="149" t="s">
        <v>114</v>
      </c>
      <c r="C290" s="137" t="s">
        <v>151</v>
      </c>
      <c r="D290" s="137" t="s">
        <v>148</v>
      </c>
      <c r="E290" s="137" t="s">
        <v>78</v>
      </c>
      <c r="F290" s="149" t="s">
        <v>102</v>
      </c>
      <c r="G290" s="150">
        <v>7504</v>
      </c>
      <c r="H290" s="151">
        <v>0.2261460554371002</v>
      </c>
      <c r="I290" s="149" t="s">
        <v>75</v>
      </c>
      <c r="M290" s="141" t="str">
        <f t="shared" si="8"/>
        <v>Yes</v>
      </c>
      <c r="N290" s="141">
        <f t="shared" si="9"/>
        <v>1</v>
      </c>
      <c r="P290" s="132"/>
    </row>
    <row r="291" spans="1:16" ht="45" x14ac:dyDescent="0.25">
      <c r="A291" s="149">
        <v>2013</v>
      </c>
      <c r="B291" s="149" t="s">
        <v>114</v>
      </c>
      <c r="C291" s="137" t="s">
        <v>151</v>
      </c>
      <c r="D291" s="137" t="s">
        <v>148</v>
      </c>
      <c r="E291" s="137" t="s">
        <v>78</v>
      </c>
      <c r="F291" s="149" t="s">
        <v>101</v>
      </c>
      <c r="G291" s="150">
        <v>43935</v>
      </c>
      <c r="H291" s="151">
        <v>0.21281438488676455</v>
      </c>
      <c r="I291" s="149"/>
      <c r="M291" s="141" t="str">
        <f t="shared" si="8"/>
        <v>No</v>
      </c>
      <c r="N291" s="141">
        <f t="shared" si="9"/>
        <v>0</v>
      </c>
      <c r="P291" s="132"/>
    </row>
    <row r="292" spans="1:16" ht="45" x14ac:dyDescent="0.25">
      <c r="A292" s="149">
        <v>2013</v>
      </c>
      <c r="B292" s="149" t="s">
        <v>114</v>
      </c>
      <c r="C292" s="137" t="s">
        <v>151</v>
      </c>
      <c r="D292" s="137" t="s">
        <v>150</v>
      </c>
      <c r="E292" s="137" t="s">
        <v>109</v>
      </c>
      <c r="F292" s="149" t="s">
        <v>51</v>
      </c>
      <c r="G292" s="150">
        <v>114</v>
      </c>
      <c r="H292" s="151">
        <v>0.27192982456140352</v>
      </c>
      <c r="I292" s="149" t="s">
        <v>88</v>
      </c>
      <c r="M292" s="141" t="str">
        <f t="shared" si="8"/>
        <v>Yes</v>
      </c>
      <c r="N292" s="141">
        <f t="shared" si="9"/>
        <v>0</v>
      </c>
      <c r="P292" s="132"/>
    </row>
    <row r="293" spans="1:16" ht="45" x14ac:dyDescent="0.25">
      <c r="A293" s="149">
        <v>2013</v>
      </c>
      <c r="B293" s="149" t="s">
        <v>114</v>
      </c>
      <c r="C293" s="137" t="s">
        <v>151</v>
      </c>
      <c r="D293" s="137" t="s">
        <v>150</v>
      </c>
      <c r="E293" s="137" t="s">
        <v>109</v>
      </c>
      <c r="F293" s="149" t="s">
        <v>111</v>
      </c>
      <c r="G293" s="150">
        <v>357</v>
      </c>
      <c r="H293" s="151">
        <v>0.15686274509803921</v>
      </c>
      <c r="I293" s="149" t="s">
        <v>75</v>
      </c>
      <c r="M293" s="141" t="str">
        <f t="shared" si="8"/>
        <v>Yes</v>
      </c>
      <c r="N293" s="141">
        <f t="shared" si="9"/>
        <v>1</v>
      </c>
      <c r="P293" s="132"/>
    </row>
    <row r="294" spans="1:16" ht="45" x14ac:dyDescent="0.25">
      <c r="A294" s="149">
        <v>2013</v>
      </c>
      <c r="B294" s="149" t="s">
        <v>114</v>
      </c>
      <c r="C294" s="137" t="s">
        <v>151</v>
      </c>
      <c r="D294" s="137" t="s">
        <v>150</v>
      </c>
      <c r="E294" s="137" t="s">
        <v>109</v>
      </c>
      <c r="F294" s="149" t="s">
        <v>110</v>
      </c>
      <c r="G294" s="150">
        <v>50690</v>
      </c>
      <c r="H294" s="151">
        <v>0.20869994081672913</v>
      </c>
      <c r="I294" s="149"/>
      <c r="M294" s="141" t="str">
        <f t="shared" si="8"/>
        <v>Yes</v>
      </c>
      <c r="N294" s="141">
        <f t="shared" si="9"/>
        <v>0</v>
      </c>
      <c r="P294" s="132"/>
    </row>
    <row r="295" spans="1:16" ht="45" x14ac:dyDescent="0.25">
      <c r="A295" s="149">
        <v>2013</v>
      </c>
      <c r="B295" s="149" t="s">
        <v>114</v>
      </c>
      <c r="C295" s="137" t="s">
        <v>151</v>
      </c>
      <c r="D295" s="137" t="s">
        <v>150</v>
      </c>
      <c r="E295" s="137" t="s">
        <v>109</v>
      </c>
      <c r="F295" s="149" t="s">
        <v>52</v>
      </c>
      <c r="G295" s="150">
        <v>222</v>
      </c>
      <c r="H295" s="151">
        <v>0.36936936936936937</v>
      </c>
      <c r="I295" s="149" t="s">
        <v>75</v>
      </c>
      <c r="M295" s="141" t="str">
        <f t="shared" si="8"/>
        <v>Yes</v>
      </c>
      <c r="N295" s="141">
        <f t="shared" si="9"/>
        <v>1</v>
      </c>
      <c r="P295" s="132"/>
    </row>
    <row r="296" spans="1:16" ht="45" x14ac:dyDescent="0.25">
      <c r="A296" s="149">
        <v>2012</v>
      </c>
      <c r="B296" s="149" t="s">
        <v>114</v>
      </c>
      <c r="C296" s="137" t="s">
        <v>151</v>
      </c>
      <c r="D296" s="137" t="s">
        <v>150</v>
      </c>
      <c r="E296" s="137" t="s">
        <v>107</v>
      </c>
      <c r="F296" s="149" t="s">
        <v>30</v>
      </c>
      <c r="G296" s="150">
        <v>214</v>
      </c>
      <c r="H296" s="151">
        <v>0.26168224299065418</v>
      </c>
      <c r="I296" s="149"/>
      <c r="M296" s="141" t="str">
        <f t="shared" si="8"/>
        <v>Yes</v>
      </c>
      <c r="N296" s="141">
        <f t="shared" si="9"/>
        <v>0</v>
      </c>
      <c r="P296" s="132"/>
    </row>
    <row r="297" spans="1:16" ht="45" x14ac:dyDescent="0.25">
      <c r="A297" s="149">
        <v>2012</v>
      </c>
      <c r="B297" s="149" t="s">
        <v>114</v>
      </c>
      <c r="C297" s="137" t="s">
        <v>151</v>
      </c>
      <c r="D297" s="137" t="s">
        <v>150</v>
      </c>
      <c r="E297" s="137" t="s">
        <v>107</v>
      </c>
      <c r="F297" s="149" t="s">
        <v>31</v>
      </c>
      <c r="G297" s="150">
        <v>723</v>
      </c>
      <c r="H297" s="151">
        <v>0.17704011065006917</v>
      </c>
      <c r="I297" s="149" t="s">
        <v>75</v>
      </c>
      <c r="M297" s="141" t="str">
        <f t="shared" si="8"/>
        <v>Yes</v>
      </c>
      <c r="N297" s="141">
        <f t="shared" si="9"/>
        <v>1</v>
      </c>
      <c r="P297" s="132"/>
    </row>
    <row r="298" spans="1:16" ht="45" x14ac:dyDescent="0.25">
      <c r="A298" s="149">
        <v>2012</v>
      </c>
      <c r="B298" s="149" t="s">
        <v>114</v>
      </c>
      <c r="C298" s="137" t="s">
        <v>151</v>
      </c>
      <c r="D298" s="137" t="s">
        <v>150</v>
      </c>
      <c r="E298" s="137" t="s">
        <v>107</v>
      </c>
      <c r="F298" s="149" t="s">
        <v>32</v>
      </c>
      <c r="G298" s="150">
        <v>2238</v>
      </c>
      <c r="H298" s="151">
        <v>0.17873100983020554</v>
      </c>
      <c r="I298" s="149" t="s">
        <v>75</v>
      </c>
      <c r="M298" s="141" t="str">
        <f t="shared" si="8"/>
        <v>Yes</v>
      </c>
      <c r="N298" s="141">
        <f t="shared" si="9"/>
        <v>1</v>
      </c>
      <c r="P298" s="132"/>
    </row>
    <row r="299" spans="1:16" ht="45" x14ac:dyDescent="0.25">
      <c r="A299" s="149">
        <v>2012</v>
      </c>
      <c r="B299" s="149" t="s">
        <v>114</v>
      </c>
      <c r="C299" s="137" t="s">
        <v>151</v>
      </c>
      <c r="D299" s="137" t="s">
        <v>150</v>
      </c>
      <c r="E299" s="137" t="s">
        <v>107</v>
      </c>
      <c r="F299" s="149" t="s">
        <v>33</v>
      </c>
      <c r="G299" s="150">
        <v>7097</v>
      </c>
      <c r="H299" s="151">
        <v>0.20586163167535579</v>
      </c>
      <c r="I299" s="149" t="s">
        <v>75</v>
      </c>
      <c r="M299" s="141" t="str">
        <f t="shared" si="8"/>
        <v>Yes</v>
      </c>
      <c r="N299" s="141">
        <f t="shared" si="9"/>
        <v>1</v>
      </c>
      <c r="P299" s="132"/>
    </row>
    <row r="300" spans="1:16" ht="45" x14ac:dyDescent="0.25">
      <c r="A300" s="149">
        <v>2012</v>
      </c>
      <c r="B300" s="149" t="s">
        <v>114</v>
      </c>
      <c r="C300" s="137" t="s">
        <v>151</v>
      </c>
      <c r="D300" s="137" t="s">
        <v>150</v>
      </c>
      <c r="E300" s="137" t="s">
        <v>107</v>
      </c>
      <c r="F300" s="149" t="s">
        <v>34</v>
      </c>
      <c r="G300" s="150">
        <v>13331</v>
      </c>
      <c r="H300" s="151">
        <v>0.23096541894831596</v>
      </c>
      <c r="I300" s="149" t="s">
        <v>88</v>
      </c>
      <c r="M300" s="141" t="str">
        <f t="shared" si="8"/>
        <v>Yes</v>
      </c>
      <c r="N300" s="141">
        <f t="shared" si="9"/>
        <v>0</v>
      </c>
      <c r="P300" s="132"/>
    </row>
    <row r="301" spans="1:16" ht="45" x14ac:dyDescent="0.25">
      <c r="A301" s="149">
        <v>2012</v>
      </c>
      <c r="B301" s="149" t="s">
        <v>114</v>
      </c>
      <c r="C301" s="137" t="s">
        <v>151</v>
      </c>
      <c r="D301" s="137" t="s">
        <v>150</v>
      </c>
      <c r="E301" s="137" t="s">
        <v>107</v>
      </c>
      <c r="F301" s="149" t="s">
        <v>35</v>
      </c>
      <c r="G301" s="150">
        <v>19861</v>
      </c>
      <c r="H301" s="151">
        <v>0.25572730476813854</v>
      </c>
      <c r="I301" s="149" t="s">
        <v>88</v>
      </c>
      <c r="M301" s="141" t="str">
        <f t="shared" si="8"/>
        <v>Yes</v>
      </c>
      <c r="N301" s="141">
        <f t="shared" si="9"/>
        <v>0</v>
      </c>
      <c r="P301" s="132"/>
    </row>
    <row r="302" spans="1:16" ht="45" x14ac:dyDescent="0.25">
      <c r="A302" s="149">
        <v>2012</v>
      </c>
      <c r="B302" s="149" t="s">
        <v>114</v>
      </c>
      <c r="C302" s="137" t="s">
        <v>151</v>
      </c>
      <c r="D302" s="137" t="s">
        <v>150</v>
      </c>
      <c r="E302" s="137" t="s">
        <v>107</v>
      </c>
      <c r="F302" s="149" t="s">
        <v>36</v>
      </c>
      <c r="G302" s="150">
        <v>12431</v>
      </c>
      <c r="H302" s="151">
        <v>0.27053334405920682</v>
      </c>
      <c r="I302" s="149" t="s">
        <v>88</v>
      </c>
      <c r="M302" s="141" t="str">
        <f t="shared" si="8"/>
        <v>Yes</v>
      </c>
      <c r="N302" s="141">
        <f t="shared" si="9"/>
        <v>0</v>
      </c>
      <c r="P302" s="132"/>
    </row>
    <row r="303" spans="1:16" ht="45" x14ac:dyDescent="0.25">
      <c r="A303" s="149">
        <v>2012</v>
      </c>
      <c r="B303" s="149" t="s">
        <v>114</v>
      </c>
      <c r="C303" s="137" t="s">
        <v>151</v>
      </c>
      <c r="D303" s="137" t="s">
        <v>150</v>
      </c>
      <c r="E303" s="137" t="s">
        <v>107</v>
      </c>
      <c r="F303" s="149" t="s">
        <v>37</v>
      </c>
      <c r="G303" s="150">
        <v>2637</v>
      </c>
      <c r="H303" s="151">
        <v>0.24990519529768676</v>
      </c>
      <c r="I303" s="149" t="s">
        <v>88</v>
      </c>
      <c r="M303" s="141" t="str">
        <f t="shared" si="8"/>
        <v>Yes</v>
      </c>
      <c r="N303" s="141">
        <f t="shared" si="9"/>
        <v>0</v>
      </c>
      <c r="P303" s="132"/>
    </row>
    <row r="304" spans="1:16" ht="45" x14ac:dyDescent="0.25">
      <c r="A304" s="149">
        <v>2012</v>
      </c>
      <c r="B304" s="149" t="s">
        <v>114</v>
      </c>
      <c r="C304" s="137" t="s">
        <v>151</v>
      </c>
      <c r="D304" s="137" t="s">
        <v>148</v>
      </c>
      <c r="E304" s="137" t="s">
        <v>77</v>
      </c>
      <c r="F304" s="149" t="s">
        <v>77</v>
      </c>
      <c r="G304" s="150">
        <v>1496</v>
      </c>
      <c r="H304" s="151">
        <v>0.27807486631016043</v>
      </c>
      <c r="I304" s="149" t="s">
        <v>75</v>
      </c>
      <c r="M304" s="141" t="str">
        <f t="shared" si="8"/>
        <v>Yes</v>
      </c>
      <c r="N304" s="141">
        <f t="shared" si="9"/>
        <v>1</v>
      </c>
      <c r="P304" s="132"/>
    </row>
    <row r="305" spans="1:16" ht="45" x14ac:dyDescent="0.25">
      <c r="A305" s="149">
        <v>2012</v>
      </c>
      <c r="B305" s="149" t="s">
        <v>114</v>
      </c>
      <c r="C305" s="137" t="s">
        <v>151</v>
      </c>
      <c r="D305" s="137" t="s">
        <v>148</v>
      </c>
      <c r="E305" s="137" t="s">
        <v>77</v>
      </c>
      <c r="F305" s="149" t="s">
        <v>101</v>
      </c>
      <c r="G305" s="150">
        <v>54136</v>
      </c>
      <c r="H305" s="151">
        <v>0.23880597014925373</v>
      </c>
      <c r="I305" s="149"/>
      <c r="M305" s="141" t="str">
        <f t="shared" si="8"/>
        <v>No</v>
      </c>
      <c r="N305" s="141">
        <f t="shared" si="9"/>
        <v>0</v>
      </c>
      <c r="P305" s="132"/>
    </row>
    <row r="306" spans="1:16" ht="45" x14ac:dyDescent="0.25">
      <c r="A306" s="149">
        <v>2012</v>
      </c>
      <c r="B306" s="149" t="s">
        <v>114</v>
      </c>
      <c r="C306" s="137" t="s">
        <v>151</v>
      </c>
      <c r="D306" s="137" t="s">
        <v>148</v>
      </c>
      <c r="E306" s="137" t="s">
        <v>76</v>
      </c>
      <c r="F306" s="149" t="s">
        <v>16</v>
      </c>
      <c r="G306" s="150">
        <v>5931</v>
      </c>
      <c r="H306" s="151">
        <v>0.26723992581352218</v>
      </c>
      <c r="I306" s="149" t="s">
        <v>75</v>
      </c>
      <c r="M306" s="141" t="str">
        <f t="shared" si="8"/>
        <v>Yes</v>
      </c>
      <c r="N306" s="141">
        <f t="shared" si="9"/>
        <v>1</v>
      </c>
      <c r="P306" s="132"/>
    </row>
    <row r="307" spans="1:16" ht="45" x14ac:dyDescent="0.25">
      <c r="A307" s="149">
        <v>2012</v>
      </c>
      <c r="B307" s="149" t="s">
        <v>114</v>
      </c>
      <c r="C307" s="137" t="s">
        <v>151</v>
      </c>
      <c r="D307" s="137" t="s">
        <v>148</v>
      </c>
      <c r="E307" s="137" t="s">
        <v>76</v>
      </c>
      <c r="F307" s="149" t="s">
        <v>101</v>
      </c>
      <c r="G307" s="150">
        <v>49701</v>
      </c>
      <c r="H307" s="151">
        <v>0.23659483712601356</v>
      </c>
      <c r="I307" s="149"/>
      <c r="M307" s="141" t="str">
        <f t="shared" si="8"/>
        <v>No</v>
      </c>
      <c r="N307" s="141">
        <f t="shared" si="9"/>
        <v>0</v>
      </c>
      <c r="P307" s="132"/>
    </row>
    <row r="308" spans="1:16" ht="45" x14ac:dyDescent="0.25">
      <c r="A308" s="149">
        <v>2012</v>
      </c>
      <c r="B308" s="149" t="s">
        <v>114</v>
      </c>
      <c r="C308" s="137" t="s">
        <v>151</v>
      </c>
      <c r="D308" s="137" t="s">
        <v>148</v>
      </c>
      <c r="E308" s="137" t="s">
        <v>79</v>
      </c>
      <c r="F308" s="149" t="s">
        <v>103</v>
      </c>
      <c r="G308" s="150">
        <v>278</v>
      </c>
      <c r="H308" s="151">
        <v>0.34532374100719426</v>
      </c>
      <c r="I308" s="149" t="s">
        <v>75</v>
      </c>
      <c r="M308" s="141" t="str">
        <f t="shared" si="8"/>
        <v>Yes</v>
      </c>
      <c r="N308" s="141">
        <f t="shared" si="9"/>
        <v>1</v>
      </c>
      <c r="P308" s="132"/>
    </row>
    <row r="309" spans="1:16" ht="45" x14ac:dyDescent="0.25">
      <c r="A309" s="149">
        <v>2012</v>
      </c>
      <c r="B309" s="149" t="s">
        <v>114</v>
      </c>
      <c r="C309" s="137" t="s">
        <v>151</v>
      </c>
      <c r="D309" s="137" t="s">
        <v>148</v>
      </c>
      <c r="E309" s="137" t="s">
        <v>79</v>
      </c>
      <c r="F309" s="149" t="s">
        <v>101</v>
      </c>
      <c r="G309" s="150">
        <v>55354</v>
      </c>
      <c r="H309" s="151">
        <v>0.23933229757560429</v>
      </c>
      <c r="I309" s="149"/>
      <c r="M309" s="141" t="str">
        <f t="shared" si="8"/>
        <v>No</v>
      </c>
      <c r="N309" s="141">
        <f t="shared" si="9"/>
        <v>0</v>
      </c>
      <c r="P309" s="132"/>
    </row>
    <row r="310" spans="1:16" ht="45" x14ac:dyDescent="0.25">
      <c r="A310" s="149">
        <v>2012</v>
      </c>
      <c r="B310" s="149" t="s">
        <v>114</v>
      </c>
      <c r="C310" s="137" t="s">
        <v>151</v>
      </c>
      <c r="D310" s="137" t="s">
        <v>148</v>
      </c>
      <c r="E310" s="137" t="s">
        <v>105</v>
      </c>
      <c r="F310" s="149" t="s">
        <v>106</v>
      </c>
      <c r="G310" s="150">
        <v>7686</v>
      </c>
      <c r="H310" s="151">
        <v>0.24069737184491283</v>
      </c>
      <c r="I310" s="149" t="s">
        <v>88</v>
      </c>
      <c r="M310" s="141" t="str">
        <f t="shared" si="8"/>
        <v>Yes</v>
      </c>
      <c r="N310" s="141">
        <f t="shared" si="9"/>
        <v>0</v>
      </c>
      <c r="P310" s="132"/>
    </row>
    <row r="311" spans="1:16" ht="45" x14ac:dyDescent="0.25">
      <c r="A311" s="149">
        <v>2012</v>
      </c>
      <c r="B311" s="149" t="s">
        <v>114</v>
      </c>
      <c r="C311" s="137" t="s">
        <v>151</v>
      </c>
      <c r="D311" s="137" t="s">
        <v>148</v>
      </c>
      <c r="E311" s="137" t="s">
        <v>105</v>
      </c>
      <c r="F311" s="149" t="s">
        <v>101</v>
      </c>
      <c r="G311" s="150">
        <v>47946</v>
      </c>
      <c r="H311" s="151">
        <v>0.23972802736411797</v>
      </c>
      <c r="I311" s="149"/>
      <c r="M311" s="141" t="str">
        <f t="shared" si="8"/>
        <v>No</v>
      </c>
      <c r="N311" s="141">
        <f t="shared" si="9"/>
        <v>0</v>
      </c>
      <c r="P311" s="132"/>
    </row>
    <row r="312" spans="1:16" ht="45" x14ac:dyDescent="0.25">
      <c r="A312" s="149">
        <v>2012</v>
      </c>
      <c r="B312" s="149" t="s">
        <v>114</v>
      </c>
      <c r="C312" s="137" t="s">
        <v>151</v>
      </c>
      <c r="D312" s="137" t="s">
        <v>148</v>
      </c>
      <c r="E312" s="137" t="s">
        <v>98</v>
      </c>
      <c r="F312" s="149" t="s">
        <v>99</v>
      </c>
      <c r="G312" s="150">
        <v>18992</v>
      </c>
      <c r="H312" s="151">
        <v>0.25558129738837404</v>
      </c>
      <c r="I312" s="149"/>
      <c r="M312" s="141" t="str">
        <f t="shared" si="8"/>
        <v>Yes</v>
      </c>
      <c r="N312" s="141">
        <f t="shared" si="9"/>
        <v>0</v>
      </c>
      <c r="P312" s="132"/>
    </row>
    <row r="313" spans="1:16" ht="45" x14ac:dyDescent="0.25">
      <c r="A313" s="149">
        <v>2012</v>
      </c>
      <c r="B313" s="149" t="s">
        <v>114</v>
      </c>
      <c r="C313" s="137" t="s">
        <v>151</v>
      </c>
      <c r="D313" s="137" t="s">
        <v>148</v>
      </c>
      <c r="E313" s="137" t="s">
        <v>98</v>
      </c>
      <c r="F313" s="149" t="s">
        <v>100</v>
      </c>
      <c r="G313" s="150">
        <v>36640</v>
      </c>
      <c r="H313" s="151">
        <v>0.23171397379912664</v>
      </c>
      <c r="I313" s="149" t="s">
        <v>75</v>
      </c>
      <c r="M313" s="141" t="str">
        <f t="shared" si="8"/>
        <v>No</v>
      </c>
      <c r="N313" s="141">
        <f t="shared" si="9"/>
        <v>1</v>
      </c>
      <c r="P313" s="132"/>
    </row>
    <row r="314" spans="1:16" ht="45" x14ac:dyDescent="0.25">
      <c r="A314" s="149">
        <v>2012</v>
      </c>
      <c r="B314" s="149" t="s">
        <v>114</v>
      </c>
      <c r="C314" s="137" t="s">
        <v>151</v>
      </c>
      <c r="D314" s="137" t="s">
        <v>148</v>
      </c>
      <c r="E314" s="137" t="s">
        <v>80</v>
      </c>
      <c r="F314" s="149" t="s">
        <v>104</v>
      </c>
      <c r="G314" s="150">
        <v>1086</v>
      </c>
      <c r="H314" s="151">
        <v>0.26243093922651933</v>
      </c>
      <c r="I314" s="149" t="s">
        <v>88</v>
      </c>
      <c r="M314" s="141" t="str">
        <f t="shared" si="8"/>
        <v>Yes</v>
      </c>
      <c r="N314" s="141">
        <f t="shared" si="9"/>
        <v>0</v>
      </c>
      <c r="P314" s="132"/>
    </row>
    <row r="315" spans="1:16" ht="45" x14ac:dyDescent="0.25">
      <c r="A315" s="149">
        <v>2012</v>
      </c>
      <c r="B315" s="149" t="s">
        <v>114</v>
      </c>
      <c r="C315" s="137" t="s">
        <v>151</v>
      </c>
      <c r="D315" s="137" t="s">
        <v>148</v>
      </c>
      <c r="E315" s="137" t="s">
        <v>80</v>
      </c>
      <c r="F315" s="149" t="s">
        <v>101</v>
      </c>
      <c r="G315" s="150">
        <v>54546</v>
      </c>
      <c r="H315" s="151">
        <v>0.23941260587394125</v>
      </c>
      <c r="I315" s="149"/>
      <c r="M315" s="141" t="str">
        <f t="shared" si="8"/>
        <v>No</v>
      </c>
      <c r="N315" s="141">
        <f t="shared" si="9"/>
        <v>0</v>
      </c>
      <c r="P315" s="132"/>
    </row>
    <row r="316" spans="1:16" ht="45" x14ac:dyDescent="0.25">
      <c r="A316" s="149">
        <v>2012</v>
      </c>
      <c r="B316" s="149" t="s">
        <v>114</v>
      </c>
      <c r="C316" s="137" t="s">
        <v>151</v>
      </c>
      <c r="D316" s="137" t="s">
        <v>148</v>
      </c>
      <c r="E316" s="137" t="s">
        <v>78</v>
      </c>
      <c r="F316" s="149" t="s">
        <v>102</v>
      </c>
      <c r="G316" s="150">
        <v>7884</v>
      </c>
      <c r="H316" s="151">
        <v>0.25583460172501271</v>
      </c>
      <c r="I316" s="149" t="s">
        <v>75</v>
      </c>
      <c r="M316" s="141" t="str">
        <f t="shared" si="8"/>
        <v>Yes</v>
      </c>
      <c r="N316" s="141">
        <f t="shared" si="9"/>
        <v>1</v>
      </c>
      <c r="P316" s="132"/>
    </row>
    <row r="317" spans="1:16" ht="45" x14ac:dyDescent="0.25">
      <c r="A317" s="149">
        <v>2012</v>
      </c>
      <c r="B317" s="149" t="s">
        <v>114</v>
      </c>
      <c r="C317" s="137" t="s">
        <v>151</v>
      </c>
      <c r="D317" s="137" t="s">
        <v>148</v>
      </c>
      <c r="E317" s="137" t="s">
        <v>78</v>
      </c>
      <c r="F317" s="149" t="s">
        <v>101</v>
      </c>
      <c r="G317" s="150">
        <v>47748</v>
      </c>
      <c r="H317" s="151">
        <v>0.23722459579458827</v>
      </c>
      <c r="I317" s="149"/>
      <c r="M317" s="141" t="str">
        <f t="shared" si="8"/>
        <v>No</v>
      </c>
      <c r="N317" s="141">
        <f t="shared" si="9"/>
        <v>0</v>
      </c>
      <c r="P317" s="132"/>
    </row>
  </sheetData>
  <sortState ref="A2:I317">
    <sortCondition ref="B2:B317"/>
    <sortCondition descending="1" ref="A2:A317"/>
    <sortCondition ref="E2:E317"/>
    <sortCondition ref="F2:F317"/>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A1:S514"/>
  <sheetViews>
    <sheetView showGridLines="0" topLeftCell="D310" zoomScale="70" zoomScaleNormal="70" workbookViewId="0">
      <selection activeCell="M310" sqref="M310"/>
    </sheetView>
  </sheetViews>
  <sheetFormatPr defaultRowHeight="15" x14ac:dyDescent="0.25"/>
  <cols>
    <col min="1" max="1" width="17.85546875" customWidth="1"/>
    <col min="2" max="2" width="15.7109375" customWidth="1"/>
    <col min="3" max="3" width="125.7109375" customWidth="1"/>
    <col min="4" max="5" width="40" customWidth="1"/>
    <col min="6" max="6" width="22.42578125" customWidth="1"/>
    <col min="7" max="7" width="22.85546875" customWidth="1"/>
    <col min="8" max="9" width="8.42578125" customWidth="1"/>
    <col min="10" max="10" width="10.140625" customWidth="1"/>
    <col min="11" max="11" width="13" customWidth="1"/>
    <col min="12" max="13" width="39.140625" customWidth="1"/>
    <col min="14" max="14" width="31.7109375" customWidth="1"/>
    <col min="15" max="15" width="48.5703125" customWidth="1"/>
    <col min="16" max="16" width="47.42578125" customWidth="1"/>
    <col min="17" max="17" width="18.5703125" customWidth="1"/>
    <col min="18" max="19" width="39.140625" customWidth="1"/>
    <col min="20" max="20" width="13" customWidth="1"/>
    <col min="21" max="36" width="39.140625" bestFit="1" customWidth="1"/>
    <col min="37" max="37" width="22.42578125" bestFit="1" customWidth="1"/>
    <col min="38" max="38" width="22.7109375" bestFit="1" customWidth="1"/>
  </cols>
  <sheetData>
    <row r="1" spans="1:19" x14ac:dyDescent="0.25">
      <c r="A1" s="80" t="s">
        <v>71</v>
      </c>
      <c r="B1" s="75" t="s">
        <v>83</v>
      </c>
    </row>
    <row r="2" spans="1:19" x14ac:dyDescent="0.25">
      <c r="A2" s="80" t="s">
        <v>73</v>
      </c>
      <c r="B2" s="81">
        <v>2014</v>
      </c>
    </row>
    <row r="3" spans="1:19" x14ac:dyDescent="0.25">
      <c r="L3" s="80" t="s">
        <v>71</v>
      </c>
      <c r="M3" s="75" t="s">
        <v>83</v>
      </c>
      <c r="N3" s="75"/>
      <c r="O3" s="75"/>
      <c r="P3" s="75"/>
      <c r="Q3" s="75"/>
    </row>
    <row r="4" spans="1:19" x14ac:dyDescent="0.25">
      <c r="D4" s="80" t="s">
        <v>191</v>
      </c>
      <c r="L4" s="80" t="s">
        <v>73</v>
      </c>
      <c r="M4" s="81">
        <v>2014</v>
      </c>
      <c r="N4" s="75"/>
      <c r="O4" s="75"/>
      <c r="P4" s="75"/>
      <c r="Q4" s="75"/>
    </row>
    <row r="5" spans="1:19" x14ac:dyDescent="0.25">
      <c r="A5" s="80" t="s">
        <v>0</v>
      </c>
      <c r="B5" s="80" t="s">
        <v>5</v>
      </c>
      <c r="C5" s="80" t="s">
        <v>28</v>
      </c>
      <c r="D5" s="75" t="s">
        <v>208</v>
      </c>
      <c r="E5" s="75" t="s">
        <v>209</v>
      </c>
      <c r="F5" s="75" t="s">
        <v>195</v>
      </c>
      <c r="G5" t="s">
        <v>192</v>
      </c>
      <c r="H5" t="s">
        <v>193</v>
      </c>
      <c r="L5" s="75"/>
      <c r="M5" s="75"/>
      <c r="N5" s="75"/>
      <c r="O5" s="75"/>
      <c r="P5" s="75"/>
      <c r="Q5" s="75"/>
    </row>
    <row r="6" spans="1:19" x14ac:dyDescent="0.25">
      <c r="A6" s="75">
        <v>10</v>
      </c>
      <c r="B6" s="75" t="s">
        <v>74</v>
      </c>
      <c r="C6" s="75" t="s">
        <v>77</v>
      </c>
      <c r="D6" s="86">
        <v>0.64594240837696337</v>
      </c>
      <c r="E6" s="86">
        <v>0.72385119082111604</v>
      </c>
      <c r="F6" s="86">
        <v>1</v>
      </c>
      <c r="G6">
        <f>IF(F6=1,D6,0)</f>
        <v>0.64594240837696337</v>
      </c>
      <c r="H6" s="75">
        <f>IF(F6=1,E6,0)</f>
        <v>0.72385119082111604</v>
      </c>
      <c r="O6" s="80" t="s">
        <v>191</v>
      </c>
    </row>
    <row r="7" spans="1:19" x14ac:dyDescent="0.25">
      <c r="C7" s="75" t="s">
        <v>82</v>
      </c>
      <c r="D7" s="86">
        <v>0.69919837129405782</v>
      </c>
      <c r="E7" s="86">
        <v>0.72650179186034136</v>
      </c>
      <c r="F7" s="86">
        <v>1</v>
      </c>
      <c r="G7" s="75">
        <f t="shared" ref="G7:G53" si="0">IF(F7=1,D7,0)</f>
        <v>0.69919837129405782</v>
      </c>
      <c r="H7" s="75">
        <f t="shared" ref="H7:H53" si="1">IF(F7=1,E7,0)</f>
        <v>0.72650179186034136</v>
      </c>
      <c r="L7" s="80" t="s">
        <v>0</v>
      </c>
      <c r="M7" s="80" t="s">
        <v>5</v>
      </c>
      <c r="N7" s="80" t="s">
        <v>28</v>
      </c>
      <c r="O7" s="75" t="s">
        <v>208</v>
      </c>
      <c r="P7" s="75" t="s">
        <v>209</v>
      </c>
      <c r="Q7" s="75" t="s">
        <v>195</v>
      </c>
      <c r="R7" s="75" t="s">
        <v>192</v>
      </c>
      <c r="S7" s="75" t="s">
        <v>193</v>
      </c>
    </row>
    <row r="8" spans="1:19" x14ac:dyDescent="0.25">
      <c r="C8" s="75" t="s">
        <v>76</v>
      </c>
      <c r="D8" s="86">
        <v>0.69340172534390299</v>
      </c>
      <c r="E8" s="86">
        <v>0.72421503479986138</v>
      </c>
      <c r="F8" s="86">
        <v>1</v>
      </c>
      <c r="G8" s="75">
        <f t="shared" si="0"/>
        <v>0.69340172534390299</v>
      </c>
      <c r="H8" s="75">
        <f t="shared" si="1"/>
        <v>0.72421503479986138</v>
      </c>
      <c r="L8" s="75">
        <v>10</v>
      </c>
      <c r="M8" s="75" t="s">
        <v>74</v>
      </c>
      <c r="N8" s="75" t="s">
        <v>2</v>
      </c>
      <c r="O8" s="86">
        <v>0.68498430703155111</v>
      </c>
      <c r="P8" s="86">
        <v>0.75666909009563221</v>
      </c>
      <c r="Q8" s="86">
        <v>1</v>
      </c>
      <c r="R8" s="75">
        <f>IF(Q8=1,O8,0)</f>
        <v>0.68498430703155111</v>
      </c>
      <c r="S8" s="75">
        <f>IF(Q8=1,P8,0)</f>
        <v>0.75666909009563221</v>
      </c>
    </row>
    <row r="9" spans="1:19" x14ac:dyDescent="0.25">
      <c r="C9" s="75" t="s">
        <v>81</v>
      </c>
      <c r="D9" s="86">
        <v>0.58121546961325965</v>
      </c>
      <c r="E9" s="86">
        <v>0.72413694965421072</v>
      </c>
      <c r="F9" s="86">
        <v>1</v>
      </c>
      <c r="G9" s="75">
        <f t="shared" si="0"/>
        <v>0.58121546961325965</v>
      </c>
      <c r="H9" s="75">
        <f t="shared" si="1"/>
        <v>0.72413694965421072</v>
      </c>
      <c r="L9" s="75">
        <v>11</v>
      </c>
      <c r="M9" s="75" t="s">
        <v>89</v>
      </c>
      <c r="N9" s="75" t="s">
        <v>2</v>
      </c>
      <c r="O9" s="86">
        <v>0.63568075117370892</v>
      </c>
      <c r="P9" s="86">
        <v>0.71853228053878304</v>
      </c>
      <c r="Q9" s="86">
        <v>1</v>
      </c>
      <c r="R9" s="75">
        <f t="shared" ref="R9:R13" si="2">IF(Q9=1,O9,0)</f>
        <v>0.63568075117370892</v>
      </c>
      <c r="S9" s="75">
        <f t="shared" ref="S9:S13" si="3">IF(Q9=1,P9,0)</f>
        <v>0.71853228053878304</v>
      </c>
    </row>
    <row r="10" spans="1:19" x14ac:dyDescent="0.25">
      <c r="C10" s="75" t="s">
        <v>79</v>
      </c>
      <c r="D10" s="86">
        <v>0.62895377128953767</v>
      </c>
      <c r="E10" s="86">
        <v>0.72268597387847811</v>
      </c>
      <c r="F10" s="86">
        <v>1</v>
      </c>
      <c r="G10" s="75">
        <f t="shared" si="0"/>
        <v>0.62895377128953767</v>
      </c>
      <c r="H10" s="75">
        <f t="shared" si="1"/>
        <v>0.72268597387847811</v>
      </c>
      <c r="L10" s="75">
        <v>12</v>
      </c>
      <c r="M10" s="75" t="s">
        <v>90</v>
      </c>
      <c r="N10" s="75" t="s">
        <v>2</v>
      </c>
      <c r="O10" s="86">
        <v>0.73434053815615352</v>
      </c>
      <c r="P10" s="86">
        <v>0.81018622391743322</v>
      </c>
      <c r="Q10" s="86">
        <v>1</v>
      </c>
      <c r="R10" s="75">
        <f t="shared" si="2"/>
        <v>0.73434053815615352</v>
      </c>
      <c r="S10" s="75">
        <f t="shared" si="3"/>
        <v>0.81018622391743322</v>
      </c>
    </row>
    <row r="11" spans="1:19" x14ac:dyDescent="0.25">
      <c r="C11" s="75" t="s">
        <v>80</v>
      </c>
      <c r="D11" s="86">
        <v>0.5872801082543978</v>
      </c>
      <c r="E11" s="86">
        <v>0.72928307464892828</v>
      </c>
      <c r="F11" s="86">
        <v>1</v>
      </c>
      <c r="G11" s="75">
        <f t="shared" si="0"/>
        <v>0.5872801082543978</v>
      </c>
      <c r="H11" s="75">
        <f t="shared" si="1"/>
        <v>0.72928307464892828</v>
      </c>
      <c r="L11" s="75">
        <v>16</v>
      </c>
      <c r="M11" s="75" t="s">
        <v>91</v>
      </c>
      <c r="N11" s="75" t="s">
        <v>2</v>
      </c>
      <c r="O11" s="86">
        <v>0.59466984884645979</v>
      </c>
      <c r="P11" s="86">
        <v>0.62398735427781071</v>
      </c>
      <c r="Q11" s="86">
        <v>1</v>
      </c>
      <c r="R11" s="75">
        <f t="shared" si="2"/>
        <v>0.59466984884645979</v>
      </c>
      <c r="S11" s="75">
        <f t="shared" si="3"/>
        <v>0.62398735427781071</v>
      </c>
    </row>
    <row r="12" spans="1:19" x14ac:dyDescent="0.25">
      <c r="C12" s="75" t="s">
        <v>78</v>
      </c>
      <c r="D12" s="86">
        <v>0.66736145169200589</v>
      </c>
      <c r="E12" s="86">
        <v>0.73610413827727172</v>
      </c>
      <c r="F12" s="86">
        <v>1</v>
      </c>
      <c r="G12" s="75">
        <f t="shared" si="0"/>
        <v>0.66736145169200589</v>
      </c>
      <c r="H12" s="75">
        <f t="shared" si="1"/>
        <v>0.73610413827727172</v>
      </c>
      <c r="L12" s="75">
        <v>17</v>
      </c>
      <c r="M12" s="75" t="s">
        <v>92</v>
      </c>
      <c r="N12" s="75" t="s">
        <v>2</v>
      </c>
      <c r="O12" s="86">
        <v>0.74935229590430519</v>
      </c>
      <c r="P12" s="86">
        <v>0.81240924829666039</v>
      </c>
      <c r="Q12" s="86">
        <v>1</v>
      </c>
      <c r="R12" s="75">
        <f t="shared" si="2"/>
        <v>0.74935229590430519</v>
      </c>
      <c r="S12" s="75">
        <f t="shared" si="3"/>
        <v>0.81240924829666039</v>
      </c>
    </row>
    <row r="13" spans="1:19" x14ac:dyDescent="0.25">
      <c r="A13" s="75">
        <v>11</v>
      </c>
      <c r="B13" s="75" t="s">
        <v>89</v>
      </c>
      <c r="C13" s="75" t="s">
        <v>77</v>
      </c>
      <c r="D13" s="86">
        <v>0.58240223463687146</v>
      </c>
      <c r="E13" s="86">
        <v>0.68146929824561409</v>
      </c>
      <c r="F13" s="86">
        <v>1</v>
      </c>
      <c r="G13" s="75">
        <f t="shared" si="0"/>
        <v>0.58240223463687146</v>
      </c>
      <c r="H13" s="75">
        <f t="shared" si="1"/>
        <v>0.68146929824561409</v>
      </c>
      <c r="L13" s="75">
        <v>21</v>
      </c>
      <c r="M13" s="75" t="s">
        <v>93</v>
      </c>
      <c r="N13" s="75" t="s">
        <v>2</v>
      </c>
      <c r="O13" s="86">
        <v>0.60175970873786411</v>
      </c>
      <c r="P13" s="86">
        <v>0.66941375884037646</v>
      </c>
      <c r="Q13" s="86">
        <v>1</v>
      </c>
      <c r="R13" s="75">
        <f t="shared" si="2"/>
        <v>0.60175970873786411</v>
      </c>
      <c r="S13" s="75">
        <f t="shared" si="3"/>
        <v>0.66941375884037646</v>
      </c>
    </row>
    <row r="14" spans="1:19" x14ac:dyDescent="0.25">
      <c r="C14" s="75" t="s">
        <v>82</v>
      </c>
      <c r="D14" s="86">
        <v>0.65350578624914912</v>
      </c>
      <c r="E14" s="86">
        <v>0.6838292655745013</v>
      </c>
      <c r="F14" s="86">
        <v>1</v>
      </c>
      <c r="G14" s="75">
        <f t="shared" si="0"/>
        <v>0.65350578624914912</v>
      </c>
      <c r="H14" s="75">
        <f t="shared" si="1"/>
        <v>0.6838292655745013</v>
      </c>
    </row>
    <row r="15" spans="1:19" x14ac:dyDescent="0.25">
      <c r="C15" s="75" t="s">
        <v>76</v>
      </c>
      <c r="D15" s="86">
        <v>0.62583684602033229</v>
      </c>
      <c r="E15" s="86">
        <v>0.68419833945287944</v>
      </c>
      <c r="F15" s="86">
        <v>1</v>
      </c>
      <c r="G15" s="75">
        <f t="shared" si="0"/>
        <v>0.62583684602033229</v>
      </c>
      <c r="H15" s="75">
        <f t="shared" si="1"/>
        <v>0.68419833945287944</v>
      </c>
    </row>
    <row r="16" spans="1:19" x14ac:dyDescent="0.25">
      <c r="C16" s="75" t="s">
        <v>81</v>
      </c>
      <c r="D16" s="86">
        <v>0.50863060989643272</v>
      </c>
      <c r="E16" s="86">
        <v>0.68171882018266206</v>
      </c>
      <c r="F16" s="86">
        <v>1</v>
      </c>
      <c r="G16" s="75">
        <f t="shared" si="0"/>
        <v>0.50863060989643272</v>
      </c>
      <c r="H16" s="75">
        <f t="shared" si="1"/>
        <v>0.68171882018266206</v>
      </c>
    </row>
    <row r="17" spans="1:8" x14ac:dyDescent="0.25">
      <c r="C17" s="75" t="s">
        <v>79</v>
      </c>
      <c r="D17" s="86">
        <v>0.5561160151324086</v>
      </c>
      <c r="E17" s="86">
        <v>0.68020077081652774</v>
      </c>
      <c r="F17" s="86">
        <v>1</v>
      </c>
      <c r="G17" s="75">
        <f t="shared" si="0"/>
        <v>0.5561160151324086</v>
      </c>
      <c r="H17" s="75">
        <f t="shared" si="1"/>
        <v>0.68020077081652774</v>
      </c>
    </row>
    <row r="18" spans="1:8" x14ac:dyDescent="0.25">
      <c r="C18" s="75" t="s">
        <v>80</v>
      </c>
      <c r="D18" s="86">
        <v>0.56003842459173869</v>
      </c>
      <c r="E18" s="86">
        <v>0.68491703436703744</v>
      </c>
      <c r="F18" s="86">
        <v>1</v>
      </c>
      <c r="G18" s="75">
        <f t="shared" si="0"/>
        <v>0.56003842459173869</v>
      </c>
      <c r="H18" s="75">
        <f t="shared" si="1"/>
        <v>0.68491703436703744</v>
      </c>
    </row>
    <row r="19" spans="1:8" x14ac:dyDescent="0.25">
      <c r="C19" s="75" t="s">
        <v>78</v>
      </c>
      <c r="D19" s="86">
        <v>0.61368103787183859</v>
      </c>
      <c r="E19" s="86">
        <v>0.69556565163518946</v>
      </c>
      <c r="F19" s="86">
        <v>1</v>
      </c>
      <c r="G19" s="75">
        <f t="shared" si="0"/>
        <v>0.61368103787183859</v>
      </c>
      <c r="H19" s="75">
        <f t="shared" si="1"/>
        <v>0.69556565163518946</v>
      </c>
    </row>
    <row r="20" spans="1:8" x14ac:dyDescent="0.25">
      <c r="A20" s="75">
        <v>12</v>
      </c>
      <c r="B20" s="75" t="s">
        <v>90</v>
      </c>
      <c r="C20" s="75" t="s">
        <v>77</v>
      </c>
      <c r="D20" s="86">
        <v>0.71794871794871795</v>
      </c>
      <c r="E20" s="86">
        <v>0.77432279418169148</v>
      </c>
      <c r="F20" s="86">
        <v>1</v>
      </c>
      <c r="G20" s="75">
        <f t="shared" si="0"/>
        <v>0.71794871794871795</v>
      </c>
      <c r="H20" s="75">
        <f t="shared" si="1"/>
        <v>0.77432279418169148</v>
      </c>
    </row>
    <row r="21" spans="1:8" x14ac:dyDescent="0.25">
      <c r="C21" s="75" t="s">
        <v>82</v>
      </c>
      <c r="D21" s="86">
        <v>0.75044631471563372</v>
      </c>
      <c r="E21" s="86">
        <v>0.77793186828817296</v>
      </c>
      <c r="F21" s="86">
        <v>1</v>
      </c>
      <c r="G21" s="75">
        <f t="shared" si="0"/>
        <v>0.75044631471563372</v>
      </c>
      <c r="H21" s="75">
        <f t="shared" si="1"/>
        <v>0.77793186828817296</v>
      </c>
    </row>
    <row r="22" spans="1:8" x14ac:dyDescent="0.25">
      <c r="C22" s="75" t="s">
        <v>76</v>
      </c>
      <c r="D22" s="86">
        <v>0.7487167522165189</v>
      </c>
      <c r="E22" s="86">
        <v>0.77508049750615571</v>
      </c>
      <c r="F22" s="86">
        <v>1</v>
      </c>
      <c r="G22" s="75">
        <f t="shared" si="0"/>
        <v>0.7487167522165189</v>
      </c>
      <c r="H22" s="75">
        <f t="shared" si="1"/>
        <v>0.77508049750615571</v>
      </c>
    </row>
    <row r="23" spans="1:8" x14ac:dyDescent="0.25">
      <c r="C23" s="75" t="s">
        <v>81</v>
      </c>
      <c r="D23" s="86">
        <v>0.64855875831485588</v>
      </c>
      <c r="E23" s="86">
        <v>0.77511265757800463</v>
      </c>
      <c r="F23" s="86">
        <v>1</v>
      </c>
      <c r="G23" s="75">
        <f t="shared" si="0"/>
        <v>0.64855875831485588</v>
      </c>
      <c r="H23" s="75">
        <f t="shared" si="1"/>
        <v>0.77511265757800463</v>
      </c>
    </row>
    <row r="24" spans="1:8" x14ac:dyDescent="0.25">
      <c r="C24" s="75" t="s">
        <v>79</v>
      </c>
      <c r="D24" s="86">
        <v>0.64570737605804107</v>
      </c>
      <c r="E24" s="86">
        <v>0.77490963941144664</v>
      </c>
      <c r="F24" s="86">
        <v>1</v>
      </c>
      <c r="G24" s="75">
        <f t="shared" si="0"/>
        <v>0.64570737605804107</v>
      </c>
      <c r="H24" s="75">
        <f t="shared" si="1"/>
        <v>0.77490963941144664</v>
      </c>
    </row>
    <row r="25" spans="1:8" x14ac:dyDescent="0.25">
      <c r="C25" s="75" t="s">
        <v>80</v>
      </c>
      <c r="D25" s="86">
        <v>0.61721201255042579</v>
      </c>
      <c r="E25" s="86">
        <v>0.78217176059051963</v>
      </c>
      <c r="F25" s="86">
        <v>1</v>
      </c>
      <c r="G25" s="75">
        <f t="shared" si="0"/>
        <v>0.61721201255042579</v>
      </c>
      <c r="H25" s="75">
        <f t="shared" si="1"/>
        <v>0.78217176059051963</v>
      </c>
    </row>
    <row r="26" spans="1:8" x14ac:dyDescent="0.25">
      <c r="C26" s="75" t="s">
        <v>78</v>
      </c>
      <c r="D26" s="86">
        <v>0.71152663304219466</v>
      </c>
      <c r="E26" s="86">
        <v>0.78958146218789294</v>
      </c>
      <c r="F26" s="86">
        <v>1</v>
      </c>
      <c r="G26" s="75">
        <f t="shared" si="0"/>
        <v>0.71152663304219466</v>
      </c>
      <c r="H26" s="75">
        <f t="shared" si="1"/>
        <v>0.78958146218789294</v>
      </c>
    </row>
    <row r="27" spans="1:8" x14ac:dyDescent="0.25">
      <c r="A27" s="75">
        <v>16</v>
      </c>
      <c r="B27" s="75" t="s">
        <v>91</v>
      </c>
      <c r="C27" s="75" t="s">
        <v>77</v>
      </c>
      <c r="D27" s="86">
        <v>0.59947643979057597</v>
      </c>
      <c r="E27" s="86">
        <v>0.60818713450292394</v>
      </c>
      <c r="F27" s="86">
        <v>0</v>
      </c>
      <c r="G27" s="75">
        <f t="shared" si="0"/>
        <v>0</v>
      </c>
      <c r="H27" s="75">
        <f t="shared" si="1"/>
        <v>0</v>
      </c>
    </row>
    <row r="28" spans="1:8" x14ac:dyDescent="0.25">
      <c r="C28" s="75" t="s">
        <v>82</v>
      </c>
      <c r="D28" s="86">
        <v>0.60364630811303555</v>
      </c>
      <c r="E28" s="86">
        <v>0.60905445458243734</v>
      </c>
      <c r="F28" s="86">
        <v>0</v>
      </c>
      <c r="G28" s="75">
        <f t="shared" si="0"/>
        <v>0</v>
      </c>
      <c r="H28" s="75">
        <f t="shared" si="1"/>
        <v>0</v>
      </c>
    </row>
    <row r="29" spans="1:8" x14ac:dyDescent="0.25">
      <c r="C29" s="75" t="s">
        <v>76</v>
      </c>
      <c r="D29" s="86">
        <v>0.62770970782280866</v>
      </c>
      <c r="E29" s="86">
        <v>0.60449023527602641</v>
      </c>
      <c r="F29" s="86">
        <v>1</v>
      </c>
      <c r="G29" s="75">
        <f t="shared" si="0"/>
        <v>0.62770970782280866</v>
      </c>
      <c r="H29" s="75">
        <f t="shared" si="1"/>
        <v>0.60449023527602641</v>
      </c>
    </row>
    <row r="30" spans="1:8" x14ac:dyDescent="0.25">
      <c r="C30" s="75" t="s">
        <v>81</v>
      </c>
      <c r="D30" s="86">
        <v>0.58472553699284013</v>
      </c>
      <c r="E30" s="86">
        <v>0.60862999908483573</v>
      </c>
      <c r="F30" s="86">
        <v>0</v>
      </c>
      <c r="G30" s="75">
        <f t="shared" si="0"/>
        <v>0</v>
      </c>
      <c r="H30" s="75">
        <f t="shared" si="1"/>
        <v>0</v>
      </c>
    </row>
    <row r="31" spans="1:8" x14ac:dyDescent="0.25">
      <c r="C31" s="75" t="s">
        <v>79</v>
      </c>
      <c r="D31" s="86">
        <v>0.55315614617940201</v>
      </c>
      <c r="E31" s="86">
        <v>0.60923494794024446</v>
      </c>
      <c r="F31" s="86">
        <v>1</v>
      </c>
      <c r="G31" s="75">
        <f t="shared" si="0"/>
        <v>0.55315614617940201</v>
      </c>
      <c r="H31" s="75">
        <f t="shared" si="1"/>
        <v>0.60923494794024446</v>
      </c>
    </row>
    <row r="32" spans="1:8" x14ac:dyDescent="0.25">
      <c r="C32" s="75" t="s">
        <v>80</v>
      </c>
      <c r="D32" s="86">
        <v>0.47334754797441364</v>
      </c>
      <c r="E32" s="86">
        <v>0.61663143058491898</v>
      </c>
      <c r="F32" s="86">
        <v>1</v>
      </c>
      <c r="G32" s="75">
        <f t="shared" si="0"/>
        <v>0.47334754797441364</v>
      </c>
      <c r="H32" s="75">
        <f t="shared" si="1"/>
        <v>0.61663143058491898</v>
      </c>
    </row>
    <row r="33" spans="1:8" x14ac:dyDescent="0.25">
      <c r="C33" s="75" t="s">
        <v>78</v>
      </c>
      <c r="D33" s="86">
        <v>0.57391460351632584</v>
      </c>
      <c r="E33" s="86">
        <v>0.61876387428437907</v>
      </c>
      <c r="F33" s="86">
        <v>1</v>
      </c>
      <c r="G33" s="75">
        <f t="shared" si="0"/>
        <v>0.57391460351632584</v>
      </c>
      <c r="H33" s="75">
        <f t="shared" si="1"/>
        <v>0.61876387428437907</v>
      </c>
    </row>
    <row r="34" spans="1:8" x14ac:dyDescent="0.25">
      <c r="A34" s="75">
        <v>17</v>
      </c>
      <c r="B34" s="75" t="s">
        <v>92</v>
      </c>
      <c r="C34" s="75" t="s">
        <v>77</v>
      </c>
      <c r="D34" s="86">
        <v>0.74608355091383816</v>
      </c>
      <c r="E34" s="86">
        <v>0.78221063305809069</v>
      </c>
      <c r="F34" s="86">
        <v>1</v>
      </c>
      <c r="G34" s="75">
        <f t="shared" si="0"/>
        <v>0.74608355091383816</v>
      </c>
      <c r="H34" s="75">
        <f t="shared" si="1"/>
        <v>0.78221063305809069</v>
      </c>
    </row>
    <row r="35" spans="1:8" x14ac:dyDescent="0.25">
      <c r="C35" s="75" t="s">
        <v>82</v>
      </c>
      <c r="D35" s="86">
        <v>0.7644580620451934</v>
      </c>
      <c r="E35" s="86">
        <v>0.7851775714184448</v>
      </c>
      <c r="F35" s="86">
        <v>1</v>
      </c>
      <c r="G35" s="75">
        <f t="shared" si="0"/>
        <v>0.7644580620451934</v>
      </c>
      <c r="H35" s="75">
        <f t="shared" si="1"/>
        <v>0.7851775714184448</v>
      </c>
    </row>
    <row r="36" spans="1:8" x14ac:dyDescent="0.25">
      <c r="C36" s="75" t="s">
        <v>76</v>
      </c>
      <c r="D36" s="86">
        <v>0.76200515343171704</v>
      </c>
      <c r="E36" s="86">
        <v>0.78318333438227705</v>
      </c>
      <c r="F36" s="86">
        <v>1</v>
      </c>
      <c r="G36" s="75">
        <f t="shared" si="0"/>
        <v>0.76200515343171704</v>
      </c>
      <c r="H36" s="75">
        <f t="shared" si="1"/>
        <v>0.78318333438227705</v>
      </c>
    </row>
    <row r="37" spans="1:8" x14ac:dyDescent="0.25">
      <c r="C37" s="75" t="s">
        <v>81</v>
      </c>
      <c r="D37" s="86">
        <v>0.73333333333333328</v>
      </c>
      <c r="E37" s="86">
        <v>0.78190823181145397</v>
      </c>
      <c r="F37" s="86">
        <v>1</v>
      </c>
      <c r="G37" s="75">
        <f t="shared" si="0"/>
        <v>0.73333333333333328</v>
      </c>
      <c r="H37" s="75">
        <f t="shared" si="1"/>
        <v>0.78190823181145397</v>
      </c>
    </row>
    <row r="38" spans="1:8" x14ac:dyDescent="0.25">
      <c r="C38" s="75" t="s">
        <v>79</v>
      </c>
      <c r="D38" s="86">
        <v>0.67030303030303029</v>
      </c>
      <c r="E38" s="86">
        <v>0.783260462211118</v>
      </c>
      <c r="F38" s="86">
        <v>1</v>
      </c>
      <c r="G38" s="75">
        <f t="shared" si="0"/>
        <v>0.67030303030303029</v>
      </c>
      <c r="H38" s="75">
        <f t="shared" si="1"/>
        <v>0.783260462211118</v>
      </c>
    </row>
    <row r="39" spans="1:8" x14ac:dyDescent="0.25">
      <c r="C39" s="75" t="s">
        <v>80</v>
      </c>
      <c r="D39" s="86">
        <v>0.64365256124721604</v>
      </c>
      <c r="E39" s="86">
        <v>0.78977575291402879</v>
      </c>
      <c r="F39" s="86">
        <v>1</v>
      </c>
      <c r="G39" s="75">
        <f t="shared" si="0"/>
        <v>0.64365256124721604</v>
      </c>
      <c r="H39" s="75">
        <f t="shared" si="1"/>
        <v>0.78977575291402879</v>
      </c>
    </row>
    <row r="40" spans="1:8" x14ac:dyDescent="0.25">
      <c r="C40" s="75" t="s">
        <v>78</v>
      </c>
      <c r="D40" s="86">
        <v>0.73189295359685735</v>
      </c>
      <c r="E40" s="86">
        <v>0.79491774488369593</v>
      </c>
      <c r="F40" s="86">
        <v>1</v>
      </c>
      <c r="G40" s="75">
        <f t="shared" si="0"/>
        <v>0.73189295359685735</v>
      </c>
      <c r="H40" s="75">
        <f t="shared" si="1"/>
        <v>0.79491774488369593</v>
      </c>
    </row>
    <row r="41" spans="1:8" x14ac:dyDescent="0.25">
      <c r="A41" s="75">
        <v>21</v>
      </c>
      <c r="B41" s="75" t="s">
        <v>93</v>
      </c>
      <c r="C41" s="75" t="s">
        <v>77</v>
      </c>
      <c r="D41" s="86">
        <v>0.59172932330827066</v>
      </c>
      <c r="E41" s="86">
        <v>0.63805449641960388</v>
      </c>
      <c r="F41" s="86">
        <v>1</v>
      </c>
      <c r="G41" s="75">
        <f t="shared" si="0"/>
        <v>0.59172932330827066</v>
      </c>
      <c r="H41" s="75">
        <f t="shared" si="1"/>
        <v>0.63805449641960388</v>
      </c>
    </row>
    <row r="42" spans="1:8" x14ac:dyDescent="0.25">
      <c r="C42" s="75" t="s">
        <v>82</v>
      </c>
      <c r="D42" s="86">
        <v>0.61853205849268844</v>
      </c>
      <c r="E42" s="86">
        <v>0.64097140914756201</v>
      </c>
      <c r="F42" s="86">
        <v>1</v>
      </c>
      <c r="G42" s="75">
        <f t="shared" si="0"/>
        <v>0.61853205849268844</v>
      </c>
      <c r="H42" s="75">
        <f t="shared" si="1"/>
        <v>0.64097140914756201</v>
      </c>
    </row>
    <row r="43" spans="1:8" x14ac:dyDescent="0.25">
      <c r="C43" s="75" t="s">
        <v>76</v>
      </c>
      <c r="D43" s="86">
        <v>0.61706555671175856</v>
      </c>
      <c r="E43" s="86">
        <v>0.63869557908892249</v>
      </c>
      <c r="F43" s="86">
        <v>1</v>
      </c>
      <c r="G43" s="75">
        <f t="shared" si="0"/>
        <v>0.61706555671175856</v>
      </c>
      <c r="H43" s="75">
        <f t="shared" si="1"/>
        <v>0.63869557908892249</v>
      </c>
    </row>
    <row r="44" spans="1:8" x14ac:dyDescent="0.25">
      <c r="C44" s="75" t="s">
        <v>81</v>
      </c>
      <c r="D44" s="86">
        <v>0.54507042253521132</v>
      </c>
      <c r="E44" s="86">
        <v>0.63818850938288874</v>
      </c>
      <c r="F44" s="86">
        <v>1</v>
      </c>
      <c r="G44" s="75">
        <f t="shared" si="0"/>
        <v>0.54507042253521132</v>
      </c>
      <c r="H44" s="75">
        <f t="shared" si="1"/>
        <v>0.63818850938288874</v>
      </c>
    </row>
    <row r="45" spans="1:8" x14ac:dyDescent="0.25">
      <c r="C45" s="75" t="s">
        <v>79</v>
      </c>
      <c r="D45" s="86">
        <v>0.52503382949932342</v>
      </c>
      <c r="E45" s="86">
        <v>0.63872146118721462</v>
      </c>
      <c r="F45" s="86">
        <v>1</v>
      </c>
      <c r="G45" s="75">
        <f t="shared" si="0"/>
        <v>0.52503382949932342</v>
      </c>
      <c r="H45" s="75">
        <f t="shared" si="1"/>
        <v>0.63872146118721462</v>
      </c>
    </row>
    <row r="46" spans="1:8" x14ac:dyDescent="0.25">
      <c r="C46" s="75" t="s">
        <v>80</v>
      </c>
      <c r="D46" s="86">
        <v>0.504</v>
      </c>
      <c r="E46" s="86">
        <v>0.64459147171483744</v>
      </c>
      <c r="F46" s="86">
        <v>1</v>
      </c>
      <c r="G46" s="75">
        <f t="shared" si="0"/>
        <v>0.504</v>
      </c>
      <c r="H46" s="75">
        <f t="shared" si="1"/>
        <v>0.64459147171483744</v>
      </c>
    </row>
    <row r="47" spans="1:8" x14ac:dyDescent="0.25">
      <c r="C47" s="75" t="s">
        <v>78</v>
      </c>
      <c r="D47" s="86">
        <v>0.58460076045627374</v>
      </c>
      <c r="E47" s="86">
        <v>0.65071496663489037</v>
      </c>
      <c r="F47" s="86">
        <v>1</v>
      </c>
      <c r="G47" s="75">
        <f t="shared" si="0"/>
        <v>0.58460076045627374</v>
      </c>
      <c r="H47" s="75">
        <f t="shared" si="1"/>
        <v>0.65071496663489037</v>
      </c>
    </row>
    <row r="48" spans="1:8" x14ac:dyDescent="0.25">
      <c r="G48" s="75">
        <f t="shared" si="0"/>
        <v>0</v>
      </c>
      <c r="H48" s="75">
        <f t="shared" si="1"/>
        <v>0</v>
      </c>
    </row>
    <row r="49" spans="1:10" x14ac:dyDescent="0.25">
      <c r="G49" s="75">
        <f t="shared" si="0"/>
        <v>0</v>
      </c>
      <c r="H49" s="75">
        <f t="shared" si="1"/>
        <v>0</v>
      </c>
    </row>
    <row r="50" spans="1:10" x14ac:dyDescent="0.25">
      <c r="G50" s="75">
        <f t="shared" si="0"/>
        <v>0</v>
      </c>
      <c r="H50" s="75">
        <f t="shared" si="1"/>
        <v>0</v>
      </c>
    </row>
    <row r="51" spans="1:10" x14ac:dyDescent="0.25">
      <c r="G51" s="75">
        <f t="shared" si="0"/>
        <v>0</v>
      </c>
      <c r="H51" s="75">
        <f t="shared" si="1"/>
        <v>0</v>
      </c>
    </row>
    <row r="52" spans="1:10" x14ac:dyDescent="0.25">
      <c r="G52" s="75">
        <f t="shared" si="0"/>
        <v>0</v>
      </c>
      <c r="H52" s="75">
        <f t="shared" si="1"/>
        <v>0</v>
      </c>
    </row>
    <row r="53" spans="1:10" x14ac:dyDescent="0.25">
      <c r="G53" s="75">
        <f t="shared" si="0"/>
        <v>0</v>
      </c>
      <c r="H53" s="75">
        <f t="shared" si="1"/>
        <v>0</v>
      </c>
    </row>
    <row r="54" spans="1:10" x14ac:dyDescent="0.25">
      <c r="G54" s="75"/>
      <c r="H54" s="75"/>
    </row>
    <row r="57" spans="1:10" s="75" customFormat="1" x14ac:dyDescent="0.25"/>
    <row r="58" spans="1:10" s="75" customFormat="1" x14ac:dyDescent="0.25">
      <c r="A58" s="80" t="s">
        <v>71</v>
      </c>
      <c r="B58" s="75" t="s">
        <v>83</v>
      </c>
    </row>
    <row r="59" spans="1:10" x14ac:dyDescent="0.25">
      <c r="A59" s="80" t="s">
        <v>73</v>
      </c>
      <c r="B59" s="81">
        <v>2014</v>
      </c>
    </row>
    <row r="60" spans="1:10" x14ac:dyDescent="0.25">
      <c r="A60" s="80" t="s">
        <v>47</v>
      </c>
      <c r="B60" s="75" t="s">
        <v>29</v>
      </c>
    </row>
    <row r="62" spans="1:10" x14ac:dyDescent="0.25">
      <c r="A62" s="80" t="s">
        <v>210</v>
      </c>
      <c r="C62" s="80" t="s">
        <v>46</v>
      </c>
    </row>
    <row r="63" spans="1:10" x14ac:dyDescent="0.25">
      <c r="A63" s="80" t="s">
        <v>0</v>
      </c>
      <c r="B63" s="80" t="s">
        <v>5</v>
      </c>
      <c r="C63" s="75" t="s">
        <v>30</v>
      </c>
      <c r="D63" s="75" t="s">
        <v>31</v>
      </c>
      <c r="E63" s="75" t="s">
        <v>32</v>
      </c>
      <c r="F63" s="75" t="s">
        <v>33</v>
      </c>
      <c r="G63" s="75" t="s">
        <v>34</v>
      </c>
      <c r="H63" s="75" t="s">
        <v>35</v>
      </c>
      <c r="I63" s="75" t="s">
        <v>36</v>
      </c>
      <c r="J63" s="75" t="s">
        <v>37</v>
      </c>
    </row>
    <row r="64" spans="1:10" x14ac:dyDescent="0.25">
      <c r="A64" s="75">
        <v>10</v>
      </c>
      <c r="B64" s="75" t="s">
        <v>74</v>
      </c>
      <c r="C64" s="86">
        <v>0.6202020202020202</v>
      </c>
      <c r="D64" s="86">
        <v>0.68515328970030998</v>
      </c>
      <c r="E64" s="86">
        <v>0.70491803278688525</v>
      </c>
      <c r="F64" s="86">
        <v>0.71124282274495276</v>
      </c>
      <c r="G64" s="86">
        <v>0.75247366741142674</v>
      </c>
      <c r="H64" s="86">
        <v>0.76134800550206327</v>
      </c>
      <c r="I64" s="86">
        <v>0.73108869771581131</v>
      </c>
      <c r="J64" s="86">
        <v>0.67879127028539454</v>
      </c>
    </row>
    <row r="65" spans="1:10" x14ac:dyDescent="0.25">
      <c r="A65" s="75">
        <v>11</v>
      </c>
      <c r="B65" s="75" t="s">
        <v>89</v>
      </c>
      <c r="C65" s="86">
        <v>0.59421052631578952</v>
      </c>
      <c r="D65" s="86">
        <v>0.6478369681801931</v>
      </c>
      <c r="E65" s="86">
        <v>0.68179255918827508</v>
      </c>
      <c r="F65" s="86">
        <v>0.68993288590604029</v>
      </c>
      <c r="G65" s="86">
        <v>0.71169522542006325</v>
      </c>
      <c r="H65" s="86">
        <v>0.71422370134568081</v>
      </c>
      <c r="I65" s="86">
        <v>0.66762268961121729</v>
      </c>
      <c r="J65" s="86">
        <v>0.60520738722373602</v>
      </c>
    </row>
    <row r="66" spans="1:10" x14ac:dyDescent="0.25">
      <c r="A66" s="75">
        <v>12</v>
      </c>
      <c r="B66" s="75" t="s">
        <v>90</v>
      </c>
      <c r="C66" s="86">
        <v>0.66869609335362756</v>
      </c>
      <c r="D66" s="86">
        <v>0.72107438016528924</v>
      </c>
      <c r="E66" s="86">
        <v>0.74173271385624484</v>
      </c>
      <c r="F66" s="86">
        <v>0.76280623608017817</v>
      </c>
      <c r="G66" s="86">
        <v>0.79679999999999995</v>
      </c>
      <c r="H66" s="86">
        <v>0.81490683229813665</v>
      </c>
      <c r="I66" s="86">
        <v>0.79307269213616771</v>
      </c>
      <c r="J66" s="86">
        <v>0.7533482142857143</v>
      </c>
    </row>
    <row r="67" spans="1:10" x14ac:dyDescent="0.25">
      <c r="A67" s="75">
        <v>16</v>
      </c>
      <c r="B67" s="75" t="s">
        <v>91</v>
      </c>
      <c r="C67" s="86">
        <v>0.50878425860857346</v>
      </c>
      <c r="D67" s="86">
        <v>0.51477832512315269</v>
      </c>
      <c r="E67" s="86">
        <v>0.54364871928907477</v>
      </c>
      <c r="F67" s="86">
        <v>0.56557377049180324</v>
      </c>
      <c r="G67" s="86">
        <v>0.61360468357959297</v>
      </c>
      <c r="H67" s="86">
        <v>0.6600596760443308</v>
      </c>
      <c r="I67" s="86">
        <v>0.646374402659464</v>
      </c>
      <c r="J67" s="86">
        <v>0.64146868250539957</v>
      </c>
    </row>
    <row r="68" spans="1:10" x14ac:dyDescent="0.25">
      <c r="A68" s="75">
        <v>17</v>
      </c>
      <c r="B68" s="75" t="s">
        <v>92</v>
      </c>
      <c r="C68" s="86">
        <v>0.67709384460141275</v>
      </c>
      <c r="D68" s="86">
        <v>0.73691460055096414</v>
      </c>
      <c r="E68" s="86">
        <v>0.75381679389312972</v>
      </c>
      <c r="F68" s="86">
        <v>0.76677139160968399</v>
      </c>
      <c r="G68" s="86">
        <v>0.80534229046705053</v>
      </c>
      <c r="H68" s="86">
        <v>0.8185195376995047</v>
      </c>
      <c r="I68" s="86">
        <v>0.79474231397593942</v>
      </c>
      <c r="J68" s="86">
        <v>0.7675705589374654</v>
      </c>
    </row>
    <row r="69" spans="1:10" x14ac:dyDescent="0.25">
      <c r="A69" s="75">
        <v>21</v>
      </c>
      <c r="B69" s="75" t="s">
        <v>93</v>
      </c>
      <c r="C69" s="86">
        <v>0.52538749331908075</v>
      </c>
      <c r="D69" s="86">
        <v>0.54742156509195816</v>
      </c>
      <c r="E69" s="86">
        <v>0.59058690104905021</v>
      </c>
      <c r="F69" s="86">
        <v>0.62816024893037725</v>
      </c>
      <c r="G69" s="86">
        <v>0.67132043734230451</v>
      </c>
      <c r="H69" s="86">
        <v>0.69233055885850181</v>
      </c>
      <c r="I69" s="86">
        <v>0.65695103979040448</v>
      </c>
      <c r="J69" s="86">
        <v>0.62102217936354864</v>
      </c>
    </row>
    <row r="70" spans="1:10" x14ac:dyDescent="0.25">
      <c r="A70" s="75" t="s">
        <v>206</v>
      </c>
      <c r="C70" s="86">
        <v>3.5943742364005047</v>
      </c>
      <c r="D70" s="86">
        <v>3.8531791288118673</v>
      </c>
      <c r="E70" s="86">
        <v>4.0164957200626601</v>
      </c>
      <c r="F70" s="86">
        <v>4.1244873557630362</v>
      </c>
      <c r="G70" s="86">
        <v>4.3512363042204374</v>
      </c>
      <c r="H70" s="86">
        <v>4.4613883117482178</v>
      </c>
      <c r="I70" s="86">
        <v>4.2898518358890039</v>
      </c>
      <c r="J70" s="86">
        <v>4.0674082926012582</v>
      </c>
    </row>
    <row r="73" spans="1:10" x14ac:dyDescent="0.25">
      <c r="A73" s="80" t="s">
        <v>71</v>
      </c>
      <c r="B73" s="75" t="s">
        <v>83</v>
      </c>
      <c r="C73" s="75"/>
      <c r="D73" s="75"/>
      <c r="E73" s="75"/>
      <c r="F73" s="75"/>
      <c r="G73" s="75"/>
      <c r="H73" s="75"/>
      <c r="I73" s="75"/>
      <c r="J73" s="75"/>
    </row>
    <row r="74" spans="1:10" x14ac:dyDescent="0.25">
      <c r="A74" s="80" t="s">
        <v>73</v>
      </c>
      <c r="B74" s="81">
        <v>2014</v>
      </c>
      <c r="C74" s="75"/>
      <c r="D74" s="75"/>
      <c r="E74" s="75"/>
      <c r="F74" s="75"/>
      <c r="G74" s="75"/>
      <c r="H74" s="75"/>
      <c r="I74" s="75"/>
      <c r="J74" s="75"/>
    </row>
    <row r="75" spans="1:10" x14ac:dyDescent="0.25">
      <c r="A75" s="80" t="s">
        <v>47</v>
      </c>
      <c r="B75" s="75" t="s">
        <v>29</v>
      </c>
      <c r="C75" s="75"/>
      <c r="D75" s="75"/>
      <c r="E75" s="75"/>
      <c r="F75" s="75"/>
      <c r="G75" s="75"/>
      <c r="H75" s="75"/>
      <c r="I75" s="75"/>
      <c r="J75" s="75"/>
    </row>
    <row r="76" spans="1:10" x14ac:dyDescent="0.25">
      <c r="A76" s="75"/>
      <c r="B76" s="75"/>
      <c r="C76" s="75"/>
      <c r="D76" s="75"/>
      <c r="E76" s="75"/>
      <c r="F76" s="75"/>
      <c r="G76" s="75"/>
      <c r="H76" s="75"/>
      <c r="I76" s="75"/>
      <c r="J76" s="75"/>
    </row>
    <row r="77" spans="1:10" x14ac:dyDescent="0.25">
      <c r="A77" s="80" t="s">
        <v>195</v>
      </c>
      <c r="C77" s="80" t="s">
        <v>46</v>
      </c>
    </row>
    <row r="78" spans="1:10" x14ac:dyDescent="0.25">
      <c r="A78" s="80" t="s">
        <v>0</v>
      </c>
      <c r="B78" s="80" t="s">
        <v>5</v>
      </c>
      <c r="C78" s="75" t="s">
        <v>30</v>
      </c>
      <c r="D78" s="75" t="s">
        <v>31</v>
      </c>
      <c r="E78" s="75" t="s">
        <v>32</v>
      </c>
      <c r="F78" s="75" t="s">
        <v>33</v>
      </c>
      <c r="G78" s="75" t="s">
        <v>34</v>
      </c>
      <c r="H78" s="75" t="s">
        <v>35</v>
      </c>
      <c r="I78" s="75" t="s">
        <v>36</v>
      </c>
      <c r="J78" s="75" t="s">
        <v>37</v>
      </c>
    </row>
    <row r="79" spans="1:10" x14ac:dyDescent="0.25">
      <c r="A79" s="75">
        <v>10</v>
      </c>
      <c r="B79" s="75" t="s">
        <v>74</v>
      </c>
      <c r="C79" s="86">
        <v>0</v>
      </c>
      <c r="D79" s="86">
        <v>1</v>
      </c>
      <c r="E79" s="86">
        <v>1</v>
      </c>
      <c r="F79" s="86">
        <v>1</v>
      </c>
      <c r="G79" s="86">
        <v>1</v>
      </c>
      <c r="H79" s="86">
        <v>1</v>
      </c>
      <c r="I79" s="86">
        <v>1</v>
      </c>
      <c r="J79" s="86">
        <v>1</v>
      </c>
    </row>
    <row r="80" spans="1:10" x14ac:dyDescent="0.25">
      <c r="A80" s="75">
        <v>11</v>
      </c>
      <c r="B80" s="75" t="s">
        <v>89</v>
      </c>
      <c r="C80" s="86">
        <v>0</v>
      </c>
      <c r="D80" s="86">
        <v>1</v>
      </c>
      <c r="E80" s="86">
        <v>1</v>
      </c>
      <c r="F80" s="86">
        <v>1</v>
      </c>
      <c r="G80" s="86">
        <v>1</v>
      </c>
      <c r="H80" s="86">
        <v>1</v>
      </c>
      <c r="I80" s="86">
        <v>1</v>
      </c>
      <c r="J80" s="86">
        <v>0</v>
      </c>
    </row>
    <row r="81" spans="1:10" x14ac:dyDescent="0.25">
      <c r="A81" s="75">
        <v>12</v>
      </c>
      <c r="B81" s="75" t="s">
        <v>90</v>
      </c>
      <c r="C81" s="86">
        <v>0</v>
      </c>
      <c r="D81" s="86">
        <v>1</v>
      </c>
      <c r="E81" s="86">
        <v>1</v>
      </c>
      <c r="F81" s="86">
        <v>1</v>
      </c>
      <c r="G81" s="86">
        <v>1</v>
      </c>
      <c r="H81" s="86">
        <v>1</v>
      </c>
      <c r="I81" s="86">
        <v>1</v>
      </c>
      <c r="J81" s="86">
        <v>1</v>
      </c>
    </row>
    <row r="82" spans="1:10" x14ac:dyDescent="0.25">
      <c r="A82" s="75">
        <v>16</v>
      </c>
      <c r="B82" s="75" t="s">
        <v>91</v>
      </c>
      <c r="C82" s="86">
        <v>0</v>
      </c>
      <c r="D82" s="86">
        <v>0</v>
      </c>
      <c r="E82" s="86">
        <v>1</v>
      </c>
      <c r="F82" s="86">
        <v>1</v>
      </c>
      <c r="G82" s="86">
        <v>1</v>
      </c>
      <c r="H82" s="86">
        <v>1</v>
      </c>
      <c r="I82" s="86">
        <v>1</v>
      </c>
      <c r="J82" s="86">
        <v>1</v>
      </c>
    </row>
    <row r="83" spans="1:10" x14ac:dyDescent="0.25">
      <c r="A83" s="75">
        <v>17</v>
      </c>
      <c r="B83" s="75" t="s">
        <v>92</v>
      </c>
      <c r="C83" s="86">
        <v>0</v>
      </c>
      <c r="D83" s="86">
        <v>1</v>
      </c>
      <c r="E83" s="86">
        <v>1</v>
      </c>
      <c r="F83" s="86">
        <v>1</v>
      </c>
      <c r="G83" s="86">
        <v>1</v>
      </c>
      <c r="H83" s="86">
        <v>1</v>
      </c>
      <c r="I83" s="86">
        <v>1</v>
      </c>
      <c r="J83" s="86">
        <v>1</v>
      </c>
    </row>
    <row r="84" spans="1:10" x14ac:dyDescent="0.25">
      <c r="A84" s="75">
        <v>21</v>
      </c>
      <c r="B84" s="75" t="s">
        <v>93</v>
      </c>
      <c r="C84" s="86">
        <v>0</v>
      </c>
      <c r="D84" s="86">
        <v>0</v>
      </c>
      <c r="E84" s="86">
        <v>1</v>
      </c>
      <c r="F84" s="86">
        <v>1</v>
      </c>
      <c r="G84" s="86">
        <v>1</v>
      </c>
      <c r="H84" s="86">
        <v>1</v>
      </c>
      <c r="I84" s="86">
        <v>1</v>
      </c>
      <c r="J84" s="86">
        <v>1</v>
      </c>
    </row>
    <row r="85" spans="1:10" x14ac:dyDescent="0.25">
      <c r="A85" s="75" t="s">
        <v>206</v>
      </c>
      <c r="C85" s="86">
        <v>0</v>
      </c>
      <c r="D85" s="86">
        <v>4</v>
      </c>
      <c r="E85" s="86">
        <v>6</v>
      </c>
      <c r="F85" s="86">
        <v>6</v>
      </c>
      <c r="G85" s="86">
        <v>6</v>
      </c>
      <c r="H85" s="86">
        <v>6</v>
      </c>
      <c r="I85" s="86">
        <v>6</v>
      </c>
      <c r="J85" s="86">
        <v>5</v>
      </c>
    </row>
    <row r="89" spans="1:10" x14ac:dyDescent="0.25">
      <c r="A89" s="80" t="s">
        <v>71</v>
      </c>
      <c r="B89" s="75" t="s">
        <v>83</v>
      </c>
      <c r="C89" s="75"/>
      <c r="D89" s="75"/>
      <c r="E89" s="75"/>
      <c r="F89" s="75"/>
      <c r="G89" s="75"/>
      <c r="H89" s="75"/>
      <c r="I89" s="75"/>
      <c r="J89" s="75"/>
    </row>
    <row r="90" spans="1:10" x14ac:dyDescent="0.25">
      <c r="A90" s="80" t="s">
        <v>73</v>
      </c>
      <c r="B90" s="81">
        <v>2014</v>
      </c>
      <c r="C90" s="75"/>
      <c r="D90" s="75"/>
      <c r="E90" s="75"/>
      <c r="F90" s="75"/>
      <c r="G90" s="75"/>
      <c r="H90" s="75"/>
      <c r="I90" s="75"/>
      <c r="J90" s="75"/>
    </row>
    <row r="91" spans="1:10" x14ac:dyDescent="0.25">
      <c r="A91" s="80" t="s">
        <v>47</v>
      </c>
      <c r="B91" s="75" t="s">
        <v>48</v>
      </c>
      <c r="C91" s="75"/>
      <c r="D91" s="75"/>
      <c r="E91" s="75"/>
      <c r="F91" s="75"/>
      <c r="G91" s="75"/>
      <c r="H91" s="75"/>
      <c r="I91" s="75"/>
      <c r="J91" s="75"/>
    </row>
    <row r="92" spans="1:10" x14ac:dyDescent="0.25">
      <c r="A92" s="75"/>
      <c r="B92" s="75"/>
      <c r="C92" s="75"/>
      <c r="D92" s="75"/>
      <c r="E92" s="75"/>
      <c r="F92" s="75"/>
      <c r="G92" s="75"/>
      <c r="H92" s="75"/>
      <c r="I92" s="75"/>
      <c r="J92" s="75"/>
    </row>
    <row r="93" spans="1:10" x14ac:dyDescent="0.25">
      <c r="A93" s="80" t="s">
        <v>210</v>
      </c>
      <c r="C93" s="80" t="s">
        <v>46</v>
      </c>
    </row>
    <row r="94" spans="1:10" x14ac:dyDescent="0.25">
      <c r="A94" s="80" t="s">
        <v>0</v>
      </c>
      <c r="B94" s="80" t="s">
        <v>5</v>
      </c>
      <c r="C94" s="75" t="s">
        <v>41</v>
      </c>
      <c r="D94" s="75" t="s">
        <v>43</v>
      </c>
      <c r="E94" s="75" t="s">
        <v>44</v>
      </c>
      <c r="F94" s="75" t="s">
        <v>42</v>
      </c>
      <c r="G94" s="75" t="s">
        <v>45</v>
      </c>
    </row>
    <row r="95" spans="1:10" x14ac:dyDescent="0.25">
      <c r="A95" s="75">
        <v>10</v>
      </c>
      <c r="B95" s="75" t="s">
        <v>74</v>
      </c>
      <c r="C95" s="86">
        <v>0.72583541881348446</v>
      </c>
      <c r="D95" s="86">
        <v>0.6741258741258741</v>
      </c>
      <c r="E95" s="86">
        <v>0.69613259668508287</v>
      </c>
      <c r="F95" s="86">
        <v>0.66844919786096257</v>
      </c>
      <c r="G95" s="86">
        <v>0.72799999999999998</v>
      </c>
    </row>
    <row r="96" spans="1:10" x14ac:dyDescent="0.25">
      <c r="A96" s="75">
        <v>11</v>
      </c>
      <c r="B96" s="75" t="s">
        <v>89</v>
      </c>
      <c r="C96" s="86">
        <v>0.68247960038472277</v>
      </c>
      <c r="D96" s="86">
        <v>0.62714285714285711</v>
      </c>
      <c r="E96" s="86">
        <v>0.6371308016877637</v>
      </c>
      <c r="F96" s="86">
        <v>0.66016713091922008</v>
      </c>
      <c r="G96" s="86">
        <v>0.65853658536585369</v>
      </c>
    </row>
    <row r="97" spans="1:7" x14ac:dyDescent="0.25">
      <c r="A97" s="75">
        <v>12</v>
      </c>
      <c r="B97" s="75" t="s">
        <v>90</v>
      </c>
      <c r="C97" s="86">
        <v>0.77553727779251791</v>
      </c>
      <c r="D97" s="86">
        <v>0.74703004891684133</v>
      </c>
      <c r="E97" s="86">
        <v>0.78382147838214788</v>
      </c>
      <c r="F97" s="86">
        <v>0.73994638069705099</v>
      </c>
      <c r="G97" s="86">
        <v>0.7857142857142857</v>
      </c>
    </row>
    <row r="98" spans="1:7" x14ac:dyDescent="0.25">
      <c r="A98" s="75">
        <v>16</v>
      </c>
      <c r="B98" s="75" t="s">
        <v>91</v>
      </c>
      <c r="C98" s="86">
        <v>0.61627579737335836</v>
      </c>
      <c r="D98" s="86">
        <v>0.52023121387283233</v>
      </c>
      <c r="E98" s="86">
        <v>0.54436450839328532</v>
      </c>
      <c r="F98" s="86">
        <v>0.54471544715447151</v>
      </c>
      <c r="G98" s="86">
        <v>0.5714285714285714</v>
      </c>
    </row>
    <row r="99" spans="1:7" x14ac:dyDescent="0.25">
      <c r="A99" s="75">
        <v>17</v>
      </c>
      <c r="B99" s="75" t="s">
        <v>92</v>
      </c>
      <c r="C99" s="86">
        <v>0.78578566809711359</v>
      </c>
      <c r="D99" s="86">
        <v>0.7472067039106145</v>
      </c>
      <c r="E99" s="86">
        <v>0.72802197802197799</v>
      </c>
      <c r="F99" s="86">
        <v>0.7024128686327078</v>
      </c>
      <c r="G99" s="86">
        <v>0.75968992248062017</v>
      </c>
    </row>
    <row r="100" spans="1:7" x14ac:dyDescent="0.25">
      <c r="A100" s="75">
        <v>21</v>
      </c>
      <c r="B100" s="75" t="s">
        <v>93</v>
      </c>
      <c r="C100" s="86">
        <v>0.64834610412133831</v>
      </c>
      <c r="D100" s="86">
        <v>0.48910593538692715</v>
      </c>
      <c r="E100" s="86">
        <v>0.53064275037369213</v>
      </c>
      <c r="F100" s="86">
        <v>0.56470588235294117</v>
      </c>
      <c r="G100" s="86">
        <v>0.50420168067226889</v>
      </c>
    </row>
    <row r="101" spans="1:7" x14ac:dyDescent="0.25">
      <c r="A101" s="75" t="s">
        <v>206</v>
      </c>
      <c r="C101" s="86">
        <v>4.2342598665825353</v>
      </c>
      <c r="D101" s="86">
        <v>3.8048426333559462</v>
      </c>
      <c r="E101" s="86">
        <v>3.9201141135439501</v>
      </c>
      <c r="F101" s="86">
        <v>3.8803969076173539</v>
      </c>
      <c r="G101" s="86">
        <v>4.0075710456615994</v>
      </c>
    </row>
    <row r="104" spans="1:7" x14ac:dyDescent="0.25">
      <c r="A104" s="80" t="s">
        <v>71</v>
      </c>
      <c r="B104" s="75" t="s">
        <v>83</v>
      </c>
      <c r="C104" s="75"/>
      <c r="D104" s="75"/>
      <c r="E104" s="75"/>
      <c r="F104" s="75"/>
      <c r="G104" s="75"/>
    </row>
    <row r="105" spans="1:7" x14ac:dyDescent="0.25">
      <c r="A105" s="80" t="s">
        <v>73</v>
      </c>
      <c r="B105" s="81">
        <v>2014</v>
      </c>
      <c r="C105" s="75"/>
      <c r="D105" s="75"/>
      <c r="E105" s="75"/>
      <c r="F105" s="75"/>
      <c r="G105" s="75"/>
    </row>
    <row r="106" spans="1:7" x14ac:dyDescent="0.25">
      <c r="A106" s="80" t="s">
        <v>47</v>
      </c>
      <c r="B106" s="75" t="s">
        <v>48</v>
      </c>
      <c r="C106" s="75"/>
      <c r="D106" s="75"/>
      <c r="E106" s="75"/>
      <c r="F106" s="75"/>
      <c r="G106" s="75"/>
    </row>
    <row r="107" spans="1:7" x14ac:dyDescent="0.25">
      <c r="A107" s="75"/>
      <c r="B107" s="75"/>
      <c r="C107" s="75"/>
      <c r="D107" s="75"/>
      <c r="E107" s="75"/>
      <c r="F107" s="75"/>
      <c r="G107" s="75"/>
    </row>
    <row r="108" spans="1:7" x14ac:dyDescent="0.25">
      <c r="A108" s="80" t="s">
        <v>195</v>
      </c>
      <c r="C108" s="80" t="s">
        <v>46</v>
      </c>
    </row>
    <row r="109" spans="1:7" x14ac:dyDescent="0.25">
      <c r="A109" s="80" t="s">
        <v>0</v>
      </c>
      <c r="B109" s="80" t="s">
        <v>5</v>
      </c>
      <c r="C109" s="75" t="s">
        <v>41</v>
      </c>
      <c r="D109" s="75" t="s">
        <v>43</v>
      </c>
      <c r="E109" s="75" t="s">
        <v>44</v>
      </c>
      <c r="F109" s="75" t="s">
        <v>42</v>
      </c>
      <c r="G109" s="75" t="s">
        <v>45</v>
      </c>
    </row>
    <row r="110" spans="1:7" x14ac:dyDescent="0.25">
      <c r="A110" s="75">
        <v>10</v>
      </c>
      <c r="B110" s="75" t="s">
        <v>74</v>
      </c>
      <c r="C110" s="86">
        <v>0</v>
      </c>
      <c r="D110" s="86">
        <v>1</v>
      </c>
      <c r="E110" s="86">
        <v>0</v>
      </c>
      <c r="F110" s="86">
        <v>1</v>
      </c>
      <c r="G110" s="86">
        <v>0</v>
      </c>
    </row>
    <row r="111" spans="1:7" x14ac:dyDescent="0.25">
      <c r="A111" s="75">
        <v>11</v>
      </c>
      <c r="B111" s="75" t="s">
        <v>89</v>
      </c>
      <c r="C111" s="86">
        <v>0</v>
      </c>
      <c r="D111" s="86">
        <v>1</v>
      </c>
      <c r="E111" s="86">
        <v>1</v>
      </c>
      <c r="F111" s="86">
        <v>0</v>
      </c>
      <c r="G111" s="86">
        <v>0</v>
      </c>
    </row>
    <row r="112" spans="1:7" x14ac:dyDescent="0.25">
      <c r="A112" s="75">
        <v>12</v>
      </c>
      <c r="B112" s="75" t="s">
        <v>90</v>
      </c>
      <c r="C112" s="86">
        <v>0</v>
      </c>
      <c r="D112" s="86">
        <v>1</v>
      </c>
      <c r="E112" s="86">
        <v>0</v>
      </c>
      <c r="F112" s="86">
        <v>0</v>
      </c>
      <c r="G112" s="86">
        <v>0</v>
      </c>
    </row>
    <row r="113" spans="1:7" x14ac:dyDescent="0.25">
      <c r="A113" s="75">
        <v>16</v>
      </c>
      <c r="B113" s="75" t="s">
        <v>91</v>
      </c>
      <c r="C113" s="86">
        <v>0</v>
      </c>
      <c r="D113" s="86">
        <v>1</v>
      </c>
      <c r="E113" s="86">
        <v>1</v>
      </c>
      <c r="F113" s="86">
        <v>1</v>
      </c>
      <c r="G113" s="86">
        <v>0</v>
      </c>
    </row>
    <row r="114" spans="1:7" x14ac:dyDescent="0.25">
      <c r="A114" s="75">
        <v>17</v>
      </c>
      <c r="B114" s="75" t="s">
        <v>92</v>
      </c>
      <c r="C114" s="86">
        <v>0</v>
      </c>
      <c r="D114" s="86">
        <v>1</v>
      </c>
      <c r="E114" s="86">
        <v>1</v>
      </c>
      <c r="F114" s="86">
        <v>1</v>
      </c>
      <c r="G114" s="86">
        <v>0</v>
      </c>
    </row>
    <row r="115" spans="1:7" x14ac:dyDescent="0.25">
      <c r="A115" s="75">
        <v>21</v>
      </c>
      <c r="B115" s="75" t="s">
        <v>93</v>
      </c>
      <c r="C115" s="86">
        <v>0</v>
      </c>
      <c r="D115" s="86">
        <v>1</v>
      </c>
      <c r="E115" s="86">
        <v>1</v>
      </c>
      <c r="F115" s="86">
        <v>1</v>
      </c>
      <c r="G115" s="86">
        <v>1</v>
      </c>
    </row>
    <row r="116" spans="1:7" x14ac:dyDescent="0.25">
      <c r="A116" s="75" t="s">
        <v>206</v>
      </c>
      <c r="C116" s="86">
        <v>0</v>
      </c>
      <c r="D116" s="86">
        <v>6</v>
      </c>
      <c r="E116" s="86">
        <v>4</v>
      </c>
      <c r="F116" s="86">
        <v>4</v>
      </c>
      <c r="G116" s="86">
        <v>1</v>
      </c>
    </row>
    <row r="120" spans="1:7" x14ac:dyDescent="0.25">
      <c r="A120" s="80" t="s">
        <v>71</v>
      </c>
      <c r="B120" s="75" t="s">
        <v>83</v>
      </c>
      <c r="C120" s="75"/>
      <c r="D120" s="75"/>
      <c r="E120" s="75"/>
      <c r="F120" s="75"/>
      <c r="G120" s="75"/>
    </row>
    <row r="121" spans="1:7" x14ac:dyDescent="0.25">
      <c r="A121" s="80" t="s">
        <v>73</v>
      </c>
      <c r="B121" s="81">
        <v>2014</v>
      </c>
      <c r="C121" s="75"/>
      <c r="D121" s="75"/>
      <c r="E121" s="75"/>
      <c r="F121" s="75"/>
      <c r="G121" s="75"/>
    </row>
    <row r="122" spans="1:7" x14ac:dyDescent="0.25">
      <c r="A122" s="80" t="s">
        <v>47</v>
      </c>
      <c r="B122" s="75" t="s">
        <v>53</v>
      </c>
      <c r="C122" s="75"/>
      <c r="D122" s="75"/>
      <c r="E122" s="75"/>
      <c r="F122" s="75"/>
      <c r="G122" s="75"/>
    </row>
    <row r="123" spans="1:7" x14ac:dyDescent="0.25">
      <c r="A123" s="75"/>
      <c r="B123" s="75"/>
      <c r="C123" s="75"/>
      <c r="D123" s="75"/>
      <c r="E123" s="75"/>
      <c r="F123" s="75"/>
      <c r="G123" s="75"/>
    </row>
    <row r="124" spans="1:7" x14ac:dyDescent="0.25">
      <c r="A124" s="80" t="s">
        <v>210</v>
      </c>
      <c r="C124" s="80" t="s">
        <v>46</v>
      </c>
    </row>
    <row r="125" spans="1:7" x14ac:dyDescent="0.25">
      <c r="A125" s="80" t="s">
        <v>0</v>
      </c>
      <c r="B125" s="80" t="s">
        <v>5</v>
      </c>
      <c r="C125" s="75" t="s">
        <v>49</v>
      </c>
      <c r="D125" s="75" t="s">
        <v>51</v>
      </c>
      <c r="E125" s="75" t="s">
        <v>50</v>
      </c>
      <c r="F125" s="75" t="s">
        <v>52</v>
      </c>
    </row>
    <row r="126" spans="1:7" x14ac:dyDescent="0.25">
      <c r="A126" s="75">
        <v>10</v>
      </c>
      <c r="B126" s="75" t="s">
        <v>74</v>
      </c>
      <c r="C126" s="86">
        <v>0.72740842463504196</v>
      </c>
      <c r="D126" s="86">
        <v>0.61233480176211452</v>
      </c>
      <c r="E126" s="86">
        <v>0.65648854961832059</v>
      </c>
      <c r="F126" s="86">
        <v>0.729903536977492</v>
      </c>
    </row>
    <row r="127" spans="1:7" x14ac:dyDescent="0.25">
      <c r="A127" s="75">
        <v>11</v>
      </c>
      <c r="B127" s="75" t="s">
        <v>89</v>
      </c>
      <c r="C127" s="86">
        <v>0.68290845158859725</v>
      </c>
      <c r="D127" s="86">
        <v>0.55348837209302326</v>
      </c>
      <c r="E127" s="86">
        <v>0.65147453083109919</v>
      </c>
      <c r="F127" s="86">
        <v>0.69867549668874174</v>
      </c>
    </row>
    <row r="128" spans="1:7" x14ac:dyDescent="0.25">
      <c r="A128" s="75">
        <v>12</v>
      </c>
      <c r="B128" s="75" t="s">
        <v>90</v>
      </c>
      <c r="C128" s="86">
        <v>0.7780967761229739</v>
      </c>
      <c r="D128" s="86">
        <v>0.67982456140350878</v>
      </c>
      <c r="E128" s="86">
        <v>0.6964285714285714</v>
      </c>
      <c r="F128" s="86">
        <v>0.78205128205128205</v>
      </c>
    </row>
    <row r="129" spans="1:6" x14ac:dyDescent="0.25">
      <c r="A129" s="75">
        <v>16</v>
      </c>
      <c r="B129" s="75" t="s">
        <v>91</v>
      </c>
      <c r="C129" s="86">
        <v>0.61440637752681027</v>
      </c>
      <c r="D129" s="86">
        <v>0.48031496062992124</v>
      </c>
      <c r="E129" s="86">
        <v>0.453125</v>
      </c>
      <c r="F129" s="86">
        <v>0.59813084112149528</v>
      </c>
    </row>
    <row r="130" spans="1:6" x14ac:dyDescent="0.25">
      <c r="A130" s="75">
        <v>17</v>
      </c>
      <c r="B130" s="75" t="s">
        <v>92</v>
      </c>
      <c r="C130" s="86">
        <v>0.78844547840610835</v>
      </c>
      <c r="D130" s="86">
        <v>0.64473684210526316</v>
      </c>
      <c r="E130" s="86">
        <v>0.6994949494949495</v>
      </c>
      <c r="F130" s="86">
        <v>0.74285714285714288</v>
      </c>
    </row>
    <row r="131" spans="1:6" x14ac:dyDescent="0.25">
      <c r="A131" s="75">
        <v>21</v>
      </c>
      <c r="B131" s="75" t="s">
        <v>93</v>
      </c>
      <c r="C131" s="86">
        <v>0.643709032773781</v>
      </c>
      <c r="D131" s="86">
        <v>0.48826291079812206</v>
      </c>
      <c r="E131" s="86">
        <v>0.58399999999999996</v>
      </c>
      <c r="F131" s="86">
        <v>0.61333333333333329</v>
      </c>
    </row>
    <row r="132" spans="1:6" x14ac:dyDescent="0.25">
      <c r="A132" s="75" t="s">
        <v>206</v>
      </c>
      <c r="C132" s="86">
        <v>4.2349745410533126</v>
      </c>
      <c r="D132" s="86">
        <v>3.458962448791953</v>
      </c>
      <c r="E132" s="86">
        <v>3.7410116013729406</v>
      </c>
      <c r="F132" s="86">
        <v>4.1649516330294869</v>
      </c>
    </row>
    <row r="135" spans="1:6" x14ac:dyDescent="0.25">
      <c r="A135" s="80" t="s">
        <v>71</v>
      </c>
      <c r="B135" s="75" t="s">
        <v>83</v>
      </c>
      <c r="C135" s="75"/>
      <c r="D135" s="75"/>
      <c r="E135" s="75"/>
      <c r="F135" s="75"/>
    </row>
    <row r="136" spans="1:6" x14ac:dyDescent="0.25">
      <c r="A136" s="80" t="s">
        <v>73</v>
      </c>
      <c r="B136" s="81">
        <v>2014</v>
      </c>
      <c r="C136" s="75"/>
      <c r="D136" s="75"/>
      <c r="E136" s="75"/>
      <c r="F136" s="75"/>
    </row>
    <row r="137" spans="1:6" x14ac:dyDescent="0.25">
      <c r="A137" s="80" t="s">
        <v>47</v>
      </c>
      <c r="B137" s="75" t="s">
        <v>53</v>
      </c>
      <c r="C137" s="75"/>
      <c r="D137" s="75"/>
      <c r="E137" s="75"/>
      <c r="F137" s="75"/>
    </row>
    <row r="138" spans="1:6" x14ac:dyDescent="0.25">
      <c r="A138" s="75"/>
      <c r="B138" s="75"/>
      <c r="C138" s="75"/>
      <c r="D138" s="75"/>
      <c r="E138" s="75"/>
      <c r="F138" s="75"/>
    </row>
    <row r="139" spans="1:6" x14ac:dyDescent="0.25">
      <c r="A139" s="80" t="s">
        <v>195</v>
      </c>
      <c r="C139" s="80" t="s">
        <v>46</v>
      </c>
    </row>
    <row r="140" spans="1:6" x14ac:dyDescent="0.25">
      <c r="A140" s="80" t="s">
        <v>0</v>
      </c>
      <c r="B140" s="80" t="s">
        <v>5</v>
      </c>
      <c r="C140" s="75" t="s">
        <v>49</v>
      </c>
      <c r="D140" s="75" t="s">
        <v>51</v>
      </c>
      <c r="E140" s="75" t="s">
        <v>50</v>
      </c>
      <c r="F140" s="75" t="s">
        <v>52</v>
      </c>
    </row>
    <row r="141" spans="1:6" x14ac:dyDescent="0.25">
      <c r="A141" s="75">
        <v>10</v>
      </c>
      <c r="B141" s="75" t="s">
        <v>74</v>
      </c>
      <c r="C141" s="86">
        <v>0</v>
      </c>
      <c r="D141" s="86">
        <v>1</v>
      </c>
      <c r="E141" s="86">
        <v>1</v>
      </c>
      <c r="F141" s="86">
        <v>0</v>
      </c>
    </row>
    <row r="142" spans="1:6" x14ac:dyDescent="0.25">
      <c r="A142" s="75">
        <v>11</v>
      </c>
      <c r="B142" s="75" t="s">
        <v>89</v>
      </c>
      <c r="C142" s="86">
        <v>0</v>
      </c>
      <c r="D142" s="86">
        <v>1</v>
      </c>
      <c r="E142" s="86">
        <v>0</v>
      </c>
      <c r="F142" s="86">
        <v>0</v>
      </c>
    </row>
    <row r="143" spans="1:6" x14ac:dyDescent="0.25">
      <c r="A143" s="75">
        <v>12</v>
      </c>
      <c r="B143" s="75" t="s">
        <v>90</v>
      </c>
      <c r="C143" s="86">
        <v>0</v>
      </c>
      <c r="D143" s="86">
        <v>1</v>
      </c>
      <c r="E143" s="86">
        <v>1</v>
      </c>
      <c r="F143" s="86">
        <v>0</v>
      </c>
    </row>
    <row r="144" spans="1:6" x14ac:dyDescent="0.25">
      <c r="A144" s="75">
        <v>16</v>
      </c>
      <c r="B144" s="75" t="s">
        <v>91</v>
      </c>
      <c r="C144" s="86">
        <v>0</v>
      </c>
      <c r="D144" s="86">
        <v>1</v>
      </c>
      <c r="E144" s="86">
        <v>1</v>
      </c>
      <c r="F144" s="86">
        <v>0</v>
      </c>
    </row>
    <row r="145" spans="1:7" x14ac:dyDescent="0.25">
      <c r="A145" s="75">
        <v>17</v>
      </c>
      <c r="B145" s="75" t="s">
        <v>92</v>
      </c>
      <c r="C145" s="86">
        <v>0</v>
      </c>
      <c r="D145" s="86">
        <v>1</v>
      </c>
      <c r="E145" s="86">
        <v>1</v>
      </c>
      <c r="F145" s="86">
        <v>1</v>
      </c>
    </row>
    <row r="146" spans="1:7" x14ac:dyDescent="0.25">
      <c r="A146" s="75">
        <v>21</v>
      </c>
      <c r="B146" s="75" t="s">
        <v>93</v>
      </c>
      <c r="C146" s="86">
        <v>0</v>
      </c>
      <c r="D146" s="86">
        <v>1</v>
      </c>
      <c r="E146" s="86">
        <v>1</v>
      </c>
      <c r="F146" s="86">
        <v>0</v>
      </c>
    </row>
    <row r="147" spans="1:7" x14ac:dyDescent="0.25">
      <c r="A147" s="75" t="s">
        <v>206</v>
      </c>
      <c r="C147" s="86">
        <v>0</v>
      </c>
      <c r="D147" s="86">
        <v>6</v>
      </c>
      <c r="E147" s="86">
        <v>5</v>
      </c>
      <c r="F147" s="86">
        <v>1</v>
      </c>
    </row>
    <row r="152" spans="1:7" x14ac:dyDescent="0.25">
      <c r="A152" s="80" t="s">
        <v>71</v>
      </c>
      <c r="B152" s="75" t="s">
        <v>83</v>
      </c>
      <c r="C152" s="75"/>
      <c r="D152" s="75"/>
      <c r="E152" s="75"/>
      <c r="F152" s="75"/>
    </row>
    <row r="153" spans="1:7" x14ac:dyDescent="0.25">
      <c r="A153" s="80" t="s">
        <v>73</v>
      </c>
      <c r="B153" s="81">
        <v>2014</v>
      </c>
      <c r="C153" s="75"/>
      <c r="D153" s="75"/>
      <c r="E153" s="75"/>
      <c r="F153" s="75"/>
    </row>
    <row r="154" spans="1:7" x14ac:dyDescent="0.25">
      <c r="A154" s="75"/>
      <c r="B154" s="75"/>
      <c r="C154" s="75"/>
      <c r="D154" s="75"/>
      <c r="E154" s="75"/>
      <c r="F154" s="75"/>
    </row>
    <row r="155" spans="1:7" x14ac:dyDescent="0.25">
      <c r="C155" s="80" t="s">
        <v>191</v>
      </c>
    </row>
    <row r="156" spans="1:7" x14ac:dyDescent="0.25">
      <c r="A156" s="80" t="s">
        <v>28</v>
      </c>
      <c r="B156" s="80" t="s">
        <v>5</v>
      </c>
      <c r="C156" s="75" t="s">
        <v>208</v>
      </c>
      <c r="D156" s="75" t="s">
        <v>209</v>
      </c>
      <c r="E156" s="75" t="s">
        <v>195</v>
      </c>
      <c r="F156" s="75" t="s">
        <v>192</v>
      </c>
      <c r="G156" s="75" t="s">
        <v>193</v>
      </c>
    </row>
    <row r="157" spans="1:7" x14ac:dyDescent="0.25">
      <c r="A157" s="75" t="s">
        <v>77</v>
      </c>
      <c r="B157" s="75" t="s">
        <v>90</v>
      </c>
      <c r="C157" s="86">
        <v>0.71794871794871795</v>
      </c>
      <c r="D157" s="86">
        <v>0.77432279418169148</v>
      </c>
      <c r="E157" s="86">
        <v>1</v>
      </c>
      <c r="F157" s="75">
        <f>IF(E157=1,C157,0)</f>
        <v>0.71794871794871795</v>
      </c>
      <c r="G157" s="75">
        <f>IF(E157=1,D157,0)</f>
        <v>0.77432279418169148</v>
      </c>
    </row>
    <row r="158" spans="1:7" x14ac:dyDescent="0.25">
      <c r="B158" s="75" t="s">
        <v>74</v>
      </c>
      <c r="C158" s="86">
        <v>0.64594240837696337</v>
      </c>
      <c r="D158" s="86">
        <v>0.72385119082111604</v>
      </c>
      <c r="E158" s="86">
        <v>1</v>
      </c>
      <c r="F158" s="75">
        <f t="shared" ref="F158:F204" si="4">IF(E158=1,C158,0)</f>
        <v>0.64594240837696337</v>
      </c>
      <c r="G158" s="75">
        <f t="shared" ref="G158:G204" si="5">IF(E158=1,D158,0)</f>
        <v>0.72385119082111604</v>
      </c>
    </row>
    <row r="159" spans="1:7" x14ac:dyDescent="0.25">
      <c r="B159" s="75" t="s">
        <v>91</v>
      </c>
      <c r="C159" s="86">
        <v>0.59947643979057597</v>
      </c>
      <c r="D159" s="86">
        <v>0.60818713450292394</v>
      </c>
      <c r="E159" s="86">
        <v>0</v>
      </c>
      <c r="F159" s="75">
        <f t="shared" si="4"/>
        <v>0</v>
      </c>
      <c r="G159" s="75">
        <f t="shared" si="5"/>
        <v>0</v>
      </c>
    </row>
    <row r="160" spans="1:7" x14ac:dyDescent="0.25">
      <c r="B160" s="75" t="s">
        <v>93</v>
      </c>
      <c r="C160" s="86">
        <v>0.59172932330827066</v>
      </c>
      <c r="D160" s="86">
        <v>0.63805449641960388</v>
      </c>
      <c r="E160" s="86">
        <v>1</v>
      </c>
      <c r="F160" s="75">
        <f t="shared" si="4"/>
        <v>0.59172932330827066</v>
      </c>
      <c r="G160" s="75">
        <f t="shared" si="5"/>
        <v>0.63805449641960388</v>
      </c>
    </row>
    <row r="161" spans="1:7" x14ac:dyDescent="0.25">
      <c r="B161" s="75" t="s">
        <v>89</v>
      </c>
      <c r="C161" s="86">
        <v>0.58240223463687146</v>
      </c>
      <c r="D161" s="86">
        <v>0.68146929824561409</v>
      </c>
      <c r="E161" s="86">
        <v>1</v>
      </c>
      <c r="F161" s="75">
        <f t="shared" si="4"/>
        <v>0.58240223463687146</v>
      </c>
      <c r="G161" s="75">
        <f t="shared" si="5"/>
        <v>0.68146929824561409</v>
      </c>
    </row>
    <row r="162" spans="1:7" x14ac:dyDescent="0.25">
      <c r="B162" s="75" t="s">
        <v>92</v>
      </c>
      <c r="C162" s="86">
        <v>0.74608355091383816</v>
      </c>
      <c r="D162" s="86">
        <v>0.78221063305809069</v>
      </c>
      <c r="E162" s="86">
        <v>1</v>
      </c>
      <c r="F162" s="75">
        <f t="shared" si="4"/>
        <v>0.74608355091383816</v>
      </c>
      <c r="G162" s="75">
        <f t="shared" si="5"/>
        <v>0.78221063305809069</v>
      </c>
    </row>
    <row r="163" spans="1:7" x14ac:dyDescent="0.25">
      <c r="A163" s="75" t="s">
        <v>82</v>
      </c>
      <c r="B163" s="75" t="s">
        <v>90</v>
      </c>
      <c r="C163" s="86">
        <v>0.75044631471563372</v>
      </c>
      <c r="D163" s="86">
        <v>0.77793186828817296</v>
      </c>
      <c r="E163" s="86">
        <v>1</v>
      </c>
      <c r="F163" s="75">
        <f t="shared" si="4"/>
        <v>0.75044631471563372</v>
      </c>
      <c r="G163" s="75">
        <f t="shared" si="5"/>
        <v>0.77793186828817296</v>
      </c>
    </row>
    <row r="164" spans="1:7" x14ac:dyDescent="0.25">
      <c r="B164" s="75" t="s">
        <v>74</v>
      </c>
      <c r="C164" s="86">
        <v>0.69919837129405782</v>
      </c>
      <c r="D164" s="86">
        <v>0.72650179186034136</v>
      </c>
      <c r="E164" s="86">
        <v>1</v>
      </c>
      <c r="F164" s="75">
        <f t="shared" si="4"/>
        <v>0.69919837129405782</v>
      </c>
      <c r="G164" s="75">
        <f t="shared" si="5"/>
        <v>0.72650179186034136</v>
      </c>
    </row>
    <row r="165" spans="1:7" x14ac:dyDescent="0.25">
      <c r="B165" s="75" t="s">
        <v>91</v>
      </c>
      <c r="C165" s="86">
        <v>0.60364630811303555</v>
      </c>
      <c r="D165" s="86">
        <v>0.60905445458243734</v>
      </c>
      <c r="E165" s="86">
        <v>0</v>
      </c>
      <c r="F165" s="75">
        <f t="shared" si="4"/>
        <v>0</v>
      </c>
      <c r="G165" s="75">
        <f t="shared" si="5"/>
        <v>0</v>
      </c>
    </row>
    <row r="166" spans="1:7" x14ac:dyDescent="0.25">
      <c r="B166" s="75" t="s">
        <v>93</v>
      </c>
      <c r="C166" s="86">
        <v>0.61853205849268844</v>
      </c>
      <c r="D166" s="86">
        <v>0.64097140914756201</v>
      </c>
      <c r="E166" s="86">
        <v>1</v>
      </c>
      <c r="F166" s="75">
        <f t="shared" si="4"/>
        <v>0.61853205849268844</v>
      </c>
      <c r="G166" s="75">
        <f t="shared" si="5"/>
        <v>0.64097140914756201</v>
      </c>
    </row>
    <row r="167" spans="1:7" x14ac:dyDescent="0.25">
      <c r="B167" s="75" t="s">
        <v>89</v>
      </c>
      <c r="C167" s="86">
        <v>0.65350578624914912</v>
      </c>
      <c r="D167" s="86">
        <v>0.6838292655745013</v>
      </c>
      <c r="E167" s="86">
        <v>1</v>
      </c>
      <c r="F167" s="75">
        <f t="shared" si="4"/>
        <v>0.65350578624914912</v>
      </c>
      <c r="G167" s="75">
        <f t="shared" si="5"/>
        <v>0.6838292655745013</v>
      </c>
    </row>
    <row r="168" spans="1:7" x14ac:dyDescent="0.25">
      <c r="B168" s="75" t="s">
        <v>92</v>
      </c>
      <c r="C168" s="86">
        <v>0.7644580620451934</v>
      </c>
      <c r="D168" s="86">
        <v>0.7851775714184448</v>
      </c>
      <c r="E168" s="86">
        <v>1</v>
      </c>
      <c r="F168" s="75">
        <f t="shared" si="4"/>
        <v>0.7644580620451934</v>
      </c>
      <c r="G168" s="75">
        <f t="shared" si="5"/>
        <v>0.7851775714184448</v>
      </c>
    </row>
    <row r="169" spans="1:7" x14ac:dyDescent="0.25">
      <c r="A169" s="75" t="s">
        <v>76</v>
      </c>
      <c r="B169" s="75" t="s">
        <v>90</v>
      </c>
      <c r="C169" s="86">
        <v>0.7487167522165189</v>
      </c>
      <c r="D169" s="86">
        <v>0.77508049750615571</v>
      </c>
      <c r="E169" s="86">
        <v>1</v>
      </c>
      <c r="F169" s="75">
        <f t="shared" si="4"/>
        <v>0.7487167522165189</v>
      </c>
      <c r="G169" s="75">
        <f t="shared" si="5"/>
        <v>0.77508049750615571</v>
      </c>
    </row>
    <row r="170" spans="1:7" x14ac:dyDescent="0.25">
      <c r="B170" s="75" t="s">
        <v>74</v>
      </c>
      <c r="C170" s="86">
        <v>0.69340172534390299</v>
      </c>
      <c r="D170" s="86">
        <v>0.72421503479986138</v>
      </c>
      <c r="E170" s="86">
        <v>1</v>
      </c>
      <c r="F170" s="75">
        <f t="shared" si="4"/>
        <v>0.69340172534390299</v>
      </c>
      <c r="G170" s="75">
        <f t="shared" si="5"/>
        <v>0.72421503479986138</v>
      </c>
    </row>
    <row r="171" spans="1:7" x14ac:dyDescent="0.25">
      <c r="B171" s="75" t="s">
        <v>91</v>
      </c>
      <c r="C171" s="86">
        <v>0.62770970782280866</v>
      </c>
      <c r="D171" s="86">
        <v>0.60449023527602641</v>
      </c>
      <c r="E171" s="86">
        <v>1</v>
      </c>
      <c r="F171" s="75">
        <f t="shared" si="4"/>
        <v>0.62770970782280866</v>
      </c>
      <c r="G171" s="75">
        <f t="shared" si="5"/>
        <v>0.60449023527602641</v>
      </c>
    </row>
    <row r="172" spans="1:7" x14ac:dyDescent="0.25">
      <c r="B172" s="75" t="s">
        <v>93</v>
      </c>
      <c r="C172" s="86">
        <v>0.61706555671175856</v>
      </c>
      <c r="D172" s="86">
        <v>0.63869557908892249</v>
      </c>
      <c r="E172" s="86">
        <v>1</v>
      </c>
      <c r="F172" s="75">
        <f t="shared" si="4"/>
        <v>0.61706555671175856</v>
      </c>
      <c r="G172" s="75">
        <f t="shared" si="5"/>
        <v>0.63869557908892249</v>
      </c>
    </row>
    <row r="173" spans="1:7" x14ac:dyDescent="0.25">
      <c r="B173" s="75" t="s">
        <v>89</v>
      </c>
      <c r="C173" s="86">
        <v>0.62583684602033229</v>
      </c>
      <c r="D173" s="86">
        <v>0.68419833945287944</v>
      </c>
      <c r="E173" s="86">
        <v>1</v>
      </c>
      <c r="F173" s="75">
        <f t="shared" si="4"/>
        <v>0.62583684602033229</v>
      </c>
      <c r="G173" s="75">
        <f t="shared" si="5"/>
        <v>0.68419833945287944</v>
      </c>
    </row>
    <row r="174" spans="1:7" x14ac:dyDescent="0.25">
      <c r="B174" s="75" t="s">
        <v>92</v>
      </c>
      <c r="C174" s="86">
        <v>0.76200515343171704</v>
      </c>
      <c r="D174" s="86">
        <v>0.78318333438227705</v>
      </c>
      <c r="E174" s="86">
        <v>1</v>
      </c>
      <c r="F174" s="75">
        <f t="shared" si="4"/>
        <v>0.76200515343171704</v>
      </c>
      <c r="G174" s="75">
        <f t="shared" si="5"/>
        <v>0.78318333438227705</v>
      </c>
    </row>
    <row r="175" spans="1:7" x14ac:dyDescent="0.25">
      <c r="A175" s="75" t="s">
        <v>81</v>
      </c>
      <c r="B175" s="75" t="s">
        <v>90</v>
      </c>
      <c r="C175" s="86">
        <v>0.64855875831485588</v>
      </c>
      <c r="D175" s="86">
        <v>0.77511265757800463</v>
      </c>
      <c r="E175" s="86">
        <v>1</v>
      </c>
      <c r="F175" s="75">
        <f t="shared" si="4"/>
        <v>0.64855875831485588</v>
      </c>
      <c r="G175" s="75">
        <f t="shared" si="5"/>
        <v>0.77511265757800463</v>
      </c>
    </row>
    <row r="176" spans="1:7" x14ac:dyDescent="0.25">
      <c r="B176" s="75" t="s">
        <v>74</v>
      </c>
      <c r="C176" s="86">
        <v>0.58121546961325965</v>
      </c>
      <c r="D176" s="86">
        <v>0.72413694965421072</v>
      </c>
      <c r="E176" s="86">
        <v>1</v>
      </c>
      <c r="F176" s="75">
        <f t="shared" si="4"/>
        <v>0.58121546961325965</v>
      </c>
      <c r="G176" s="75">
        <f t="shared" si="5"/>
        <v>0.72413694965421072</v>
      </c>
    </row>
    <row r="177" spans="1:7" x14ac:dyDescent="0.25">
      <c r="B177" s="75" t="s">
        <v>91</v>
      </c>
      <c r="C177" s="86">
        <v>0.58472553699284013</v>
      </c>
      <c r="D177" s="86">
        <v>0.60862999908483573</v>
      </c>
      <c r="E177" s="86">
        <v>0</v>
      </c>
      <c r="F177" s="75">
        <f t="shared" si="4"/>
        <v>0</v>
      </c>
      <c r="G177" s="75">
        <f t="shared" si="5"/>
        <v>0</v>
      </c>
    </row>
    <row r="178" spans="1:7" x14ac:dyDescent="0.25">
      <c r="B178" s="75" t="s">
        <v>93</v>
      </c>
      <c r="C178" s="86">
        <v>0.54507042253521132</v>
      </c>
      <c r="D178" s="86">
        <v>0.63818850938288874</v>
      </c>
      <c r="E178" s="86">
        <v>1</v>
      </c>
      <c r="F178" s="75">
        <f t="shared" si="4"/>
        <v>0.54507042253521132</v>
      </c>
      <c r="G178" s="75">
        <f t="shared" si="5"/>
        <v>0.63818850938288874</v>
      </c>
    </row>
    <row r="179" spans="1:7" x14ac:dyDescent="0.25">
      <c r="B179" s="75" t="s">
        <v>89</v>
      </c>
      <c r="C179" s="86">
        <v>0.50863060989643272</v>
      </c>
      <c r="D179" s="86">
        <v>0.68171882018266206</v>
      </c>
      <c r="E179" s="86">
        <v>1</v>
      </c>
      <c r="F179" s="75">
        <f t="shared" si="4"/>
        <v>0.50863060989643272</v>
      </c>
      <c r="G179" s="75">
        <f t="shared" si="5"/>
        <v>0.68171882018266206</v>
      </c>
    </row>
    <row r="180" spans="1:7" x14ac:dyDescent="0.25">
      <c r="B180" s="75" t="s">
        <v>92</v>
      </c>
      <c r="C180" s="86">
        <v>0.73333333333333328</v>
      </c>
      <c r="D180" s="86">
        <v>0.78190823181145397</v>
      </c>
      <c r="E180" s="86">
        <v>1</v>
      </c>
      <c r="F180" s="75">
        <f t="shared" si="4"/>
        <v>0.73333333333333328</v>
      </c>
      <c r="G180" s="75">
        <f t="shared" si="5"/>
        <v>0.78190823181145397</v>
      </c>
    </row>
    <row r="181" spans="1:7" x14ac:dyDescent="0.25">
      <c r="A181" s="75" t="s">
        <v>79</v>
      </c>
      <c r="B181" s="75" t="s">
        <v>90</v>
      </c>
      <c r="C181" s="86">
        <v>0.64570737605804107</v>
      </c>
      <c r="D181" s="86">
        <v>0.77490963941144664</v>
      </c>
      <c r="E181" s="86">
        <v>1</v>
      </c>
      <c r="F181" s="75">
        <f t="shared" si="4"/>
        <v>0.64570737605804107</v>
      </c>
      <c r="G181" s="75">
        <f t="shared" si="5"/>
        <v>0.77490963941144664</v>
      </c>
    </row>
    <row r="182" spans="1:7" x14ac:dyDescent="0.25">
      <c r="B182" s="75" t="s">
        <v>74</v>
      </c>
      <c r="C182" s="86">
        <v>0.62895377128953767</v>
      </c>
      <c r="D182" s="86">
        <v>0.72268597387847811</v>
      </c>
      <c r="E182" s="86">
        <v>1</v>
      </c>
      <c r="F182" s="75">
        <f t="shared" si="4"/>
        <v>0.62895377128953767</v>
      </c>
      <c r="G182" s="75">
        <f t="shared" si="5"/>
        <v>0.72268597387847811</v>
      </c>
    </row>
    <row r="183" spans="1:7" x14ac:dyDescent="0.25">
      <c r="B183" s="75" t="s">
        <v>91</v>
      </c>
      <c r="C183" s="86">
        <v>0.55315614617940201</v>
      </c>
      <c r="D183" s="86">
        <v>0.60923494794024446</v>
      </c>
      <c r="E183" s="86">
        <v>1</v>
      </c>
      <c r="F183" s="75">
        <f t="shared" si="4"/>
        <v>0.55315614617940201</v>
      </c>
      <c r="G183" s="75">
        <f t="shared" si="5"/>
        <v>0.60923494794024446</v>
      </c>
    </row>
    <row r="184" spans="1:7" x14ac:dyDescent="0.25">
      <c r="B184" s="75" t="s">
        <v>93</v>
      </c>
      <c r="C184" s="86">
        <v>0.52503382949932342</v>
      </c>
      <c r="D184" s="86">
        <v>0.63872146118721462</v>
      </c>
      <c r="E184" s="86">
        <v>1</v>
      </c>
      <c r="F184" s="75">
        <f t="shared" si="4"/>
        <v>0.52503382949932342</v>
      </c>
      <c r="G184" s="75">
        <f t="shared" si="5"/>
        <v>0.63872146118721462</v>
      </c>
    </row>
    <row r="185" spans="1:7" x14ac:dyDescent="0.25">
      <c r="B185" s="75" t="s">
        <v>89</v>
      </c>
      <c r="C185" s="86">
        <v>0.5561160151324086</v>
      </c>
      <c r="D185" s="86">
        <v>0.68020077081652774</v>
      </c>
      <c r="E185" s="86">
        <v>1</v>
      </c>
      <c r="F185" s="75">
        <f t="shared" si="4"/>
        <v>0.5561160151324086</v>
      </c>
      <c r="G185" s="75">
        <f t="shared" si="5"/>
        <v>0.68020077081652774</v>
      </c>
    </row>
    <row r="186" spans="1:7" x14ac:dyDescent="0.25">
      <c r="B186" s="75" t="s">
        <v>92</v>
      </c>
      <c r="C186" s="86">
        <v>0.67030303030303029</v>
      </c>
      <c r="D186" s="86">
        <v>0.783260462211118</v>
      </c>
      <c r="E186" s="86">
        <v>1</v>
      </c>
      <c r="F186" s="75">
        <f t="shared" si="4"/>
        <v>0.67030303030303029</v>
      </c>
      <c r="G186" s="75">
        <f t="shared" si="5"/>
        <v>0.783260462211118</v>
      </c>
    </row>
    <row r="187" spans="1:7" x14ac:dyDescent="0.25">
      <c r="A187" s="75" t="s">
        <v>2</v>
      </c>
      <c r="B187" s="75" t="s">
        <v>90</v>
      </c>
      <c r="C187" s="86">
        <v>0.73434053815615352</v>
      </c>
      <c r="D187" s="86">
        <v>0.81018622391743322</v>
      </c>
      <c r="E187" s="86">
        <v>1</v>
      </c>
      <c r="F187" s="75">
        <f t="shared" si="4"/>
        <v>0.73434053815615352</v>
      </c>
      <c r="G187" s="75">
        <f t="shared" si="5"/>
        <v>0.81018622391743322</v>
      </c>
    </row>
    <row r="188" spans="1:7" x14ac:dyDescent="0.25">
      <c r="B188" s="75" t="s">
        <v>74</v>
      </c>
      <c r="C188" s="86">
        <v>0.68498430703155111</v>
      </c>
      <c r="D188" s="86">
        <v>0.75666909009563221</v>
      </c>
      <c r="E188" s="86">
        <v>1</v>
      </c>
      <c r="F188" s="75">
        <f t="shared" si="4"/>
        <v>0.68498430703155111</v>
      </c>
      <c r="G188" s="75">
        <f t="shared" si="5"/>
        <v>0.75666909009563221</v>
      </c>
    </row>
    <row r="189" spans="1:7" x14ac:dyDescent="0.25">
      <c r="B189" s="75" t="s">
        <v>91</v>
      </c>
      <c r="C189" s="86">
        <v>0.59466984884645979</v>
      </c>
      <c r="D189" s="86">
        <v>0.62398735427781071</v>
      </c>
      <c r="E189" s="86">
        <v>1</v>
      </c>
      <c r="F189" s="75">
        <f t="shared" si="4"/>
        <v>0.59466984884645979</v>
      </c>
      <c r="G189" s="75">
        <f t="shared" si="5"/>
        <v>0.62398735427781071</v>
      </c>
    </row>
    <row r="190" spans="1:7" x14ac:dyDescent="0.25">
      <c r="B190" s="75" t="s">
        <v>93</v>
      </c>
      <c r="C190" s="86">
        <v>0.60175970873786411</v>
      </c>
      <c r="D190" s="86">
        <v>0.66941375884037646</v>
      </c>
      <c r="E190" s="86">
        <v>1</v>
      </c>
      <c r="F190" s="75">
        <f t="shared" si="4"/>
        <v>0.60175970873786411</v>
      </c>
      <c r="G190" s="75">
        <f t="shared" si="5"/>
        <v>0.66941375884037646</v>
      </c>
    </row>
    <row r="191" spans="1:7" x14ac:dyDescent="0.25">
      <c r="B191" s="75" t="s">
        <v>89</v>
      </c>
      <c r="C191" s="86">
        <v>0.63568075117370892</v>
      </c>
      <c r="D191" s="86">
        <v>0.71853228053878304</v>
      </c>
      <c r="E191" s="86">
        <v>1</v>
      </c>
      <c r="F191" s="75">
        <f t="shared" si="4"/>
        <v>0.63568075117370892</v>
      </c>
      <c r="G191" s="75">
        <f t="shared" si="5"/>
        <v>0.71853228053878304</v>
      </c>
    </row>
    <row r="192" spans="1:7" x14ac:dyDescent="0.25">
      <c r="B192" s="75" t="s">
        <v>92</v>
      </c>
      <c r="C192" s="86">
        <v>0.74935229590430519</v>
      </c>
      <c r="D192" s="86">
        <v>0.81240924829666039</v>
      </c>
      <c r="E192" s="86">
        <v>1</v>
      </c>
      <c r="F192" s="75">
        <f t="shared" si="4"/>
        <v>0.74935229590430519</v>
      </c>
      <c r="G192" s="75">
        <f t="shared" si="5"/>
        <v>0.81240924829666039</v>
      </c>
    </row>
    <row r="193" spans="1:7" x14ac:dyDescent="0.25">
      <c r="A193" s="75" t="s">
        <v>80</v>
      </c>
      <c r="B193" s="75" t="s">
        <v>90</v>
      </c>
      <c r="C193" s="86">
        <v>0.61721201255042579</v>
      </c>
      <c r="D193" s="86">
        <v>0.78217176059051963</v>
      </c>
      <c r="E193" s="86">
        <v>1</v>
      </c>
      <c r="F193" s="75">
        <f t="shared" si="4"/>
        <v>0.61721201255042579</v>
      </c>
      <c r="G193" s="75">
        <f t="shared" si="5"/>
        <v>0.78217176059051963</v>
      </c>
    </row>
    <row r="194" spans="1:7" x14ac:dyDescent="0.25">
      <c r="B194" s="75" t="s">
        <v>74</v>
      </c>
      <c r="C194" s="86">
        <v>0.5872801082543978</v>
      </c>
      <c r="D194" s="86">
        <v>0.72928307464892828</v>
      </c>
      <c r="E194" s="86">
        <v>1</v>
      </c>
      <c r="F194" s="75">
        <f t="shared" si="4"/>
        <v>0.5872801082543978</v>
      </c>
      <c r="G194" s="75">
        <f t="shared" si="5"/>
        <v>0.72928307464892828</v>
      </c>
    </row>
    <row r="195" spans="1:7" x14ac:dyDescent="0.25">
      <c r="B195" s="75" t="s">
        <v>91</v>
      </c>
      <c r="C195" s="86">
        <v>0.47334754797441364</v>
      </c>
      <c r="D195" s="86">
        <v>0.61663143058491898</v>
      </c>
      <c r="E195" s="86">
        <v>1</v>
      </c>
      <c r="F195" s="75">
        <f t="shared" si="4"/>
        <v>0.47334754797441364</v>
      </c>
      <c r="G195" s="75">
        <f t="shared" si="5"/>
        <v>0.61663143058491898</v>
      </c>
    </row>
    <row r="196" spans="1:7" x14ac:dyDescent="0.25">
      <c r="B196" s="75" t="s">
        <v>93</v>
      </c>
      <c r="C196" s="86">
        <v>0.504</v>
      </c>
      <c r="D196" s="86">
        <v>0.64459147171483744</v>
      </c>
      <c r="E196" s="86">
        <v>1</v>
      </c>
      <c r="F196" s="75">
        <f t="shared" si="4"/>
        <v>0.504</v>
      </c>
      <c r="G196" s="75">
        <f t="shared" si="5"/>
        <v>0.64459147171483744</v>
      </c>
    </row>
    <row r="197" spans="1:7" x14ac:dyDescent="0.25">
      <c r="B197" s="75" t="s">
        <v>89</v>
      </c>
      <c r="C197" s="86">
        <v>0.56003842459173869</v>
      </c>
      <c r="D197" s="86">
        <v>0.68491703436703744</v>
      </c>
      <c r="E197" s="86">
        <v>1</v>
      </c>
      <c r="F197" s="75">
        <f t="shared" si="4"/>
        <v>0.56003842459173869</v>
      </c>
      <c r="G197" s="75">
        <f t="shared" si="5"/>
        <v>0.68491703436703744</v>
      </c>
    </row>
    <row r="198" spans="1:7" x14ac:dyDescent="0.25">
      <c r="B198" s="75" t="s">
        <v>92</v>
      </c>
      <c r="C198" s="86">
        <v>0.64365256124721604</v>
      </c>
      <c r="D198" s="86">
        <v>0.78977575291402879</v>
      </c>
      <c r="E198" s="86">
        <v>1</v>
      </c>
      <c r="F198" s="75">
        <f t="shared" si="4"/>
        <v>0.64365256124721604</v>
      </c>
      <c r="G198" s="75">
        <f t="shared" si="5"/>
        <v>0.78977575291402879</v>
      </c>
    </row>
    <row r="199" spans="1:7" x14ac:dyDescent="0.25">
      <c r="A199" s="75" t="s">
        <v>78</v>
      </c>
      <c r="B199" s="75" t="s">
        <v>90</v>
      </c>
      <c r="C199" s="86">
        <v>0.71152663304219466</v>
      </c>
      <c r="D199" s="86">
        <v>0.78958146218789294</v>
      </c>
      <c r="E199" s="86">
        <v>1</v>
      </c>
      <c r="F199" s="75">
        <f t="shared" si="4"/>
        <v>0.71152663304219466</v>
      </c>
      <c r="G199" s="75">
        <f t="shared" si="5"/>
        <v>0.78958146218789294</v>
      </c>
    </row>
    <row r="200" spans="1:7" x14ac:dyDescent="0.25">
      <c r="B200" s="75" t="s">
        <v>74</v>
      </c>
      <c r="C200" s="86">
        <v>0.66736145169200589</v>
      </c>
      <c r="D200" s="86">
        <v>0.73610413827727172</v>
      </c>
      <c r="E200" s="86">
        <v>1</v>
      </c>
      <c r="F200" s="75">
        <f t="shared" si="4"/>
        <v>0.66736145169200589</v>
      </c>
      <c r="G200" s="75">
        <f t="shared" si="5"/>
        <v>0.73610413827727172</v>
      </c>
    </row>
    <row r="201" spans="1:7" x14ac:dyDescent="0.25">
      <c r="B201" s="75" t="s">
        <v>91</v>
      </c>
      <c r="C201" s="86">
        <v>0.57391460351632584</v>
      </c>
      <c r="D201" s="86">
        <v>0.61876387428437907</v>
      </c>
      <c r="E201" s="86">
        <v>1</v>
      </c>
      <c r="F201" s="75">
        <f t="shared" si="4"/>
        <v>0.57391460351632584</v>
      </c>
      <c r="G201" s="75">
        <f t="shared" si="5"/>
        <v>0.61876387428437907</v>
      </c>
    </row>
    <row r="202" spans="1:7" x14ac:dyDescent="0.25">
      <c r="B202" s="75" t="s">
        <v>93</v>
      </c>
      <c r="C202" s="86">
        <v>0.58460076045627374</v>
      </c>
      <c r="D202" s="86">
        <v>0.65071496663489037</v>
      </c>
      <c r="E202" s="86">
        <v>1</v>
      </c>
      <c r="F202" s="75">
        <f t="shared" si="4"/>
        <v>0.58460076045627374</v>
      </c>
      <c r="G202" s="75">
        <f t="shared" si="5"/>
        <v>0.65071496663489037</v>
      </c>
    </row>
    <row r="203" spans="1:7" x14ac:dyDescent="0.25">
      <c r="B203" s="75" t="s">
        <v>89</v>
      </c>
      <c r="C203" s="86">
        <v>0.61368103787183859</v>
      </c>
      <c r="D203" s="86">
        <v>0.69556565163518946</v>
      </c>
      <c r="E203" s="86">
        <v>1</v>
      </c>
      <c r="F203" s="75">
        <f t="shared" si="4"/>
        <v>0.61368103787183859</v>
      </c>
      <c r="G203" s="75">
        <f t="shared" si="5"/>
        <v>0.69556565163518946</v>
      </c>
    </row>
    <row r="204" spans="1:7" x14ac:dyDescent="0.25">
      <c r="B204" s="75" t="s">
        <v>92</v>
      </c>
      <c r="C204" s="86">
        <v>0.73189295359685735</v>
      </c>
      <c r="D204" s="86">
        <v>0.79491774488369593</v>
      </c>
      <c r="E204" s="86">
        <v>1</v>
      </c>
      <c r="F204" s="75">
        <f t="shared" si="4"/>
        <v>0.73189295359685735</v>
      </c>
      <c r="G204" s="75">
        <f t="shared" si="5"/>
        <v>0.79491774488369593</v>
      </c>
    </row>
    <row r="208" spans="1:7" x14ac:dyDescent="0.25">
      <c r="A208" s="80" t="s">
        <v>71</v>
      </c>
      <c r="B208" s="75" t="s">
        <v>83</v>
      </c>
    </row>
    <row r="210" spans="1:7" x14ac:dyDescent="0.25">
      <c r="E210" s="80" t="s">
        <v>191</v>
      </c>
    </row>
    <row r="211" spans="1:7" x14ac:dyDescent="0.25">
      <c r="A211" s="80" t="s">
        <v>73</v>
      </c>
      <c r="B211" s="80" t="s">
        <v>0</v>
      </c>
      <c r="C211" s="80" t="s">
        <v>5</v>
      </c>
      <c r="D211" s="80" t="s">
        <v>28</v>
      </c>
      <c r="E211" s="75" t="s">
        <v>208</v>
      </c>
      <c r="F211" s="75" t="s">
        <v>209</v>
      </c>
      <c r="G211" s="75" t="s">
        <v>195</v>
      </c>
    </row>
    <row r="212" spans="1:7" x14ac:dyDescent="0.25">
      <c r="A212" s="75">
        <v>2012</v>
      </c>
      <c r="B212" s="75">
        <v>10</v>
      </c>
      <c r="C212" s="75" t="s">
        <v>74</v>
      </c>
      <c r="D212" s="75" t="s">
        <v>77</v>
      </c>
      <c r="E212" s="86">
        <v>0.63847117794486219</v>
      </c>
      <c r="F212" s="86">
        <v>0.70294536575440025</v>
      </c>
      <c r="G212" s="86">
        <v>1</v>
      </c>
    </row>
    <row r="213" spans="1:7" x14ac:dyDescent="0.25">
      <c r="A213" s="75">
        <v>2012</v>
      </c>
      <c r="B213" s="75">
        <v>10</v>
      </c>
      <c r="C213" s="75" t="s">
        <v>74</v>
      </c>
      <c r="D213" s="75" t="s">
        <v>82</v>
      </c>
      <c r="E213" s="86">
        <v>0.68108495638666511</v>
      </c>
      <c r="F213" s="86">
        <v>0.70540515625480138</v>
      </c>
      <c r="G213" s="86">
        <v>1</v>
      </c>
    </row>
    <row r="214" spans="1:7" x14ac:dyDescent="0.25">
      <c r="A214" s="75">
        <v>2012</v>
      </c>
      <c r="B214" s="75">
        <v>10</v>
      </c>
      <c r="C214" s="75" t="s">
        <v>74</v>
      </c>
      <c r="D214" s="75" t="s">
        <v>76</v>
      </c>
      <c r="E214" s="86">
        <v>0.68669236000906819</v>
      </c>
      <c r="F214" s="86">
        <v>0.70209035368894002</v>
      </c>
      <c r="G214" s="86">
        <v>1</v>
      </c>
    </row>
    <row r="215" spans="1:7" x14ac:dyDescent="0.25">
      <c r="A215" s="75">
        <v>2012</v>
      </c>
      <c r="B215" s="75">
        <v>10</v>
      </c>
      <c r="C215" s="75" t="s">
        <v>74</v>
      </c>
      <c r="D215" s="75" t="s">
        <v>79</v>
      </c>
      <c r="E215" s="86">
        <v>0.61376896149358229</v>
      </c>
      <c r="F215" s="86">
        <v>0.70228435900636621</v>
      </c>
      <c r="G215" s="86">
        <v>1</v>
      </c>
    </row>
    <row r="216" spans="1:7" x14ac:dyDescent="0.25">
      <c r="A216" s="75">
        <v>2012</v>
      </c>
      <c r="B216" s="75">
        <v>10</v>
      </c>
      <c r="C216" s="75" t="s">
        <v>74</v>
      </c>
      <c r="D216" s="75" t="s">
        <v>2</v>
      </c>
      <c r="E216" s="86">
        <v>0.67178986326719436</v>
      </c>
      <c r="F216" s="86">
        <v>0.7263957498368907</v>
      </c>
      <c r="G216" s="86">
        <v>1</v>
      </c>
    </row>
    <row r="217" spans="1:7" x14ac:dyDescent="0.25">
      <c r="A217" s="75">
        <v>2012</v>
      </c>
      <c r="B217" s="75">
        <v>10</v>
      </c>
      <c r="C217" s="75" t="s">
        <v>74</v>
      </c>
      <c r="D217" s="75" t="s">
        <v>80</v>
      </c>
      <c r="E217" s="86">
        <v>0.57520404197434905</v>
      </c>
      <c r="F217" s="86">
        <v>0.70883434622707953</v>
      </c>
      <c r="G217" s="86">
        <v>1</v>
      </c>
    </row>
    <row r="218" spans="1:7" x14ac:dyDescent="0.25">
      <c r="A218" s="75">
        <v>2012</v>
      </c>
      <c r="B218" s="75">
        <v>10</v>
      </c>
      <c r="C218" s="75" t="s">
        <v>74</v>
      </c>
      <c r="D218" s="75" t="s">
        <v>78</v>
      </c>
      <c r="E218" s="86">
        <v>0.65263397428603942</v>
      </c>
      <c r="F218" s="86">
        <v>0.7135074557170874</v>
      </c>
      <c r="G218" s="86">
        <v>1</v>
      </c>
    </row>
    <row r="219" spans="1:7" x14ac:dyDescent="0.25">
      <c r="A219" s="75">
        <v>2012</v>
      </c>
      <c r="B219" s="75">
        <v>11</v>
      </c>
      <c r="C219" s="75" t="s">
        <v>89</v>
      </c>
      <c r="D219" s="75" t="s">
        <v>77</v>
      </c>
      <c r="E219" s="86">
        <v>0.57490144546649147</v>
      </c>
      <c r="F219" s="86">
        <v>0.66236899241429226</v>
      </c>
      <c r="G219" s="86">
        <v>1</v>
      </c>
    </row>
    <row r="220" spans="1:7" x14ac:dyDescent="0.25">
      <c r="A220" s="75">
        <v>2012</v>
      </c>
      <c r="B220" s="75">
        <v>11</v>
      </c>
      <c r="C220" s="75" t="s">
        <v>89</v>
      </c>
      <c r="D220" s="75" t="s">
        <v>82</v>
      </c>
      <c r="E220" s="86">
        <v>0.62064102564102563</v>
      </c>
      <c r="F220" s="86">
        <v>0.66856811370008706</v>
      </c>
      <c r="G220" s="86">
        <v>1</v>
      </c>
    </row>
    <row r="221" spans="1:7" x14ac:dyDescent="0.25">
      <c r="A221" s="75">
        <v>2012</v>
      </c>
      <c r="B221" s="75">
        <v>11</v>
      </c>
      <c r="C221" s="75" t="s">
        <v>89</v>
      </c>
      <c r="D221" s="75" t="s">
        <v>76</v>
      </c>
      <c r="E221" s="86">
        <v>0.61801541425818884</v>
      </c>
      <c r="F221" s="86">
        <v>0.66384058597917928</v>
      </c>
      <c r="G221" s="86">
        <v>1</v>
      </c>
    </row>
    <row r="222" spans="1:7" x14ac:dyDescent="0.25">
      <c r="A222" s="75">
        <v>2012</v>
      </c>
      <c r="B222" s="75">
        <v>11</v>
      </c>
      <c r="C222" s="75" t="s">
        <v>89</v>
      </c>
      <c r="D222" s="75" t="s">
        <v>79</v>
      </c>
      <c r="E222" s="86">
        <v>0.55771567436208991</v>
      </c>
      <c r="F222" s="86">
        <v>0.66113245277061516</v>
      </c>
      <c r="G222" s="86">
        <v>1</v>
      </c>
    </row>
    <row r="223" spans="1:7" x14ac:dyDescent="0.25">
      <c r="A223" s="75">
        <v>2012</v>
      </c>
      <c r="B223" s="75">
        <v>11</v>
      </c>
      <c r="C223" s="75" t="s">
        <v>89</v>
      </c>
      <c r="D223" s="75" t="s">
        <v>2</v>
      </c>
      <c r="E223" s="86">
        <v>0.61699439745138962</v>
      </c>
      <c r="F223" s="86">
        <v>0.69597051835329482</v>
      </c>
      <c r="G223" s="86">
        <v>1</v>
      </c>
    </row>
    <row r="224" spans="1:7" x14ac:dyDescent="0.25">
      <c r="A224" s="75">
        <v>2012</v>
      </c>
      <c r="B224" s="75">
        <v>11</v>
      </c>
      <c r="C224" s="75" t="s">
        <v>89</v>
      </c>
      <c r="D224" s="75" t="s">
        <v>80</v>
      </c>
      <c r="E224" s="86">
        <v>0.53980825343893291</v>
      </c>
      <c r="F224" s="86">
        <v>0.66678561625034316</v>
      </c>
      <c r="G224" s="86">
        <v>1</v>
      </c>
    </row>
    <row r="225" spans="1:7" x14ac:dyDescent="0.25">
      <c r="A225" s="75">
        <v>2012</v>
      </c>
      <c r="B225" s="75">
        <v>11</v>
      </c>
      <c r="C225" s="75" t="s">
        <v>89</v>
      </c>
      <c r="D225" s="75" t="s">
        <v>78</v>
      </c>
      <c r="E225" s="86">
        <v>0.59902912621359228</v>
      </c>
      <c r="F225" s="86">
        <v>0.67507927686423219</v>
      </c>
      <c r="G225" s="86">
        <v>1</v>
      </c>
    </row>
    <row r="226" spans="1:7" x14ac:dyDescent="0.25">
      <c r="A226" s="75">
        <v>2012</v>
      </c>
      <c r="B226" s="75">
        <v>12</v>
      </c>
      <c r="C226" s="75" t="s">
        <v>90</v>
      </c>
      <c r="D226" s="75" t="s">
        <v>77</v>
      </c>
      <c r="E226" s="86">
        <v>0.70063291139240502</v>
      </c>
      <c r="F226" s="86">
        <v>0.75308863025962403</v>
      </c>
      <c r="G226" s="86">
        <v>1</v>
      </c>
    </row>
    <row r="227" spans="1:7" x14ac:dyDescent="0.25">
      <c r="A227" s="75">
        <v>2012</v>
      </c>
      <c r="B227" s="75">
        <v>12</v>
      </c>
      <c r="C227" s="75" t="s">
        <v>90</v>
      </c>
      <c r="D227" s="75" t="s">
        <v>82</v>
      </c>
      <c r="E227" s="86">
        <v>0.7285886610373945</v>
      </c>
      <c r="F227" s="86">
        <v>0.75680098811178009</v>
      </c>
      <c r="G227" s="86">
        <v>1</v>
      </c>
    </row>
    <row r="228" spans="1:7" x14ac:dyDescent="0.25">
      <c r="A228" s="75">
        <v>2012</v>
      </c>
      <c r="B228" s="75">
        <v>12</v>
      </c>
      <c r="C228" s="75" t="s">
        <v>90</v>
      </c>
      <c r="D228" s="75" t="s">
        <v>76</v>
      </c>
      <c r="E228" s="86">
        <v>0.7479972533760586</v>
      </c>
      <c r="F228" s="86">
        <v>0.75141849831983698</v>
      </c>
      <c r="G228" s="86">
        <v>0</v>
      </c>
    </row>
    <row r="229" spans="1:7" x14ac:dyDescent="0.25">
      <c r="A229" s="75">
        <v>2012</v>
      </c>
      <c r="B229" s="75">
        <v>12</v>
      </c>
      <c r="C229" s="75" t="s">
        <v>90</v>
      </c>
      <c r="D229" s="75" t="s">
        <v>79</v>
      </c>
      <c r="E229" s="86">
        <v>0.64361078546307149</v>
      </c>
      <c r="F229" s="86">
        <v>0.75335241826126265</v>
      </c>
      <c r="G229" s="86">
        <v>1</v>
      </c>
    </row>
    <row r="230" spans="1:7" x14ac:dyDescent="0.25">
      <c r="A230" s="75">
        <v>2012</v>
      </c>
      <c r="B230" s="75">
        <v>12</v>
      </c>
      <c r="C230" s="75" t="s">
        <v>90</v>
      </c>
      <c r="D230" s="75" t="s">
        <v>2</v>
      </c>
      <c r="E230" s="86">
        <v>0.71944458836329728</v>
      </c>
      <c r="F230" s="86">
        <v>0.77959202769720226</v>
      </c>
      <c r="G230" s="86">
        <v>1</v>
      </c>
    </row>
    <row r="231" spans="1:7" x14ac:dyDescent="0.25">
      <c r="A231" s="75">
        <v>2012</v>
      </c>
      <c r="B231" s="75">
        <v>12</v>
      </c>
      <c r="C231" s="75" t="s">
        <v>90</v>
      </c>
      <c r="D231" s="75" t="s">
        <v>80</v>
      </c>
      <c r="E231" s="86">
        <v>0.60389863547758282</v>
      </c>
      <c r="F231" s="86">
        <v>0.76095512988716874</v>
      </c>
      <c r="G231" s="86">
        <v>1</v>
      </c>
    </row>
    <row r="232" spans="1:7" x14ac:dyDescent="0.25">
      <c r="A232" s="75">
        <v>2012</v>
      </c>
      <c r="B232" s="75">
        <v>12</v>
      </c>
      <c r="C232" s="75" t="s">
        <v>90</v>
      </c>
      <c r="D232" s="75" t="s">
        <v>78</v>
      </c>
      <c r="E232" s="86">
        <v>0.69901466544454627</v>
      </c>
      <c r="F232" s="86">
        <v>0.76526747425423358</v>
      </c>
      <c r="G232" s="86">
        <v>1</v>
      </c>
    </row>
    <row r="233" spans="1:7" x14ac:dyDescent="0.25">
      <c r="A233" s="75">
        <v>2012</v>
      </c>
      <c r="B233" s="75">
        <v>16</v>
      </c>
      <c r="C233" s="75" t="s">
        <v>91</v>
      </c>
      <c r="D233" s="75" t="s">
        <v>77</v>
      </c>
      <c r="E233" s="86">
        <v>0.58546655656482249</v>
      </c>
      <c r="F233" s="86">
        <v>0.59880064964810731</v>
      </c>
      <c r="G233" s="86">
        <v>0</v>
      </c>
    </row>
    <row r="234" spans="1:7" x14ac:dyDescent="0.25">
      <c r="A234" s="75">
        <v>2012</v>
      </c>
      <c r="B234" s="75">
        <v>16</v>
      </c>
      <c r="C234" s="75" t="s">
        <v>91</v>
      </c>
      <c r="D234" s="75" t="s">
        <v>82</v>
      </c>
      <c r="E234" s="86">
        <v>0.59546377792823291</v>
      </c>
      <c r="F234" s="86">
        <v>0.59898529716297366</v>
      </c>
      <c r="G234" s="86">
        <v>0</v>
      </c>
    </row>
    <row r="235" spans="1:7" x14ac:dyDescent="0.25">
      <c r="A235" s="75">
        <v>2012</v>
      </c>
      <c r="B235" s="75">
        <v>16</v>
      </c>
      <c r="C235" s="75" t="s">
        <v>91</v>
      </c>
      <c r="D235" s="75" t="s">
        <v>76</v>
      </c>
      <c r="E235" s="86">
        <v>0.60511435564182636</v>
      </c>
      <c r="F235" s="86">
        <v>0.59199999999999997</v>
      </c>
      <c r="G235" s="86">
        <v>1</v>
      </c>
    </row>
    <row r="236" spans="1:7" x14ac:dyDescent="0.25">
      <c r="A236" s="75">
        <v>2012</v>
      </c>
      <c r="B236" s="75">
        <v>16</v>
      </c>
      <c r="C236" s="75" t="s">
        <v>91</v>
      </c>
      <c r="D236" s="75" t="s">
        <v>79</v>
      </c>
      <c r="E236" s="86">
        <v>0.565008025682183</v>
      </c>
      <c r="F236" s="86">
        <v>0.59900004064875412</v>
      </c>
      <c r="G236" s="86">
        <v>0</v>
      </c>
    </row>
    <row r="237" spans="1:7" x14ac:dyDescent="0.25">
      <c r="A237" s="75">
        <v>2012</v>
      </c>
      <c r="B237" s="75">
        <v>16</v>
      </c>
      <c r="C237" s="75" t="s">
        <v>91</v>
      </c>
      <c r="D237" s="75" t="s">
        <v>2</v>
      </c>
      <c r="E237" s="86">
        <v>0.59199999999999997</v>
      </c>
      <c r="F237" s="86">
        <v>0.60511435564182636</v>
      </c>
      <c r="G237" s="86">
        <v>1</v>
      </c>
    </row>
    <row r="238" spans="1:7" x14ac:dyDescent="0.25">
      <c r="A238" s="75">
        <v>2012</v>
      </c>
      <c r="B238" s="75">
        <v>16</v>
      </c>
      <c r="C238" s="75" t="s">
        <v>91</v>
      </c>
      <c r="D238" s="75" t="s">
        <v>80</v>
      </c>
      <c r="E238" s="86">
        <v>0.5184534270650264</v>
      </c>
      <c r="F238" s="86">
        <v>0.60394608155802187</v>
      </c>
      <c r="G238" s="86">
        <v>1</v>
      </c>
    </row>
    <row r="239" spans="1:7" x14ac:dyDescent="0.25">
      <c r="A239" s="75">
        <v>2012</v>
      </c>
      <c r="B239" s="75">
        <v>16</v>
      </c>
      <c r="C239" s="75" t="s">
        <v>91</v>
      </c>
      <c r="D239" s="75" t="s">
        <v>78</v>
      </c>
      <c r="E239" s="86">
        <v>0.57123857024106406</v>
      </c>
      <c r="F239" s="86">
        <v>0.60659066062783074</v>
      </c>
      <c r="G239" s="86">
        <v>1</v>
      </c>
    </row>
    <row r="240" spans="1:7" x14ac:dyDescent="0.25">
      <c r="A240" s="75">
        <v>2012</v>
      </c>
      <c r="B240" s="75">
        <v>17</v>
      </c>
      <c r="C240" s="75" t="s">
        <v>92</v>
      </c>
      <c r="D240" s="75" t="s">
        <v>77</v>
      </c>
      <c r="E240" s="86">
        <v>0.73886138613861385</v>
      </c>
      <c r="F240" s="86">
        <v>0.7776483104513906</v>
      </c>
      <c r="G240" s="86">
        <v>1</v>
      </c>
    </row>
    <row r="241" spans="1:7" x14ac:dyDescent="0.25">
      <c r="A241" s="75">
        <v>2012</v>
      </c>
      <c r="B241" s="75">
        <v>17</v>
      </c>
      <c r="C241" s="75" t="s">
        <v>92</v>
      </c>
      <c r="D241" s="75" t="s">
        <v>82</v>
      </c>
      <c r="E241" s="86">
        <v>0.75244222063378607</v>
      </c>
      <c r="F241" s="86">
        <v>0.78220183486238537</v>
      </c>
      <c r="G241" s="86">
        <v>1</v>
      </c>
    </row>
    <row r="242" spans="1:7" x14ac:dyDescent="0.25">
      <c r="A242" s="75">
        <v>2012</v>
      </c>
      <c r="B242" s="75">
        <v>17</v>
      </c>
      <c r="C242" s="75" t="s">
        <v>92</v>
      </c>
      <c r="D242" s="75" t="s">
        <v>76</v>
      </c>
      <c r="E242" s="86">
        <v>0.76739473091646027</v>
      </c>
      <c r="F242" s="86">
        <v>0.7771805854909557</v>
      </c>
      <c r="G242" s="86">
        <v>0</v>
      </c>
    </row>
    <row r="243" spans="1:7" x14ac:dyDescent="0.25">
      <c r="A243" s="75">
        <v>2012</v>
      </c>
      <c r="B243" s="75">
        <v>17</v>
      </c>
      <c r="C243" s="75" t="s">
        <v>92</v>
      </c>
      <c r="D243" s="75" t="s">
        <v>79</v>
      </c>
      <c r="E243" s="86">
        <v>0.67555040556199308</v>
      </c>
      <c r="F243" s="86">
        <v>0.77828043051378293</v>
      </c>
      <c r="G243" s="86">
        <v>1</v>
      </c>
    </row>
    <row r="244" spans="1:7" x14ac:dyDescent="0.25">
      <c r="A244" s="75">
        <v>2012</v>
      </c>
      <c r="B244" s="75">
        <v>17</v>
      </c>
      <c r="C244" s="75" t="s">
        <v>92</v>
      </c>
      <c r="D244" s="75" t="s">
        <v>2</v>
      </c>
      <c r="E244" s="86">
        <v>0.74985941414038138</v>
      </c>
      <c r="F244" s="86">
        <v>0.79998142386105053</v>
      </c>
      <c r="G244" s="86">
        <v>1</v>
      </c>
    </row>
    <row r="245" spans="1:7" x14ac:dyDescent="0.25">
      <c r="A245" s="75">
        <v>2012</v>
      </c>
      <c r="B245" s="75">
        <v>17</v>
      </c>
      <c r="C245" s="75" t="s">
        <v>92</v>
      </c>
      <c r="D245" s="75" t="s">
        <v>80</v>
      </c>
      <c r="E245" s="86">
        <v>0.6629515757109915</v>
      </c>
      <c r="F245" s="86">
        <v>0.78377325158474487</v>
      </c>
      <c r="G245" s="86">
        <v>1</v>
      </c>
    </row>
    <row r="246" spans="1:7" x14ac:dyDescent="0.25">
      <c r="A246" s="75">
        <v>2012</v>
      </c>
      <c r="B246" s="75">
        <v>17</v>
      </c>
      <c r="C246" s="75" t="s">
        <v>92</v>
      </c>
      <c r="D246" s="75" t="s">
        <v>78</v>
      </c>
      <c r="E246" s="86">
        <v>0.73844061650045334</v>
      </c>
      <c r="F246" s="86">
        <v>0.78642702200185932</v>
      </c>
      <c r="G246" s="86">
        <v>1</v>
      </c>
    </row>
    <row r="247" spans="1:7" x14ac:dyDescent="0.25">
      <c r="A247" s="75">
        <v>2012</v>
      </c>
      <c r="B247" s="75">
        <v>21</v>
      </c>
      <c r="C247" s="75" t="s">
        <v>93</v>
      </c>
      <c r="D247" s="75" t="s">
        <v>77</v>
      </c>
      <c r="E247" s="86">
        <v>0.58889669711876313</v>
      </c>
      <c r="F247" s="86">
        <v>0.62755253432602298</v>
      </c>
      <c r="G247" s="86">
        <v>1</v>
      </c>
    </row>
    <row r="248" spans="1:7" x14ac:dyDescent="0.25">
      <c r="A248" s="75">
        <v>2012</v>
      </c>
      <c r="B248" s="75">
        <v>21</v>
      </c>
      <c r="C248" s="75" t="s">
        <v>93</v>
      </c>
      <c r="D248" s="75" t="s">
        <v>82</v>
      </c>
      <c r="E248" s="86">
        <v>0.59381496881496887</v>
      </c>
      <c r="F248" s="86">
        <v>0.63419702578089487</v>
      </c>
      <c r="G248" s="86">
        <v>1</v>
      </c>
    </row>
    <row r="249" spans="1:7" x14ac:dyDescent="0.25">
      <c r="A249" s="75">
        <v>2012</v>
      </c>
      <c r="B249" s="75">
        <v>21</v>
      </c>
      <c r="C249" s="75" t="s">
        <v>93</v>
      </c>
      <c r="D249" s="75" t="s">
        <v>76</v>
      </c>
      <c r="E249" s="86">
        <v>0.63131313131313127</v>
      </c>
      <c r="F249" s="86">
        <v>0.62552846470145362</v>
      </c>
      <c r="G249" s="86">
        <v>0</v>
      </c>
    </row>
    <row r="250" spans="1:7" x14ac:dyDescent="0.25">
      <c r="A250" s="75">
        <v>2012</v>
      </c>
      <c r="B250" s="75">
        <v>21</v>
      </c>
      <c r="C250" s="75" t="s">
        <v>93</v>
      </c>
      <c r="D250" s="75" t="s">
        <v>79</v>
      </c>
      <c r="E250" s="86">
        <v>0.49809402795425667</v>
      </c>
      <c r="F250" s="86">
        <v>0.62879571432360037</v>
      </c>
      <c r="G250" s="86">
        <v>1</v>
      </c>
    </row>
    <row r="251" spans="1:7" x14ac:dyDescent="0.25">
      <c r="A251" s="75">
        <v>2012</v>
      </c>
      <c r="B251" s="75">
        <v>21</v>
      </c>
      <c r="C251" s="75" t="s">
        <v>93</v>
      </c>
      <c r="D251" s="75" t="s">
        <v>2</v>
      </c>
      <c r="E251" s="86">
        <v>0.5947573898494144</v>
      </c>
      <c r="F251" s="86">
        <v>0.65347208714257932</v>
      </c>
      <c r="G251" s="86">
        <v>1</v>
      </c>
    </row>
    <row r="252" spans="1:7" x14ac:dyDescent="0.25">
      <c r="A252" s="75">
        <v>2012</v>
      </c>
      <c r="B252" s="75">
        <v>21</v>
      </c>
      <c r="C252" s="75" t="s">
        <v>93</v>
      </c>
      <c r="D252" s="75" t="s">
        <v>80</v>
      </c>
      <c r="E252" s="86">
        <v>0.48703543647363873</v>
      </c>
      <c r="F252" s="86">
        <v>0.63501934770591484</v>
      </c>
      <c r="G252" s="86">
        <v>1</v>
      </c>
    </row>
    <row r="253" spans="1:7" x14ac:dyDescent="0.25">
      <c r="A253" s="75">
        <v>2012</v>
      </c>
      <c r="B253" s="75">
        <v>21</v>
      </c>
      <c r="C253" s="75" t="s">
        <v>93</v>
      </c>
      <c r="D253" s="75" t="s">
        <v>78</v>
      </c>
      <c r="E253" s="86">
        <v>0.580709149516489</v>
      </c>
      <c r="F253" s="86">
        <v>0.63816221900880765</v>
      </c>
      <c r="G253" s="86">
        <v>1</v>
      </c>
    </row>
    <row r="254" spans="1:7" x14ac:dyDescent="0.25">
      <c r="A254" s="75">
        <v>2014</v>
      </c>
      <c r="B254" s="75">
        <v>10</v>
      </c>
      <c r="C254" s="75" t="s">
        <v>74</v>
      </c>
      <c r="D254" s="75" t="s">
        <v>77</v>
      </c>
      <c r="E254" s="86">
        <v>0.64594240837696337</v>
      </c>
      <c r="F254" s="86">
        <v>0.72385119082111604</v>
      </c>
      <c r="G254" s="86">
        <v>1</v>
      </c>
    </row>
    <row r="255" spans="1:7" x14ac:dyDescent="0.25">
      <c r="A255" s="75">
        <v>2014</v>
      </c>
      <c r="B255" s="75">
        <v>10</v>
      </c>
      <c r="C255" s="75" t="s">
        <v>74</v>
      </c>
      <c r="D255" s="75" t="s">
        <v>82</v>
      </c>
      <c r="E255" s="86">
        <v>0.69919837129405782</v>
      </c>
      <c r="F255" s="86">
        <v>0.72650179186034136</v>
      </c>
      <c r="G255" s="86">
        <v>1</v>
      </c>
    </row>
    <row r="256" spans="1:7" x14ac:dyDescent="0.25">
      <c r="A256" s="75">
        <v>2014</v>
      </c>
      <c r="B256" s="75">
        <v>10</v>
      </c>
      <c r="C256" s="75" t="s">
        <v>74</v>
      </c>
      <c r="D256" s="75" t="s">
        <v>76</v>
      </c>
      <c r="E256" s="86">
        <v>0.69340172534390299</v>
      </c>
      <c r="F256" s="86">
        <v>0.72421503479986138</v>
      </c>
      <c r="G256" s="86">
        <v>1</v>
      </c>
    </row>
    <row r="257" spans="1:7" x14ac:dyDescent="0.25">
      <c r="A257" s="75">
        <v>2014</v>
      </c>
      <c r="B257" s="75">
        <v>10</v>
      </c>
      <c r="C257" s="75" t="s">
        <v>74</v>
      </c>
      <c r="D257" s="75" t="s">
        <v>81</v>
      </c>
      <c r="E257" s="86">
        <v>0.58121546961325965</v>
      </c>
      <c r="F257" s="86">
        <v>0.72413694965421072</v>
      </c>
      <c r="G257" s="86">
        <v>1</v>
      </c>
    </row>
    <row r="258" spans="1:7" x14ac:dyDescent="0.25">
      <c r="A258" s="75">
        <v>2014</v>
      </c>
      <c r="B258" s="75">
        <v>10</v>
      </c>
      <c r="C258" s="75" t="s">
        <v>74</v>
      </c>
      <c r="D258" s="75" t="s">
        <v>79</v>
      </c>
      <c r="E258" s="86">
        <v>0.62895377128953767</v>
      </c>
      <c r="F258" s="86">
        <v>0.72268597387847811</v>
      </c>
      <c r="G258" s="86">
        <v>1</v>
      </c>
    </row>
    <row r="259" spans="1:7" x14ac:dyDescent="0.25">
      <c r="A259" s="75">
        <v>2014</v>
      </c>
      <c r="B259" s="75">
        <v>10</v>
      </c>
      <c r="C259" s="75" t="s">
        <v>74</v>
      </c>
      <c r="D259" s="75" t="s">
        <v>2</v>
      </c>
      <c r="E259" s="86">
        <v>0.68498430703155111</v>
      </c>
      <c r="F259" s="86">
        <v>0.75666909009563221</v>
      </c>
      <c r="G259" s="86">
        <v>1</v>
      </c>
    </row>
    <row r="260" spans="1:7" x14ac:dyDescent="0.25">
      <c r="A260" s="75">
        <v>2014</v>
      </c>
      <c r="B260" s="75">
        <v>10</v>
      </c>
      <c r="C260" s="75" t="s">
        <v>74</v>
      </c>
      <c r="D260" s="75" t="s">
        <v>80</v>
      </c>
      <c r="E260" s="86">
        <v>0.5872801082543978</v>
      </c>
      <c r="F260" s="86">
        <v>0.72928307464892828</v>
      </c>
      <c r="G260" s="86">
        <v>1</v>
      </c>
    </row>
    <row r="261" spans="1:7" x14ac:dyDescent="0.25">
      <c r="A261" s="75">
        <v>2014</v>
      </c>
      <c r="B261" s="75">
        <v>10</v>
      </c>
      <c r="C261" s="75" t="s">
        <v>74</v>
      </c>
      <c r="D261" s="75" t="s">
        <v>78</v>
      </c>
      <c r="E261" s="86">
        <v>0.66736145169200589</v>
      </c>
      <c r="F261" s="86">
        <v>0.73610413827727172</v>
      </c>
      <c r="G261" s="86">
        <v>1</v>
      </c>
    </row>
    <row r="262" spans="1:7" x14ac:dyDescent="0.25">
      <c r="A262" s="75">
        <v>2014</v>
      </c>
      <c r="B262" s="75">
        <v>11</v>
      </c>
      <c r="C262" s="75" t="s">
        <v>89</v>
      </c>
      <c r="D262" s="75" t="s">
        <v>77</v>
      </c>
      <c r="E262" s="86">
        <v>0.58240223463687146</v>
      </c>
      <c r="F262" s="86">
        <v>0.68146929824561409</v>
      </c>
      <c r="G262" s="86">
        <v>1</v>
      </c>
    </row>
    <row r="263" spans="1:7" x14ac:dyDescent="0.25">
      <c r="A263" s="75">
        <v>2014</v>
      </c>
      <c r="B263" s="75">
        <v>11</v>
      </c>
      <c r="C263" s="75" t="s">
        <v>89</v>
      </c>
      <c r="D263" s="75" t="s">
        <v>82</v>
      </c>
      <c r="E263" s="86">
        <v>0.65350578624914912</v>
      </c>
      <c r="F263" s="86">
        <v>0.6838292655745013</v>
      </c>
      <c r="G263" s="86">
        <v>1</v>
      </c>
    </row>
    <row r="264" spans="1:7" x14ac:dyDescent="0.25">
      <c r="A264" s="75">
        <v>2014</v>
      </c>
      <c r="B264" s="75">
        <v>11</v>
      </c>
      <c r="C264" s="75" t="s">
        <v>89</v>
      </c>
      <c r="D264" s="75" t="s">
        <v>76</v>
      </c>
      <c r="E264" s="86">
        <v>0.62583684602033229</v>
      </c>
      <c r="F264" s="86">
        <v>0.68419833945287944</v>
      </c>
      <c r="G264" s="86">
        <v>1</v>
      </c>
    </row>
    <row r="265" spans="1:7" x14ac:dyDescent="0.25">
      <c r="A265" s="75">
        <v>2014</v>
      </c>
      <c r="B265" s="75">
        <v>11</v>
      </c>
      <c r="C265" s="75" t="s">
        <v>89</v>
      </c>
      <c r="D265" s="75" t="s">
        <v>81</v>
      </c>
      <c r="E265" s="86">
        <v>0.50863060989643272</v>
      </c>
      <c r="F265" s="86">
        <v>0.68171882018266206</v>
      </c>
      <c r="G265" s="86">
        <v>1</v>
      </c>
    </row>
    <row r="266" spans="1:7" x14ac:dyDescent="0.25">
      <c r="A266" s="75">
        <v>2014</v>
      </c>
      <c r="B266" s="75">
        <v>11</v>
      </c>
      <c r="C266" s="75" t="s">
        <v>89</v>
      </c>
      <c r="D266" s="75" t="s">
        <v>79</v>
      </c>
      <c r="E266" s="86">
        <v>0.5561160151324086</v>
      </c>
      <c r="F266" s="86">
        <v>0.68020077081652774</v>
      </c>
      <c r="G266" s="86">
        <v>1</v>
      </c>
    </row>
    <row r="267" spans="1:7" x14ac:dyDescent="0.25">
      <c r="A267" s="75">
        <v>2014</v>
      </c>
      <c r="B267" s="75">
        <v>11</v>
      </c>
      <c r="C267" s="75" t="s">
        <v>89</v>
      </c>
      <c r="D267" s="75" t="s">
        <v>2</v>
      </c>
      <c r="E267" s="86">
        <v>0.63568075117370892</v>
      </c>
      <c r="F267" s="86">
        <v>0.71853228053878304</v>
      </c>
      <c r="G267" s="86">
        <v>1</v>
      </c>
    </row>
    <row r="268" spans="1:7" x14ac:dyDescent="0.25">
      <c r="A268" s="75">
        <v>2014</v>
      </c>
      <c r="B268" s="75">
        <v>11</v>
      </c>
      <c r="C268" s="75" t="s">
        <v>89</v>
      </c>
      <c r="D268" s="75" t="s">
        <v>80</v>
      </c>
      <c r="E268" s="86">
        <v>0.56003842459173869</v>
      </c>
      <c r="F268" s="86">
        <v>0.68491703436703744</v>
      </c>
      <c r="G268" s="86">
        <v>1</v>
      </c>
    </row>
    <row r="269" spans="1:7" x14ac:dyDescent="0.25">
      <c r="A269" s="75">
        <v>2014</v>
      </c>
      <c r="B269" s="75">
        <v>11</v>
      </c>
      <c r="C269" s="75" t="s">
        <v>89</v>
      </c>
      <c r="D269" s="75" t="s">
        <v>78</v>
      </c>
      <c r="E269" s="86">
        <v>0.61368103787183859</v>
      </c>
      <c r="F269" s="86">
        <v>0.69556565163518946</v>
      </c>
      <c r="G269" s="86">
        <v>1</v>
      </c>
    </row>
    <row r="270" spans="1:7" x14ac:dyDescent="0.25">
      <c r="A270" s="75">
        <v>2014</v>
      </c>
      <c r="B270" s="75">
        <v>12</v>
      </c>
      <c r="C270" s="75" t="s">
        <v>90</v>
      </c>
      <c r="D270" s="75" t="s">
        <v>77</v>
      </c>
      <c r="E270" s="86">
        <v>0.71794871794871795</v>
      </c>
      <c r="F270" s="86">
        <v>0.77432279418169148</v>
      </c>
      <c r="G270" s="86">
        <v>1</v>
      </c>
    </row>
    <row r="271" spans="1:7" x14ac:dyDescent="0.25">
      <c r="A271" s="75">
        <v>2014</v>
      </c>
      <c r="B271" s="75">
        <v>12</v>
      </c>
      <c r="C271" s="75" t="s">
        <v>90</v>
      </c>
      <c r="D271" s="75" t="s">
        <v>82</v>
      </c>
      <c r="E271" s="86">
        <v>0.75044631471563372</v>
      </c>
      <c r="F271" s="86">
        <v>0.77793186828817296</v>
      </c>
      <c r="G271" s="86">
        <v>1</v>
      </c>
    </row>
    <row r="272" spans="1:7" x14ac:dyDescent="0.25">
      <c r="A272" s="75">
        <v>2014</v>
      </c>
      <c r="B272" s="75">
        <v>12</v>
      </c>
      <c r="C272" s="75" t="s">
        <v>90</v>
      </c>
      <c r="D272" s="75" t="s">
        <v>76</v>
      </c>
      <c r="E272" s="86">
        <v>0.7487167522165189</v>
      </c>
      <c r="F272" s="86">
        <v>0.77508049750615571</v>
      </c>
      <c r="G272" s="86">
        <v>1</v>
      </c>
    </row>
    <row r="273" spans="1:7" x14ac:dyDescent="0.25">
      <c r="A273" s="75">
        <v>2014</v>
      </c>
      <c r="B273" s="75">
        <v>12</v>
      </c>
      <c r="C273" s="75" t="s">
        <v>90</v>
      </c>
      <c r="D273" s="75" t="s">
        <v>81</v>
      </c>
      <c r="E273" s="86">
        <v>0.64855875831485588</v>
      </c>
      <c r="F273" s="86">
        <v>0.77511265757800463</v>
      </c>
      <c r="G273" s="86">
        <v>1</v>
      </c>
    </row>
    <row r="274" spans="1:7" x14ac:dyDescent="0.25">
      <c r="A274" s="75">
        <v>2014</v>
      </c>
      <c r="B274" s="75">
        <v>12</v>
      </c>
      <c r="C274" s="75" t="s">
        <v>90</v>
      </c>
      <c r="D274" s="75" t="s">
        <v>79</v>
      </c>
      <c r="E274" s="86">
        <v>0.64570737605804107</v>
      </c>
      <c r="F274" s="86">
        <v>0.77490963941144664</v>
      </c>
      <c r="G274" s="86">
        <v>1</v>
      </c>
    </row>
    <row r="275" spans="1:7" x14ac:dyDescent="0.25">
      <c r="A275" s="75">
        <v>2014</v>
      </c>
      <c r="B275" s="75">
        <v>12</v>
      </c>
      <c r="C275" s="75" t="s">
        <v>90</v>
      </c>
      <c r="D275" s="75" t="s">
        <v>2</v>
      </c>
      <c r="E275" s="86">
        <v>0.73434053815615352</v>
      </c>
      <c r="F275" s="86">
        <v>0.81018622391743322</v>
      </c>
      <c r="G275" s="86">
        <v>1</v>
      </c>
    </row>
    <row r="276" spans="1:7" x14ac:dyDescent="0.25">
      <c r="A276" s="75">
        <v>2014</v>
      </c>
      <c r="B276" s="75">
        <v>12</v>
      </c>
      <c r="C276" s="75" t="s">
        <v>90</v>
      </c>
      <c r="D276" s="75" t="s">
        <v>80</v>
      </c>
      <c r="E276" s="86">
        <v>0.61721201255042579</v>
      </c>
      <c r="F276" s="86">
        <v>0.78217176059051963</v>
      </c>
      <c r="G276" s="86">
        <v>1</v>
      </c>
    </row>
    <row r="277" spans="1:7" x14ac:dyDescent="0.25">
      <c r="A277" s="75">
        <v>2014</v>
      </c>
      <c r="B277" s="75">
        <v>12</v>
      </c>
      <c r="C277" s="75" t="s">
        <v>90</v>
      </c>
      <c r="D277" s="75" t="s">
        <v>78</v>
      </c>
      <c r="E277" s="86">
        <v>0.71152663304219466</v>
      </c>
      <c r="F277" s="86">
        <v>0.78958146218789294</v>
      </c>
      <c r="G277" s="86">
        <v>1</v>
      </c>
    </row>
    <row r="278" spans="1:7" x14ac:dyDescent="0.25">
      <c r="A278" s="75">
        <v>2014</v>
      </c>
      <c r="B278" s="75">
        <v>16</v>
      </c>
      <c r="C278" s="75" t="s">
        <v>91</v>
      </c>
      <c r="D278" s="75" t="s">
        <v>77</v>
      </c>
      <c r="E278" s="86">
        <v>0.59947643979057597</v>
      </c>
      <c r="F278" s="86">
        <v>0.60818713450292394</v>
      </c>
      <c r="G278" s="86">
        <v>0</v>
      </c>
    </row>
    <row r="279" spans="1:7" x14ac:dyDescent="0.25">
      <c r="A279" s="75">
        <v>2014</v>
      </c>
      <c r="B279" s="75">
        <v>16</v>
      </c>
      <c r="C279" s="75" t="s">
        <v>91</v>
      </c>
      <c r="D279" s="75" t="s">
        <v>82</v>
      </c>
      <c r="E279" s="86">
        <v>0.60364630811303555</v>
      </c>
      <c r="F279" s="86">
        <v>0.60905445458243734</v>
      </c>
      <c r="G279" s="86">
        <v>0</v>
      </c>
    </row>
    <row r="280" spans="1:7" x14ac:dyDescent="0.25">
      <c r="A280" s="75">
        <v>2014</v>
      </c>
      <c r="B280" s="75">
        <v>16</v>
      </c>
      <c r="C280" s="75" t="s">
        <v>91</v>
      </c>
      <c r="D280" s="75" t="s">
        <v>76</v>
      </c>
      <c r="E280" s="86">
        <v>0.62770970782280866</v>
      </c>
      <c r="F280" s="86">
        <v>0.60449023527602641</v>
      </c>
      <c r="G280" s="86">
        <v>1</v>
      </c>
    </row>
    <row r="281" spans="1:7" x14ac:dyDescent="0.25">
      <c r="A281" s="75">
        <v>2014</v>
      </c>
      <c r="B281" s="75">
        <v>16</v>
      </c>
      <c r="C281" s="75" t="s">
        <v>91</v>
      </c>
      <c r="D281" s="75" t="s">
        <v>81</v>
      </c>
      <c r="E281" s="86">
        <v>0.58472553699284013</v>
      </c>
      <c r="F281" s="86">
        <v>0.60862999908483573</v>
      </c>
      <c r="G281" s="86">
        <v>0</v>
      </c>
    </row>
    <row r="282" spans="1:7" x14ac:dyDescent="0.25">
      <c r="A282" s="75">
        <v>2014</v>
      </c>
      <c r="B282" s="75">
        <v>16</v>
      </c>
      <c r="C282" s="75" t="s">
        <v>91</v>
      </c>
      <c r="D282" s="75" t="s">
        <v>79</v>
      </c>
      <c r="E282" s="86">
        <v>0.55315614617940201</v>
      </c>
      <c r="F282" s="86">
        <v>0.60923494794024446</v>
      </c>
      <c r="G282" s="86">
        <v>1</v>
      </c>
    </row>
    <row r="283" spans="1:7" x14ac:dyDescent="0.25">
      <c r="A283" s="75">
        <v>2014</v>
      </c>
      <c r="B283" s="75">
        <v>16</v>
      </c>
      <c r="C283" s="75" t="s">
        <v>91</v>
      </c>
      <c r="D283" s="75" t="s">
        <v>2</v>
      </c>
      <c r="E283" s="86">
        <v>0.59466984884645979</v>
      </c>
      <c r="F283" s="86">
        <v>0.62398735427781071</v>
      </c>
      <c r="G283" s="86">
        <v>1</v>
      </c>
    </row>
    <row r="284" spans="1:7" x14ac:dyDescent="0.25">
      <c r="A284" s="75">
        <v>2014</v>
      </c>
      <c r="B284" s="75">
        <v>16</v>
      </c>
      <c r="C284" s="75" t="s">
        <v>91</v>
      </c>
      <c r="D284" s="75" t="s">
        <v>80</v>
      </c>
      <c r="E284" s="86">
        <v>0.47334754797441364</v>
      </c>
      <c r="F284" s="86">
        <v>0.61663143058491898</v>
      </c>
      <c r="G284" s="86">
        <v>1</v>
      </c>
    </row>
    <row r="285" spans="1:7" x14ac:dyDescent="0.25">
      <c r="A285" s="75">
        <v>2014</v>
      </c>
      <c r="B285" s="75">
        <v>16</v>
      </c>
      <c r="C285" s="75" t="s">
        <v>91</v>
      </c>
      <c r="D285" s="75" t="s">
        <v>78</v>
      </c>
      <c r="E285" s="86">
        <v>0.57391460351632584</v>
      </c>
      <c r="F285" s="86">
        <v>0.61876387428437907</v>
      </c>
      <c r="G285" s="86">
        <v>1</v>
      </c>
    </row>
    <row r="286" spans="1:7" x14ac:dyDescent="0.25">
      <c r="A286" s="75">
        <v>2014</v>
      </c>
      <c r="B286" s="75">
        <v>17</v>
      </c>
      <c r="C286" s="75" t="s">
        <v>92</v>
      </c>
      <c r="D286" s="75" t="s">
        <v>77</v>
      </c>
      <c r="E286" s="86">
        <v>0.74608355091383816</v>
      </c>
      <c r="F286" s="86">
        <v>0.78221063305809069</v>
      </c>
      <c r="G286" s="86">
        <v>1</v>
      </c>
    </row>
    <row r="287" spans="1:7" x14ac:dyDescent="0.25">
      <c r="A287" s="75">
        <v>2014</v>
      </c>
      <c r="B287" s="75">
        <v>17</v>
      </c>
      <c r="C287" s="75" t="s">
        <v>92</v>
      </c>
      <c r="D287" s="75" t="s">
        <v>82</v>
      </c>
      <c r="E287" s="86">
        <v>0.7644580620451934</v>
      </c>
      <c r="F287" s="86">
        <v>0.7851775714184448</v>
      </c>
      <c r="G287" s="86">
        <v>1</v>
      </c>
    </row>
    <row r="288" spans="1:7" x14ac:dyDescent="0.25">
      <c r="A288" s="75">
        <v>2014</v>
      </c>
      <c r="B288" s="75">
        <v>17</v>
      </c>
      <c r="C288" s="75" t="s">
        <v>92</v>
      </c>
      <c r="D288" s="75" t="s">
        <v>76</v>
      </c>
      <c r="E288" s="86">
        <v>0.76200515343171704</v>
      </c>
      <c r="F288" s="86">
        <v>0.78318333438227705</v>
      </c>
      <c r="G288" s="86">
        <v>1</v>
      </c>
    </row>
    <row r="289" spans="1:7" x14ac:dyDescent="0.25">
      <c r="A289" s="75">
        <v>2014</v>
      </c>
      <c r="B289" s="75">
        <v>17</v>
      </c>
      <c r="C289" s="75" t="s">
        <v>92</v>
      </c>
      <c r="D289" s="75" t="s">
        <v>81</v>
      </c>
      <c r="E289" s="86">
        <v>0.73333333333333328</v>
      </c>
      <c r="F289" s="86">
        <v>0.78190823181145397</v>
      </c>
      <c r="G289" s="86">
        <v>1</v>
      </c>
    </row>
    <row r="290" spans="1:7" x14ac:dyDescent="0.25">
      <c r="A290" s="75">
        <v>2014</v>
      </c>
      <c r="B290" s="75">
        <v>17</v>
      </c>
      <c r="C290" s="75" t="s">
        <v>92</v>
      </c>
      <c r="D290" s="75" t="s">
        <v>79</v>
      </c>
      <c r="E290" s="86">
        <v>0.67030303030303029</v>
      </c>
      <c r="F290" s="86">
        <v>0.783260462211118</v>
      </c>
      <c r="G290" s="86">
        <v>1</v>
      </c>
    </row>
    <row r="291" spans="1:7" x14ac:dyDescent="0.25">
      <c r="A291" s="75">
        <v>2014</v>
      </c>
      <c r="B291" s="75">
        <v>17</v>
      </c>
      <c r="C291" s="75" t="s">
        <v>92</v>
      </c>
      <c r="D291" s="75" t="s">
        <v>2</v>
      </c>
      <c r="E291" s="86">
        <v>0.74935229590430519</v>
      </c>
      <c r="F291" s="86">
        <v>0.81240924829666039</v>
      </c>
      <c r="G291" s="86">
        <v>1</v>
      </c>
    </row>
    <row r="292" spans="1:7" x14ac:dyDescent="0.25">
      <c r="A292" s="75">
        <v>2014</v>
      </c>
      <c r="B292" s="75">
        <v>17</v>
      </c>
      <c r="C292" s="75" t="s">
        <v>92</v>
      </c>
      <c r="D292" s="75" t="s">
        <v>80</v>
      </c>
      <c r="E292" s="86">
        <v>0.64365256124721604</v>
      </c>
      <c r="F292" s="86">
        <v>0.78977575291402879</v>
      </c>
      <c r="G292" s="86">
        <v>1</v>
      </c>
    </row>
    <row r="293" spans="1:7" x14ac:dyDescent="0.25">
      <c r="A293" s="75">
        <v>2014</v>
      </c>
      <c r="B293" s="75">
        <v>17</v>
      </c>
      <c r="C293" s="75" t="s">
        <v>92</v>
      </c>
      <c r="D293" s="75" t="s">
        <v>78</v>
      </c>
      <c r="E293" s="86">
        <v>0.73189295359685735</v>
      </c>
      <c r="F293" s="86">
        <v>0.79491774488369593</v>
      </c>
      <c r="G293" s="86">
        <v>1</v>
      </c>
    </row>
    <row r="294" spans="1:7" x14ac:dyDescent="0.25">
      <c r="A294" s="75">
        <v>2014</v>
      </c>
      <c r="B294" s="75">
        <v>21</v>
      </c>
      <c r="C294" s="75" t="s">
        <v>93</v>
      </c>
      <c r="D294" s="75" t="s">
        <v>77</v>
      </c>
      <c r="E294" s="86">
        <v>0.59172932330827066</v>
      </c>
      <c r="F294" s="86">
        <v>0.63805449641960388</v>
      </c>
      <c r="G294" s="86">
        <v>1</v>
      </c>
    </row>
    <row r="295" spans="1:7" x14ac:dyDescent="0.25">
      <c r="A295" s="75">
        <v>2014</v>
      </c>
      <c r="B295" s="75">
        <v>21</v>
      </c>
      <c r="C295" s="75" t="s">
        <v>93</v>
      </c>
      <c r="D295" s="75" t="s">
        <v>82</v>
      </c>
      <c r="E295" s="86">
        <v>0.61853205849268844</v>
      </c>
      <c r="F295" s="86">
        <v>0.64097140914756201</v>
      </c>
      <c r="G295" s="86">
        <v>1</v>
      </c>
    </row>
    <row r="296" spans="1:7" x14ac:dyDescent="0.25">
      <c r="A296" s="75">
        <v>2014</v>
      </c>
      <c r="B296" s="75">
        <v>21</v>
      </c>
      <c r="C296" s="75" t="s">
        <v>93</v>
      </c>
      <c r="D296" s="75" t="s">
        <v>76</v>
      </c>
      <c r="E296" s="86">
        <v>0.61706555671175856</v>
      </c>
      <c r="F296" s="86">
        <v>0.63869557908892249</v>
      </c>
      <c r="G296" s="86">
        <v>1</v>
      </c>
    </row>
    <row r="297" spans="1:7" x14ac:dyDescent="0.25">
      <c r="A297" s="75">
        <v>2014</v>
      </c>
      <c r="B297" s="75">
        <v>21</v>
      </c>
      <c r="C297" s="75" t="s">
        <v>93</v>
      </c>
      <c r="D297" s="75" t="s">
        <v>81</v>
      </c>
      <c r="E297" s="86">
        <v>0.54507042253521132</v>
      </c>
      <c r="F297" s="86">
        <v>0.63818850938288874</v>
      </c>
      <c r="G297" s="86">
        <v>1</v>
      </c>
    </row>
    <row r="298" spans="1:7" x14ac:dyDescent="0.25">
      <c r="A298" s="75">
        <v>2014</v>
      </c>
      <c r="B298" s="75">
        <v>21</v>
      </c>
      <c r="C298" s="75" t="s">
        <v>93</v>
      </c>
      <c r="D298" s="75" t="s">
        <v>79</v>
      </c>
      <c r="E298" s="86">
        <v>0.52503382949932342</v>
      </c>
      <c r="F298" s="86">
        <v>0.63872146118721462</v>
      </c>
      <c r="G298" s="86">
        <v>1</v>
      </c>
    </row>
    <row r="299" spans="1:7" x14ac:dyDescent="0.25">
      <c r="A299" s="75">
        <v>2014</v>
      </c>
      <c r="B299" s="75">
        <v>21</v>
      </c>
      <c r="C299" s="75" t="s">
        <v>93</v>
      </c>
      <c r="D299" s="75" t="s">
        <v>2</v>
      </c>
      <c r="E299" s="86">
        <v>0.60175970873786411</v>
      </c>
      <c r="F299" s="86">
        <v>0.66941375884037646</v>
      </c>
      <c r="G299" s="86">
        <v>1</v>
      </c>
    </row>
    <row r="300" spans="1:7" x14ac:dyDescent="0.25">
      <c r="A300" s="75">
        <v>2014</v>
      </c>
      <c r="B300" s="75">
        <v>21</v>
      </c>
      <c r="C300" s="75" t="s">
        <v>93</v>
      </c>
      <c r="D300" s="75" t="s">
        <v>80</v>
      </c>
      <c r="E300" s="86">
        <v>0.504</v>
      </c>
      <c r="F300" s="86">
        <v>0.64459147171483744</v>
      </c>
      <c r="G300" s="86">
        <v>1</v>
      </c>
    </row>
    <row r="301" spans="1:7" x14ac:dyDescent="0.25">
      <c r="A301" s="75">
        <v>2014</v>
      </c>
      <c r="B301" s="75">
        <v>21</v>
      </c>
      <c r="C301" s="75" t="s">
        <v>93</v>
      </c>
      <c r="D301" s="75" t="s">
        <v>78</v>
      </c>
      <c r="E301" s="86">
        <v>0.58460076045627374</v>
      </c>
      <c r="F301" s="86">
        <v>0.65071496663489037</v>
      </c>
      <c r="G301" s="86">
        <v>1</v>
      </c>
    </row>
    <row r="302" spans="1:7" x14ac:dyDescent="0.25">
      <c r="A302" s="75" t="s">
        <v>206</v>
      </c>
      <c r="E302" s="86">
        <v>57.081009197737764</v>
      </c>
      <c r="F302" s="86">
        <v>63.092690517087661</v>
      </c>
      <c r="G302" s="86">
        <v>81</v>
      </c>
    </row>
    <row r="306" spans="1:7" x14ac:dyDescent="0.25">
      <c r="A306" s="80" t="s">
        <v>71</v>
      </c>
      <c r="B306" s="75" t="s">
        <v>83</v>
      </c>
    </row>
    <row r="308" spans="1:7" x14ac:dyDescent="0.25">
      <c r="F308" s="80" t="s">
        <v>191</v>
      </c>
    </row>
    <row r="309" spans="1:7" x14ac:dyDescent="0.25">
      <c r="A309" s="80" t="s">
        <v>73</v>
      </c>
      <c r="B309" s="80" t="s">
        <v>0</v>
      </c>
      <c r="C309" s="80" t="s">
        <v>5</v>
      </c>
      <c r="D309" s="80" t="s">
        <v>47</v>
      </c>
      <c r="E309" s="80" t="s">
        <v>46</v>
      </c>
      <c r="F309" s="75" t="s">
        <v>210</v>
      </c>
      <c r="G309" s="75" t="s">
        <v>195</v>
      </c>
    </row>
    <row r="310" spans="1:7" x14ac:dyDescent="0.25">
      <c r="A310" s="75">
        <v>2012</v>
      </c>
      <c r="B310" s="75">
        <v>10</v>
      </c>
      <c r="C310" s="75" t="s">
        <v>74</v>
      </c>
      <c r="D310" s="75" t="s">
        <v>29</v>
      </c>
      <c r="E310" s="75" t="s">
        <v>30</v>
      </c>
      <c r="F310" s="86">
        <v>0.58627019089574151</v>
      </c>
      <c r="G310" s="86">
        <v>0</v>
      </c>
    </row>
    <row r="311" spans="1:7" x14ac:dyDescent="0.25">
      <c r="A311" s="75">
        <v>2012</v>
      </c>
      <c r="B311" s="75">
        <v>10</v>
      </c>
      <c r="C311" s="75" t="s">
        <v>74</v>
      </c>
      <c r="D311" s="75" t="s">
        <v>29</v>
      </c>
      <c r="E311" s="75" t="s">
        <v>31</v>
      </c>
      <c r="F311" s="86">
        <v>0.66383616383616384</v>
      </c>
      <c r="G311" s="86">
        <v>1</v>
      </c>
    </row>
    <row r="312" spans="1:7" x14ac:dyDescent="0.25">
      <c r="A312" s="75">
        <v>2012</v>
      </c>
      <c r="B312" s="75">
        <v>10</v>
      </c>
      <c r="C312" s="75" t="s">
        <v>74</v>
      </c>
      <c r="D312" s="75" t="s">
        <v>29</v>
      </c>
      <c r="E312" s="75" t="s">
        <v>32</v>
      </c>
      <c r="F312" s="86">
        <v>0.68515057113187949</v>
      </c>
      <c r="G312" s="86">
        <v>1</v>
      </c>
    </row>
    <row r="313" spans="1:7" x14ac:dyDescent="0.25">
      <c r="A313" s="75">
        <v>2012</v>
      </c>
      <c r="B313" s="75">
        <v>10</v>
      </c>
      <c r="C313" s="75" t="s">
        <v>74</v>
      </c>
      <c r="D313" s="75" t="s">
        <v>29</v>
      </c>
      <c r="E313" s="75" t="s">
        <v>33</v>
      </c>
      <c r="F313" s="86">
        <v>0.70114591291061878</v>
      </c>
      <c r="G313" s="86">
        <v>1</v>
      </c>
    </row>
    <row r="314" spans="1:7" x14ac:dyDescent="0.25">
      <c r="A314" s="75">
        <v>2012</v>
      </c>
      <c r="B314" s="75">
        <v>10</v>
      </c>
      <c r="C314" s="75" t="s">
        <v>74</v>
      </c>
      <c r="D314" s="75" t="s">
        <v>29</v>
      </c>
      <c r="E314" s="75" t="s">
        <v>34</v>
      </c>
      <c r="F314" s="86">
        <v>0.7368720648925573</v>
      </c>
      <c r="G314" s="86">
        <v>1</v>
      </c>
    </row>
    <row r="315" spans="1:7" x14ac:dyDescent="0.25">
      <c r="A315" s="75">
        <v>2012</v>
      </c>
      <c r="B315" s="75">
        <v>10</v>
      </c>
      <c r="C315" s="75" t="s">
        <v>74</v>
      </c>
      <c r="D315" s="75" t="s">
        <v>29</v>
      </c>
      <c r="E315" s="75" t="s">
        <v>35</v>
      </c>
      <c r="F315" s="86">
        <v>0.74716686205549043</v>
      </c>
      <c r="G315" s="86">
        <v>1</v>
      </c>
    </row>
    <row r="316" spans="1:7" x14ac:dyDescent="0.25">
      <c r="A316" s="75">
        <v>2012</v>
      </c>
      <c r="B316" s="75">
        <v>10</v>
      </c>
      <c r="C316" s="75" t="s">
        <v>74</v>
      </c>
      <c r="D316" s="75" t="s">
        <v>29</v>
      </c>
      <c r="E316" s="75" t="s">
        <v>36</v>
      </c>
      <c r="F316" s="86">
        <v>0.70857881879580398</v>
      </c>
      <c r="G316" s="86">
        <v>1</v>
      </c>
    </row>
    <row r="317" spans="1:7" x14ac:dyDescent="0.25">
      <c r="A317" s="75">
        <v>2012</v>
      </c>
      <c r="B317" s="75">
        <v>10</v>
      </c>
      <c r="C317" s="75" t="s">
        <v>74</v>
      </c>
      <c r="D317" s="75" t="s">
        <v>29</v>
      </c>
      <c r="E317" s="75" t="s">
        <v>37</v>
      </c>
      <c r="F317" s="86">
        <v>0.66475409836065569</v>
      </c>
      <c r="G317" s="86">
        <v>1</v>
      </c>
    </row>
    <row r="318" spans="1:7" x14ac:dyDescent="0.25">
      <c r="A318" s="75">
        <v>2012</v>
      </c>
      <c r="B318" s="75">
        <v>10</v>
      </c>
      <c r="C318" s="75" t="s">
        <v>74</v>
      </c>
      <c r="D318" s="75" t="s">
        <v>48</v>
      </c>
      <c r="E318" s="75" t="s">
        <v>43</v>
      </c>
      <c r="F318" s="86">
        <v>0.64324324324324322</v>
      </c>
      <c r="G318" s="86">
        <v>1</v>
      </c>
    </row>
    <row r="319" spans="1:7" x14ac:dyDescent="0.25">
      <c r="A319" s="75">
        <v>2012</v>
      </c>
      <c r="B319" s="75">
        <v>10</v>
      </c>
      <c r="C319" s="75" t="s">
        <v>74</v>
      </c>
      <c r="D319" s="75" t="s">
        <v>48</v>
      </c>
      <c r="E319" s="75" t="s">
        <v>44</v>
      </c>
      <c r="F319" s="86">
        <v>0.70523138832997989</v>
      </c>
      <c r="G319" s="86">
        <v>0</v>
      </c>
    </row>
    <row r="320" spans="1:7" x14ac:dyDescent="0.25">
      <c r="A320" s="75">
        <v>2012</v>
      </c>
      <c r="B320" s="75">
        <v>10</v>
      </c>
      <c r="C320" s="75" t="s">
        <v>74</v>
      </c>
      <c r="D320" s="75" t="s">
        <v>48</v>
      </c>
      <c r="E320" s="75" t="s">
        <v>42</v>
      </c>
      <c r="F320" s="86">
        <v>0.68385650224215244</v>
      </c>
      <c r="G320" s="86">
        <v>0</v>
      </c>
    </row>
    <row r="321" spans="1:7" x14ac:dyDescent="0.25">
      <c r="A321" s="75">
        <v>2012</v>
      </c>
      <c r="B321" s="75">
        <v>10</v>
      </c>
      <c r="C321" s="75" t="s">
        <v>74</v>
      </c>
      <c r="D321" s="75" t="s">
        <v>48</v>
      </c>
      <c r="E321" s="75" t="s">
        <v>45</v>
      </c>
      <c r="F321" s="86">
        <v>0.68235294117647061</v>
      </c>
      <c r="G321" s="86">
        <v>0</v>
      </c>
    </row>
    <row r="322" spans="1:7" x14ac:dyDescent="0.25">
      <c r="A322" s="75">
        <v>2012</v>
      </c>
      <c r="B322" s="75">
        <v>10</v>
      </c>
      <c r="C322" s="75" t="s">
        <v>74</v>
      </c>
      <c r="D322" s="75" t="s">
        <v>48</v>
      </c>
      <c r="E322" s="75" t="s">
        <v>41</v>
      </c>
      <c r="F322" s="86">
        <v>0.70449407223600768</v>
      </c>
      <c r="G322" s="86">
        <v>0</v>
      </c>
    </row>
    <row r="323" spans="1:7" x14ac:dyDescent="0.25">
      <c r="A323" s="75">
        <v>2012</v>
      </c>
      <c r="B323" s="75">
        <v>10</v>
      </c>
      <c r="C323" s="75" t="s">
        <v>74</v>
      </c>
      <c r="D323" s="75" t="s">
        <v>53</v>
      </c>
      <c r="E323" s="75" t="s">
        <v>51</v>
      </c>
      <c r="F323" s="86">
        <v>0.61056105610561051</v>
      </c>
      <c r="G323" s="86">
        <v>1</v>
      </c>
    </row>
    <row r="324" spans="1:7" x14ac:dyDescent="0.25">
      <c r="A324" s="75">
        <v>2012</v>
      </c>
      <c r="B324" s="75">
        <v>10</v>
      </c>
      <c r="C324" s="75" t="s">
        <v>74</v>
      </c>
      <c r="D324" s="75" t="s">
        <v>53</v>
      </c>
      <c r="E324" s="75" t="s">
        <v>50</v>
      </c>
      <c r="F324" s="86">
        <v>0.6428571428571429</v>
      </c>
      <c r="G324" s="86">
        <v>1</v>
      </c>
    </row>
    <row r="325" spans="1:7" x14ac:dyDescent="0.25">
      <c r="A325" s="75">
        <v>2012</v>
      </c>
      <c r="B325" s="75">
        <v>10</v>
      </c>
      <c r="C325" s="75" t="s">
        <v>74</v>
      </c>
      <c r="D325" s="75" t="s">
        <v>53</v>
      </c>
      <c r="E325" s="75" t="s">
        <v>49</v>
      </c>
      <c r="F325" s="86">
        <v>0.70532618972581151</v>
      </c>
      <c r="G325" s="86">
        <v>0</v>
      </c>
    </row>
    <row r="326" spans="1:7" x14ac:dyDescent="0.25">
      <c r="A326" s="75">
        <v>2012</v>
      </c>
      <c r="B326" s="75">
        <v>10</v>
      </c>
      <c r="C326" s="75" t="s">
        <v>74</v>
      </c>
      <c r="D326" s="75" t="s">
        <v>53</v>
      </c>
      <c r="E326" s="75" t="s">
        <v>52</v>
      </c>
      <c r="F326" s="86">
        <v>0.65864332603938736</v>
      </c>
      <c r="G326" s="86">
        <v>1</v>
      </c>
    </row>
    <row r="327" spans="1:7" x14ac:dyDescent="0.25">
      <c r="A327" s="75">
        <v>2012</v>
      </c>
      <c r="B327" s="75">
        <v>11</v>
      </c>
      <c r="C327" s="75" t="s">
        <v>89</v>
      </c>
      <c r="D327" s="75" t="s">
        <v>29</v>
      </c>
      <c r="E327" s="75" t="s">
        <v>30</v>
      </c>
      <c r="F327" s="86">
        <v>0.57777777777777772</v>
      </c>
      <c r="G327" s="86">
        <v>0</v>
      </c>
    </row>
    <row r="328" spans="1:7" x14ac:dyDescent="0.25">
      <c r="A328" s="75">
        <v>2012</v>
      </c>
      <c r="B328" s="75">
        <v>11</v>
      </c>
      <c r="C328" s="75" t="s">
        <v>89</v>
      </c>
      <c r="D328" s="75" t="s">
        <v>29</v>
      </c>
      <c r="E328" s="75" t="s">
        <v>31</v>
      </c>
      <c r="F328" s="86">
        <v>0.6309213951067153</v>
      </c>
      <c r="G328" s="86">
        <v>1</v>
      </c>
    </row>
    <row r="329" spans="1:7" x14ac:dyDescent="0.25">
      <c r="A329" s="75">
        <v>2012</v>
      </c>
      <c r="B329" s="75">
        <v>11</v>
      </c>
      <c r="C329" s="75" t="s">
        <v>89</v>
      </c>
      <c r="D329" s="75" t="s">
        <v>29</v>
      </c>
      <c r="E329" s="75" t="s">
        <v>32</v>
      </c>
      <c r="F329" s="86">
        <v>0.66421143847486996</v>
      </c>
      <c r="G329" s="86">
        <v>1</v>
      </c>
    </row>
    <row r="330" spans="1:7" x14ac:dyDescent="0.25">
      <c r="A330" s="75">
        <v>2012</v>
      </c>
      <c r="B330" s="75">
        <v>11</v>
      </c>
      <c r="C330" s="75" t="s">
        <v>89</v>
      </c>
      <c r="D330" s="75" t="s">
        <v>29</v>
      </c>
      <c r="E330" s="75" t="s">
        <v>33</v>
      </c>
      <c r="F330" s="86">
        <v>0.6676660880542844</v>
      </c>
      <c r="G330" s="86">
        <v>1</v>
      </c>
    </row>
    <row r="331" spans="1:7" x14ac:dyDescent="0.25">
      <c r="A331" s="75">
        <v>2012</v>
      </c>
      <c r="B331" s="75">
        <v>11</v>
      </c>
      <c r="C331" s="75" t="s">
        <v>89</v>
      </c>
      <c r="D331" s="75" t="s">
        <v>29</v>
      </c>
      <c r="E331" s="75" t="s">
        <v>34</v>
      </c>
      <c r="F331" s="86">
        <v>0.69888806523350633</v>
      </c>
      <c r="G331" s="86">
        <v>1</v>
      </c>
    </row>
    <row r="332" spans="1:7" x14ac:dyDescent="0.25">
      <c r="A332" s="75">
        <v>2012</v>
      </c>
      <c r="B332" s="75">
        <v>11</v>
      </c>
      <c r="C332" s="75" t="s">
        <v>89</v>
      </c>
      <c r="D332" s="75" t="s">
        <v>29</v>
      </c>
      <c r="E332" s="75" t="s">
        <v>35</v>
      </c>
      <c r="F332" s="86">
        <v>0.70219825798423896</v>
      </c>
      <c r="G332" s="86">
        <v>1</v>
      </c>
    </row>
    <row r="333" spans="1:7" x14ac:dyDescent="0.25">
      <c r="A333" s="75">
        <v>2012</v>
      </c>
      <c r="B333" s="75">
        <v>11</v>
      </c>
      <c r="C333" s="75" t="s">
        <v>89</v>
      </c>
      <c r="D333" s="75" t="s">
        <v>29</v>
      </c>
      <c r="E333" s="75" t="s">
        <v>36</v>
      </c>
      <c r="F333" s="86">
        <v>0.64380804953560367</v>
      </c>
      <c r="G333" s="86">
        <v>1</v>
      </c>
    </row>
    <row r="334" spans="1:7" x14ac:dyDescent="0.25">
      <c r="A334" s="75">
        <v>2012</v>
      </c>
      <c r="B334" s="75">
        <v>11</v>
      </c>
      <c r="C334" s="75" t="s">
        <v>89</v>
      </c>
      <c r="D334" s="75" t="s">
        <v>29</v>
      </c>
      <c r="E334" s="75" t="s">
        <v>37</v>
      </c>
      <c r="F334" s="86">
        <v>0.59755369928400959</v>
      </c>
      <c r="G334" s="86">
        <v>0</v>
      </c>
    </row>
    <row r="335" spans="1:7" x14ac:dyDescent="0.25">
      <c r="A335" s="75">
        <v>2012</v>
      </c>
      <c r="B335" s="75">
        <v>11</v>
      </c>
      <c r="C335" s="75" t="s">
        <v>89</v>
      </c>
      <c r="D335" s="75" t="s">
        <v>48</v>
      </c>
      <c r="E335" s="75" t="s">
        <v>43</v>
      </c>
      <c r="F335" s="86">
        <v>0.59361571516267653</v>
      </c>
      <c r="G335" s="86">
        <v>1</v>
      </c>
    </row>
    <row r="336" spans="1:7" x14ac:dyDescent="0.25">
      <c r="A336" s="75">
        <v>2012</v>
      </c>
      <c r="B336" s="75">
        <v>11</v>
      </c>
      <c r="C336" s="75" t="s">
        <v>89</v>
      </c>
      <c r="D336" s="75" t="s">
        <v>48</v>
      </c>
      <c r="E336" s="75" t="s">
        <v>44</v>
      </c>
      <c r="F336" s="86">
        <v>0.62018730489073881</v>
      </c>
      <c r="G336" s="86">
        <v>1</v>
      </c>
    </row>
    <row r="337" spans="1:7" x14ac:dyDescent="0.25">
      <c r="A337" s="75">
        <v>2012</v>
      </c>
      <c r="B337" s="75">
        <v>11</v>
      </c>
      <c r="C337" s="75" t="s">
        <v>89</v>
      </c>
      <c r="D337" s="75" t="s">
        <v>48</v>
      </c>
      <c r="E337" s="75" t="s">
        <v>42</v>
      </c>
      <c r="F337" s="86">
        <v>0.63466042154566749</v>
      </c>
      <c r="G337" s="86">
        <v>0</v>
      </c>
    </row>
    <row r="338" spans="1:7" x14ac:dyDescent="0.25">
      <c r="A338" s="75">
        <v>2012</v>
      </c>
      <c r="B338" s="75">
        <v>11</v>
      </c>
      <c r="C338" s="75" t="s">
        <v>89</v>
      </c>
      <c r="D338" s="75" t="s">
        <v>48</v>
      </c>
      <c r="E338" s="75" t="s">
        <v>45</v>
      </c>
      <c r="F338" s="86">
        <v>0.66463414634146345</v>
      </c>
      <c r="G338" s="86">
        <v>0</v>
      </c>
    </row>
    <row r="339" spans="1:7" x14ac:dyDescent="0.25">
      <c r="A339" s="75">
        <v>2012</v>
      </c>
      <c r="B339" s="75">
        <v>11</v>
      </c>
      <c r="C339" s="75" t="s">
        <v>89</v>
      </c>
      <c r="D339" s="75" t="s">
        <v>48</v>
      </c>
      <c r="E339" s="75" t="s">
        <v>41</v>
      </c>
      <c r="F339" s="86">
        <v>0.63466042154566749</v>
      </c>
      <c r="G339" s="86">
        <v>0</v>
      </c>
    </row>
    <row r="340" spans="1:7" x14ac:dyDescent="0.25">
      <c r="A340" s="75">
        <v>2012</v>
      </c>
      <c r="B340" s="75">
        <v>11</v>
      </c>
      <c r="C340" s="75" t="s">
        <v>89</v>
      </c>
      <c r="D340" s="75" t="s">
        <v>53</v>
      </c>
      <c r="E340" s="75" t="s">
        <v>51</v>
      </c>
      <c r="F340" s="86">
        <v>0.60070671378091878</v>
      </c>
      <c r="G340" s="86">
        <v>1</v>
      </c>
    </row>
    <row r="341" spans="1:7" x14ac:dyDescent="0.25">
      <c r="A341" s="75">
        <v>2012</v>
      </c>
      <c r="B341" s="75">
        <v>11</v>
      </c>
      <c r="C341" s="75" t="s">
        <v>89</v>
      </c>
      <c r="D341" s="75" t="s">
        <v>53</v>
      </c>
      <c r="E341" s="75" t="s">
        <v>50</v>
      </c>
      <c r="F341" s="86">
        <v>0.62197802197802199</v>
      </c>
      <c r="G341" s="86">
        <v>0</v>
      </c>
    </row>
    <row r="342" spans="1:7" x14ac:dyDescent="0.25">
      <c r="A342" s="75">
        <v>2012</v>
      </c>
      <c r="B342" s="75">
        <v>11</v>
      </c>
      <c r="C342" s="75" t="s">
        <v>89</v>
      </c>
      <c r="D342" s="75" t="s">
        <v>53</v>
      </c>
      <c r="E342" s="75" t="s">
        <v>49</v>
      </c>
      <c r="F342" s="86">
        <v>0.66343229944158788</v>
      </c>
      <c r="G342" s="86">
        <v>0</v>
      </c>
    </row>
    <row r="343" spans="1:7" x14ac:dyDescent="0.25">
      <c r="A343" s="75">
        <v>2012</v>
      </c>
      <c r="B343" s="75">
        <v>11</v>
      </c>
      <c r="C343" s="75" t="s">
        <v>89</v>
      </c>
      <c r="D343" s="75" t="s">
        <v>53</v>
      </c>
      <c r="E343" s="75" t="s">
        <v>52</v>
      </c>
      <c r="F343" s="86">
        <v>0.63895486935866985</v>
      </c>
      <c r="G343" s="86">
        <v>0</v>
      </c>
    </row>
    <row r="344" spans="1:7" x14ac:dyDescent="0.25">
      <c r="A344" s="75">
        <v>2012</v>
      </c>
      <c r="B344" s="75">
        <v>12</v>
      </c>
      <c r="C344" s="75" t="s">
        <v>90</v>
      </c>
      <c r="D344" s="75" t="s">
        <v>29</v>
      </c>
      <c r="E344" s="75" t="s">
        <v>30</v>
      </c>
      <c r="F344" s="86">
        <v>0.62954796030871008</v>
      </c>
      <c r="G344" s="86">
        <v>0</v>
      </c>
    </row>
    <row r="345" spans="1:7" x14ac:dyDescent="0.25">
      <c r="A345" s="75">
        <v>2012</v>
      </c>
      <c r="B345" s="75">
        <v>12</v>
      </c>
      <c r="C345" s="75" t="s">
        <v>90</v>
      </c>
      <c r="D345" s="75" t="s">
        <v>29</v>
      </c>
      <c r="E345" s="75" t="s">
        <v>31</v>
      </c>
      <c r="F345" s="86">
        <v>0.69816996741037851</v>
      </c>
      <c r="G345" s="86">
        <v>1</v>
      </c>
    </row>
    <row r="346" spans="1:7" x14ac:dyDescent="0.25">
      <c r="A346" s="75">
        <v>2012</v>
      </c>
      <c r="B346" s="75">
        <v>12</v>
      </c>
      <c r="C346" s="75" t="s">
        <v>90</v>
      </c>
      <c r="D346" s="75" t="s">
        <v>29</v>
      </c>
      <c r="E346" s="75" t="s">
        <v>32</v>
      </c>
      <c r="F346" s="86">
        <v>0.72560467055879896</v>
      </c>
      <c r="G346" s="86">
        <v>1</v>
      </c>
    </row>
    <row r="347" spans="1:7" x14ac:dyDescent="0.25">
      <c r="A347" s="75">
        <v>2012</v>
      </c>
      <c r="B347" s="75">
        <v>12</v>
      </c>
      <c r="C347" s="75" t="s">
        <v>90</v>
      </c>
      <c r="D347" s="75" t="s">
        <v>29</v>
      </c>
      <c r="E347" s="75" t="s">
        <v>33</v>
      </c>
      <c r="F347" s="86">
        <v>0.74367622259696464</v>
      </c>
      <c r="G347" s="86">
        <v>1</v>
      </c>
    </row>
    <row r="348" spans="1:7" x14ac:dyDescent="0.25">
      <c r="A348" s="75">
        <v>2012</v>
      </c>
      <c r="B348" s="75">
        <v>12</v>
      </c>
      <c r="C348" s="75" t="s">
        <v>90</v>
      </c>
      <c r="D348" s="75" t="s">
        <v>29</v>
      </c>
      <c r="E348" s="75" t="s">
        <v>34</v>
      </c>
      <c r="F348" s="86">
        <v>0.78492778492778492</v>
      </c>
      <c r="G348" s="86">
        <v>1</v>
      </c>
    </row>
    <row r="349" spans="1:7" x14ac:dyDescent="0.25">
      <c r="A349" s="75">
        <v>2012</v>
      </c>
      <c r="B349" s="75">
        <v>12</v>
      </c>
      <c r="C349" s="75" t="s">
        <v>90</v>
      </c>
      <c r="D349" s="75" t="s">
        <v>29</v>
      </c>
      <c r="E349" s="75" t="s">
        <v>35</v>
      </c>
      <c r="F349" s="86">
        <v>0.80152370944437146</v>
      </c>
      <c r="G349" s="86">
        <v>1</v>
      </c>
    </row>
    <row r="350" spans="1:7" x14ac:dyDescent="0.25">
      <c r="A350" s="75">
        <v>2012</v>
      </c>
      <c r="B350" s="75">
        <v>12</v>
      </c>
      <c r="C350" s="75" t="s">
        <v>90</v>
      </c>
      <c r="D350" s="75" t="s">
        <v>29</v>
      </c>
      <c r="E350" s="75" t="s">
        <v>36</v>
      </c>
      <c r="F350" s="86">
        <v>0.78704241719930268</v>
      </c>
      <c r="G350" s="86">
        <v>1</v>
      </c>
    </row>
    <row r="351" spans="1:7" x14ac:dyDescent="0.25">
      <c r="A351" s="75">
        <v>2012</v>
      </c>
      <c r="B351" s="75">
        <v>12</v>
      </c>
      <c r="C351" s="75" t="s">
        <v>90</v>
      </c>
      <c r="D351" s="75" t="s">
        <v>29</v>
      </c>
      <c r="E351" s="75" t="s">
        <v>37</v>
      </c>
      <c r="F351" s="86">
        <v>0.73447419265801817</v>
      </c>
      <c r="G351" s="86">
        <v>1</v>
      </c>
    </row>
    <row r="352" spans="1:7" x14ac:dyDescent="0.25">
      <c r="A352" s="75">
        <v>2012</v>
      </c>
      <c r="B352" s="75">
        <v>12</v>
      </c>
      <c r="C352" s="75" t="s">
        <v>90</v>
      </c>
      <c r="D352" s="75" t="s">
        <v>48</v>
      </c>
      <c r="E352" s="75" t="s">
        <v>43</v>
      </c>
      <c r="F352" s="86">
        <v>0.71480144404332135</v>
      </c>
      <c r="G352" s="86">
        <v>1</v>
      </c>
    </row>
    <row r="353" spans="1:7" x14ac:dyDescent="0.25">
      <c r="A353" s="75">
        <v>2012</v>
      </c>
      <c r="B353" s="75">
        <v>12</v>
      </c>
      <c r="C353" s="75" t="s">
        <v>90</v>
      </c>
      <c r="D353" s="75" t="s">
        <v>48</v>
      </c>
      <c r="E353" s="75" t="s">
        <v>44</v>
      </c>
      <c r="F353" s="86">
        <v>0.75279755849440488</v>
      </c>
      <c r="G353" s="86">
        <v>0</v>
      </c>
    </row>
    <row r="354" spans="1:7" x14ac:dyDescent="0.25">
      <c r="A354" s="75">
        <v>2012</v>
      </c>
      <c r="B354" s="75">
        <v>12</v>
      </c>
      <c r="C354" s="75" t="s">
        <v>90</v>
      </c>
      <c r="D354" s="75" t="s">
        <v>48</v>
      </c>
      <c r="E354" s="75" t="s">
        <v>42</v>
      </c>
      <c r="F354" s="86">
        <v>0.74492099322799099</v>
      </c>
      <c r="G354" s="86">
        <v>0</v>
      </c>
    </row>
    <row r="355" spans="1:7" x14ac:dyDescent="0.25">
      <c r="A355" s="75">
        <v>2012</v>
      </c>
      <c r="B355" s="75">
        <v>12</v>
      </c>
      <c r="C355" s="75" t="s">
        <v>90</v>
      </c>
      <c r="D355" s="75" t="s">
        <v>48</v>
      </c>
      <c r="E355" s="75" t="s">
        <v>45</v>
      </c>
      <c r="F355" s="86">
        <v>0.74117647058823533</v>
      </c>
      <c r="G355" s="86">
        <v>0</v>
      </c>
    </row>
    <row r="356" spans="1:7" x14ac:dyDescent="0.25">
      <c r="A356" s="75">
        <v>2012</v>
      </c>
      <c r="B356" s="75">
        <v>12</v>
      </c>
      <c r="C356" s="75" t="s">
        <v>90</v>
      </c>
      <c r="D356" s="75" t="s">
        <v>48</v>
      </c>
      <c r="E356" s="75" t="s">
        <v>41</v>
      </c>
      <c r="F356" s="86">
        <v>0.75517843773396554</v>
      </c>
      <c r="G356" s="86">
        <v>0</v>
      </c>
    </row>
    <row r="357" spans="1:7" x14ac:dyDescent="0.25">
      <c r="A357" s="75">
        <v>2012</v>
      </c>
      <c r="B357" s="75">
        <v>12</v>
      </c>
      <c r="C357" s="75" t="s">
        <v>90</v>
      </c>
      <c r="D357" s="75" t="s">
        <v>53</v>
      </c>
      <c r="E357" s="75" t="s">
        <v>51</v>
      </c>
      <c r="F357" s="86">
        <v>0.67656765676567654</v>
      </c>
      <c r="G357" s="86">
        <v>1</v>
      </c>
    </row>
    <row r="358" spans="1:7" x14ac:dyDescent="0.25">
      <c r="A358" s="75">
        <v>2012</v>
      </c>
      <c r="B358" s="75">
        <v>12</v>
      </c>
      <c r="C358" s="75" t="s">
        <v>90</v>
      </c>
      <c r="D358" s="75" t="s">
        <v>53</v>
      </c>
      <c r="E358" s="75" t="s">
        <v>50</v>
      </c>
      <c r="F358" s="86">
        <v>0.66457023060796649</v>
      </c>
      <c r="G358" s="86">
        <v>1</v>
      </c>
    </row>
    <row r="359" spans="1:7" x14ac:dyDescent="0.25">
      <c r="A359" s="75">
        <v>2012</v>
      </c>
      <c r="B359" s="75">
        <v>12</v>
      </c>
      <c r="C359" s="75" t="s">
        <v>90</v>
      </c>
      <c r="D359" s="75" t="s">
        <v>53</v>
      </c>
      <c r="E359" s="75" t="s">
        <v>49</v>
      </c>
      <c r="F359" s="86">
        <v>0.75571047558689164</v>
      </c>
      <c r="G359" s="86">
        <v>0</v>
      </c>
    </row>
    <row r="360" spans="1:7" x14ac:dyDescent="0.25">
      <c r="A360" s="75">
        <v>2012</v>
      </c>
      <c r="B360" s="75">
        <v>12</v>
      </c>
      <c r="C360" s="75" t="s">
        <v>90</v>
      </c>
      <c r="D360" s="75" t="s">
        <v>53</v>
      </c>
      <c r="E360" s="75" t="s">
        <v>52</v>
      </c>
      <c r="F360" s="86">
        <v>0.73942093541202669</v>
      </c>
      <c r="G360" s="86">
        <v>0</v>
      </c>
    </row>
    <row r="361" spans="1:7" x14ac:dyDescent="0.25">
      <c r="A361" s="75">
        <v>2012</v>
      </c>
      <c r="B361" s="75">
        <v>16</v>
      </c>
      <c r="C361" s="75" t="s">
        <v>91</v>
      </c>
      <c r="D361" s="75" t="s">
        <v>29</v>
      </c>
      <c r="E361" s="75" t="s">
        <v>30</v>
      </c>
      <c r="F361" s="86">
        <v>0.46896191966614503</v>
      </c>
      <c r="G361" s="86">
        <v>0</v>
      </c>
    </row>
    <row r="362" spans="1:7" x14ac:dyDescent="0.25">
      <c r="A362" s="75">
        <v>2012</v>
      </c>
      <c r="B362" s="75">
        <v>16</v>
      </c>
      <c r="C362" s="75" t="s">
        <v>91</v>
      </c>
      <c r="D362" s="75" t="s">
        <v>29</v>
      </c>
      <c r="E362" s="75" t="s">
        <v>31</v>
      </c>
      <c r="F362" s="86">
        <v>0.51333032083145047</v>
      </c>
      <c r="G362" s="86">
        <v>1</v>
      </c>
    </row>
    <row r="363" spans="1:7" x14ac:dyDescent="0.25">
      <c r="A363" s="75">
        <v>2012</v>
      </c>
      <c r="B363" s="75">
        <v>16</v>
      </c>
      <c r="C363" s="75" t="s">
        <v>91</v>
      </c>
      <c r="D363" s="75" t="s">
        <v>29</v>
      </c>
      <c r="E363" s="75" t="s">
        <v>32</v>
      </c>
      <c r="F363" s="86">
        <v>0.54101722723543888</v>
      </c>
      <c r="G363" s="86">
        <v>1</v>
      </c>
    </row>
    <row r="364" spans="1:7" x14ac:dyDescent="0.25">
      <c r="A364" s="75">
        <v>2012</v>
      </c>
      <c r="B364" s="75">
        <v>16</v>
      </c>
      <c r="C364" s="75" t="s">
        <v>91</v>
      </c>
      <c r="D364" s="75" t="s">
        <v>29</v>
      </c>
      <c r="E364" s="75" t="s">
        <v>33</v>
      </c>
      <c r="F364" s="86">
        <v>0.56765389082462259</v>
      </c>
      <c r="G364" s="86">
        <v>1</v>
      </c>
    </row>
    <row r="365" spans="1:7" x14ac:dyDescent="0.25">
      <c r="A365" s="75">
        <v>2012</v>
      </c>
      <c r="B365" s="75">
        <v>16</v>
      </c>
      <c r="C365" s="75" t="s">
        <v>91</v>
      </c>
      <c r="D365" s="75" t="s">
        <v>29</v>
      </c>
      <c r="E365" s="75" t="s">
        <v>34</v>
      </c>
      <c r="F365" s="86">
        <v>0.61258955987717501</v>
      </c>
      <c r="G365" s="86">
        <v>1</v>
      </c>
    </row>
    <row r="366" spans="1:7" x14ac:dyDescent="0.25">
      <c r="A366" s="75">
        <v>2012</v>
      </c>
      <c r="B366" s="75">
        <v>16</v>
      </c>
      <c r="C366" s="75" t="s">
        <v>91</v>
      </c>
      <c r="D366" s="75" t="s">
        <v>29</v>
      </c>
      <c r="E366" s="75" t="s">
        <v>35</v>
      </c>
      <c r="F366" s="86">
        <v>0.65289091992847204</v>
      </c>
      <c r="G366" s="86">
        <v>1</v>
      </c>
    </row>
    <row r="367" spans="1:7" x14ac:dyDescent="0.25">
      <c r="A367" s="75">
        <v>2012</v>
      </c>
      <c r="B367" s="75">
        <v>16</v>
      </c>
      <c r="C367" s="75" t="s">
        <v>91</v>
      </c>
      <c r="D367" s="75" t="s">
        <v>29</v>
      </c>
      <c r="E367" s="75" t="s">
        <v>36</v>
      </c>
      <c r="F367" s="86">
        <v>0.6499597423510467</v>
      </c>
      <c r="G367" s="86">
        <v>1</v>
      </c>
    </row>
    <row r="368" spans="1:7" x14ac:dyDescent="0.25">
      <c r="A368" s="75">
        <v>2012</v>
      </c>
      <c r="B368" s="75">
        <v>16</v>
      </c>
      <c r="C368" s="75" t="s">
        <v>91</v>
      </c>
      <c r="D368" s="75" t="s">
        <v>29</v>
      </c>
      <c r="E368" s="75" t="s">
        <v>37</v>
      </c>
      <c r="F368" s="86">
        <v>0.63716502115655849</v>
      </c>
      <c r="G368" s="86">
        <v>1</v>
      </c>
    </row>
    <row r="369" spans="1:7" x14ac:dyDescent="0.25">
      <c r="A369" s="75">
        <v>2012</v>
      </c>
      <c r="B369" s="75">
        <v>16</v>
      </c>
      <c r="C369" s="75" t="s">
        <v>91</v>
      </c>
      <c r="D369" s="75" t="s">
        <v>48</v>
      </c>
      <c r="E369" s="75" t="s">
        <v>43</v>
      </c>
      <c r="F369" s="86">
        <v>0.53969594594594594</v>
      </c>
      <c r="G369" s="86">
        <v>1</v>
      </c>
    </row>
    <row r="370" spans="1:7" x14ac:dyDescent="0.25">
      <c r="A370" s="75">
        <v>2012</v>
      </c>
      <c r="B370" s="75">
        <v>16</v>
      </c>
      <c r="C370" s="75" t="s">
        <v>91</v>
      </c>
      <c r="D370" s="75" t="s">
        <v>48</v>
      </c>
      <c r="E370" s="75" t="s">
        <v>44</v>
      </c>
      <c r="F370" s="86">
        <v>0.55130434782608695</v>
      </c>
      <c r="G370" s="86">
        <v>1</v>
      </c>
    </row>
    <row r="371" spans="1:7" x14ac:dyDescent="0.25">
      <c r="A371" s="75">
        <v>2012</v>
      </c>
      <c r="B371" s="75">
        <v>16</v>
      </c>
      <c r="C371" s="75" t="s">
        <v>91</v>
      </c>
      <c r="D371" s="75" t="s">
        <v>48</v>
      </c>
      <c r="E371" s="75" t="s">
        <v>42</v>
      </c>
      <c r="F371" s="86">
        <v>0.56834532374100721</v>
      </c>
      <c r="G371" s="86">
        <v>0</v>
      </c>
    </row>
    <row r="372" spans="1:7" x14ac:dyDescent="0.25">
      <c r="A372" s="75">
        <v>2012</v>
      </c>
      <c r="B372" s="75">
        <v>16</v>
      </c>
      <c r="C372" s="75" t="s">
        <v>91</v>
      </c>
      <c r="D372" s="75" t="s">
        <v>48</v>
      </c>
      <c r="E372" s="75" t="s">
        <v>45</v>
      </c>
      <c r="F372" s="86">
        <v>0.52941176470588236</v>
      </c>
      <c r="G372" s="86">
        <v>0</v>
      </c>
    </row>
    <row r="373" spans="1:7" x14ac:dyDescent="0.25">
      <c r="A373" s="75">
        <v>2012</v>
      </c>
      <c r="B373" s="75">
        <v>16</v>
      </c>
      <c r="C373" s="75" t="s">
        <v>91</v>
      </c>
      <c r="D373" s="75" t="s">
        <v>48</v>
      </c>
      <c r="E373" s="75" t="s">
        <v>41</v>
      </c>
      <c r="F373" s="86">
        <v>0.60632775440794773</v>
      </c>
      <c r="G373" s="86">
        <v>0</v>
      </c>
    </row>
    <row r="374" spans="1:7" x14ac:dyDescent="0.25">
      <c r="A374" s="75">
        <v>2012</v>
      </c>
      <c r="B374" s="75">
        <v>16</v>
      </c>
      <c r="C374" s="75" t="s">
        <v>91</v>
      </c>
      <c r="D374" s="75" t="s">
        <v>53</v>
      </c>
      <c r="E374" s="75" t="s">
        <v>51</v>
      </c>
      <c r="F374" s="86">
        <v>0.46706586826347307</v>
      </c>
      <c r="G374" s="86">
        <v>1</v>
      </c>
    </row>
    <row r="375" spans="1:7" x14ac:dyDescent="0.25">
      <c r="A375" s="75">
        <v>2012</v>
      </c>
      <c r="B375" s="75">
        <v>16</v>
      </c>
      <c r="C375" s="75" t="s">
        <v>91</v>
      </c>
      <c r="D375" s="75" t="s">
        <v>53</v>
      </c>
      <c r="E375" s="75" t="s">
        <v>50</v>
      </c>
      <c r="F375" s="86">
        <v>0.5246636771300448</v>
      </c>
      <c r="G375" s="86">
        <v>1</v>
      </c>
    </row>
    <row r="376" spans="1:7" x14ac:dyDescent="0.25">
      <c r="A376" s="75">
        <v>2012</v>
      </c>
      <c r="B376" s="75">
        <v>16</v>
      </c>
      <c r="C376" s="75" t="s">
        <v>91</v>
      </c>
      <c r="D376" s="75" t="s">
        <v>53</v>
      </c>
      <c r="E376" s="75" t="s">
        <v>49</v>
      </c>
      <c r="F376" s="86">
        <v>0.60084481802278444</v>
      </c>
      <c r="G376" s="86">
        <v>0</v>
      </c>
    </row>
    <row r="377" spans="1:7" x14ac:dyDescent="0.25">
      <c r="A377" s="75">
        <v>2012</v>
      </c>
      <c r="B377" s="75">
        <v>16</v>
      </c>
      <c r="C377" s="75" t="s">
        <v>91</v>
      </c>
      <c r="D377" s="75" t="s">
        <v>53</v>
      </c>
      <c r="E377" s="75" t="s">
        <v>52</v>
      </c>
      <c r="F377" s="86">
        <v>0.57371794871794868</v>
      </c>
      <c r="G377" s="86">
        <v>0</v>
      </c>
    </row>
    <row r="378" spans="1:7" x14ac:dyDescent="0.25">
      <c r="A378" s="75">
        <v>2012</v>
      </c>
      <c r="B378" s="75">
        <v>17</v>
      </c>
      <c r="C378" s="75" t="s">
        <v>92</v>
      </c>
      <c r="D378" s="75" t="s">
        <v>29</v>
      </c>
      <c r="E378" s="75" t="s">
        <v>30</v>
      </c>
      <c r="F378" s="86">
        <v>0.67604090577063547</v>
      </c>
      <c r="G378" s="86">
        <v>0</v>
      </c>
    </row>
    <row r="379" spans="1:7" x14ac:dyDescent="0.25">
      <c r="A379" s="75">
        <v>2012</v>
      </c>
      <c r="B379" s="75">
        <v>17</v>
      </c>
      <c r="C379" s="75" t="s">
        <v>92</v>
      </c>
      <c r="D379" s="75" t="s">
        <v>29</v>
      </c>
      <c r="E379" s="75" t="s">
        <v>31</v>
      </c>
      <c r="F379" s="86">
        <v>0.71350410345685156</v>
      </c>
      <c r="G379" s="86">
        <v>1</v>
      </c>
    </row>
    <row r="380" spans="1:7" x14ac:dyDescent="0.25">
      <c r="A380" s="75">
        <v>2012</v>
      </c>
      <c r="B380" s="75">
        <v>17</v>
      </c>
      <c r="C380" s="75" t="s">
        <v>92</v>
      </c>
      <c r="D380" s="75" t="s">
        <v>29</v>
      </c>
      <c r="E380" s="75" t="s">
        <v>32</v>
      </c>
      <c r="F380" s="86">
        <v>0.74495527355939251</v>
      </c>
      <c r="G380" s="86">
        <v>1</v>
      </c>
    </row>
    <row r="381" spans="1:7" x14ac:dyDescent="0.25">
      <c r="A381" s="75">
        <v>2012</v>
      </c>
      <c r="B381" s="75">
        <v>17</v>
      </c>
      <c r="C381" s="75" t="s">
        <v>92</v>
      </c>
      <c r="D381" s="75" t="s">
        <v>29</v>
      </c>
      <c r="E381" s="75" t="s">
        <v>33</v>
      </c>
      <c r="F381" s="86">
        <v>0.77037712895377131</v>
      </c>
      <c r="G381" s="86">
        <v>1</v>
      </c>
    </row>
    <row r="382" spans="1:7" x14ac:dyDescent="0.25">
      <c r="A382" s="75">
        <v>2012</v>
      </c>
      <c r="B382" s="75">
        <v>17</v>
      </c>
      <c r="C382" s="75" t="s">
        <v>92</v>
      </c>
      <c r="D382" s="75" t="s">
        <v>29</v>
      </c>
      <c r="E382" s="75" t="s">
        <v>34</v>
      </c>
      <c r="F382" s="86">
        <v>0.81343918344201871</v>
      </c>
      <c r="G382" s="86">
        <v>1</v>
      </c>
    </row>
    <row r="383" spans="1:7" x14ac:dyDescent="0.25">
      <c r="A383" s="75">
        <v>2012</v>
      </c>
      <c r="B383" s="75">
        <v>17</v>
      </c>
      <c r="C383" s="75" t="s">
        <v>92</v>
      </c>
      <c r="D383" s="75" t="s">
        <v>29</v>
      </c>
      <c r="E383" s="75" t="s">
        <v>35</v>
      </c>
      <c r="F383" s="86">
        <v>0.82233766233766237</v>
      </c>
      <c r="G383" s="86">
        <v>1</v>
      </c>
    </row>
    <row r="384" spans="1:7" x14ac:dyDescent="0.25">
      <c r="A384" s="75">
        <v>2012</v>
      </c>
      <c r="B384" s="75">
        <v>17</v>
      </c>
      <c r="C384" s="75" t="s">
        <v>92</v>
      </c>
      <c r="D384" s="75" t="s">
        <v>29</v>
      </c>
      <c r="E384" s="75" t="s">
        <v>36</v>
      </c>
      <c r="F384" s="86">
        <v>0.79116978989210673</v>
      </c>
      <c r="G384" s="86">
        <v>1</v>
      </c>
    </row>
    <row r="385" spans="1:7" x14ac:dyDescent="0.25">
      <c r="A385" s="75">
        <v>2012</v>
      </c>
      <c r="B385" s="75">
        <v>17</v>
      </c>
      <c r="C385" s="75" t="s">
        <v>92</v>
      </c>
      <c r="D385" s="75" t="s">
        <v>29</v>
      </c>
      <c r="E385" s="75" t="s">
        <v>37</v>
      </c>
      <c r="F385" s="86">
        <v>0.7670317926796687</v>
      </c>
      <c r="G385" s="86">
        <v>1</v>
      </c>
    </row>
    <row r="386" spans="1:7" x14ac:dyDescent="0.25">
      <c r="A386" s="75">
        <v>2012</v>
      </c>
      <c r="B386" s="75">
        <v>17</v>
      </c>
      <c r="C386" s="75" t="s">
        <v>92</v>
      </c>
      <c r="D386" s="75" t="s">
        <v>48</v>
      </c>
      <c r="E386" s="75" t="s">
        <v>43</v>
      </c>
      <c r="F386" s="86">
        <v>0.73266152934202722</v>
      </c>
      <c r="G386" s="86">
        <v>1</v>
      </c>
    </row>
    <row r="387" spans="1:7" x14ac:dyDescent="0.25">
      <c r="A387" s="75">
        <v>2012</v>
      </c>
      <c r="B387" s="75">
        <v>17</v>
      </c>
      <c r="C387" s="75" t="s">
        <v>92</v>
      </c>
      <c r="D387" s="75" t="s">
        <v>48</v>
      </c>
      <c r="E387" s="75" t="s">
        <v>44</v>
      </c>
      <c r="F387" s="86">
        <v>0.72261306532663316</v>
      </c>
      <c r="G387" s="86">
        <v>1</v>
      </c>
    </row>
    <row r="388" spans="1:7" x14ac:dyDescent="0.25">
      <c r="A388" s="75">
        <v>2012</v>
      </c>
      <c r="B388" s="75">
        <v>17</v>
      </c>
      <c r="C388" s="75" t="s">
        <v>92</v>
      </c>
      <c r="D388" s="75" t="s">
        <v>48</v>
      </c>
      <c r="E388" s="75" t="s">
        <v>42</v>
      </c>
      <c r="F388" s="86">
        <v>0.71902654867256632</v>
      </c>
      <c r="G388" s="86">
        <v>1</v>
      </c>
    </row>
    <row r="389" spans="1:7" x14ac:dyDescent="0.25">
      <c r="A389" s="75">
        <v>2012</v>
      </c>
      <c r="B389" s="75">
        <v>17</v>
      </c>
      <c r="C389" s="75" t="s">
        <v>92</v>
      </c>
      <c r="D389" s="75" t="s">
        <v>48</v>
      </c>
      <c r="E389" s="75" t="s">
        <v>45</v>
      </c>
      <c r="F389" s="86">
        <v>0.66473988439306353</v>
      </c>
      <c r="G389" s="86">
        <v>1</v>
      </c>
    </row>
    <row r="390" spans="1:7" x14ac:dyDescent="0.25">
      <c r="A390" s="75">
        <v>2012</v>
      </c>
      <c r="B390" s="75">
        <v>17</v>
      </c>
      <c r="C390" s="75" t="s">
        <v>92</v>
      </c>
      <c r="D390" s="75" t="s">
        <v>48</v>
      </c>
      <c r="E390" s="75" t="s">
        <v>41</v>
      </c>
      <c r="F390" s="86">
        <v>0.78292195162041478</v>
      </c>
      <c r="G390" s="86">
        <v>0</v>
      </c>
    </row>
    <row r="391" spans="1:7" x14ac:dyDescent="0.25">
      <c r="A391" s="75">
        <v>2012</v>
      </c>
      <c r="B391" s="75">
        <v>17</v>
      </c>
      <c r="C391" s="75" t="s">
        <v>92</v>
      </c>
      <c r="D391" s="75" t="s">
        <v>53</v>
      </c>
      <c r="E391" s="75" t="s">
        <v>51</v>
      </c>
      <c r="F391" s="86">
        <v>0.6875</v>
      </c>
      <c r="G391" s="86">
        <v>1</v>
      </c>
    </row>
    <row r="392" spans="1:7" x14ac:dyDescent="0.25">
      <c r="A392" s="75">
        <v>2012</v>
      </c>
      <c r="B392" s="75">
        <v>17</v>
      </c>
      <c r="C392" s="75" t="s">
        <v>92</v>
      </c>
      <c r="D392" s="75" t="s">
        <v>53</v>
      </c>
      <c r="E392" s="75" t="s">
        <v>50</v>
      </c>
      <c r="F392" s="86">
        <v>0.70798319327731096</v>
      </c>
      <c r="G392" s="86">
        <v>1</v>
      </c>
    </row>
    <row r="393" spans="1:7" x14ac:dyDescent="0.25">
      <c r="A393" s="75">
        <v>2012</v>
      </c>
      <c r="B393" s="75">
        <v>17</v>
      </c>
      <c r="C393" s="75" t="s">
        <v>92</v>
      </c>
      <c r="D393" s="75" t="s">
        <v>53</v>
      </c>
      <c r="E393" s="75" t="s">
        <v>49</v>
      </c>
      <c r="F393" s="86">
        <v>0.78291898674613758</v>
      </c>
      <c r="G393" s="86">
        <v>0</v>
      </c>
    </row>
    <row r="394" spans="1:7" x14ac:dyDescent="0.25">
      <c r="A394" s="75">
        <v>2012</v>
      </c>
      <c r="B394" s="75">
        <v>17</v>
      </c>
      <c r="C394" s="75" t="s">
        <v>92</v>
      </c>
      <c r="D394" s="75" t="s">
        <v>53</v>
      </c>
      <c r="E394" s="75" t="s">
        <v>52</v>
      </c>
      <c r="F394" s="86">
        <v>0.72391304347826091</v>
      </c>
      <c r="G394" s="86">
        <v>1</v>
      </c>
    </row>
    <row r="395" spans="1:7" x14ac:dyDescent="0.25">
      <c r="A395" s="75">
        <v>2012</v>
      </c>
      <c r="B395" s="75">
        <v>21</v>
      </c>
      <c r="C395" s="75" t="s">
        <v>93</v>
      </c>
      <c r="D395" s="75" t="s">
        <v>29</v>
      </c>
      <c r="E395" s="75" t="s">
        <v>30</v>
      </c>
      <c r="F395" s="86">
        <v>0.50479478327579597</v>
      </c>
      <c r="G395" s="86">
        <v>0</v>
      </c>
    </row>
    <row r="396" spans="1:7" x14ac:dyDescent="0.25">
      <c r="A396" s="75">
        <v>2012</v>
      </c>
      <c r="B396" s="75">
        <v>21</v>
      </c>
      <c r="C396" s="75" t="s">
        <v>93</v>
      </c>
      <c r="D396" s="75" t="s">
        <v>29</v>
      </c>
      <c r="E396" s="75" t="s">
        <v>31</v>
      </c>
      <c r="F396" s="86">
        <v>0.54829471491799009</v>
      </c>
      <c r="G396" s="86">
        <v>1</v>
      </c>
    </row>
    <row r="397" spans="1:7" x14ac:dyDescent="0.25">
      <c r="A397" s="75">
        <v>2012</v>
      </c>
      <c r="B397" s="75">
        <v>21</v>
      </c>
      <c r="C397" s="75" t="s">
        <v>93</v>
      </c>
      <c r="D397" s="75" t="s">
        <v>29</v>
      </c>
      <c r="E397" s="75" t="s">
        <v>32</v>
      </c>
      <c r="F397" s="86">
        <v>0.58699891657638137</v>
      </c>
      <c r="G397" s="86">
        <v>1</v>
      </c>
    </row>
    <row r="398" spans="1:7" x14ac:dyDescent="0.25">
      <c r="A398" s="75">
        <v>2012</v>
      </c>
      <c r="B398" s="75">
        <v>21</v>
      </c>
      <c r="C398" s="75" t="s">
        <v>93</v>
      </c>
      <c r="D398" s="75" t="s">
        <v>29</v>
      </c>
      <c r="E398" s="75" t="s">
        <v>33</v>
      </c>
      <c r="F398" s="86">
        <v>0.61750637755102045</v>
      </c>
      <c r="G398" s="86">
        <v>1</v>
      </c>
    </row>
    <row r="399" spans="1:7" x14ac:dyDescent="0.25">
      <c r="A399" s="75">
        <v>2012</v>
      </c>
      <c r="B399" s="75">
        <v>21</v>
      </c>
      <c r="C399" s="75" t="s">
        <v>93</v>
      </c>
      <c r="D399" s="75" t="s">
        <v>29</v>
      </c>
      <c r="E399" s="75" t="s">
        <v>34</v>
      </c>
      <c r="F399" s="86">
        <v>0.66760898675792291</v>
      </c>
      <c r="G399" s="86">
        <v>1</v>
      </c>
    </row>
    <row r="400" spans="1:7" x14ac:dyDescent="0.25">
      <c r="A400" s="75">
        <v>2012</v>
      </c>
      <c r="B400" s="75">
        <v>21</v>
      </c>
      <c r="C400" s="75" t="s">
        <v>93</v>
      </c>
      <c r="D400" s="75" t="s">
        <v>29</v>
      </c>
      <c r="E400" s="75" t="s">
        <v>35</v>
      </c>
      <c r="F400" s="86">
        <v>0.68757807078417765</v>
      </c>
      <c r="G400" s="86">
        <v>1</v>
      </c>
    </row>
    <row r="401" spans="1:7" x14ac:dyDescent="0.25">
      <c r="A401" s="75">
        <v>2012</v>
      </c>
      <c r="B401" s="75">
        <v>21</v>
      </c>
      <c r="C401" s="75" t="s">
        <v>93</v>
      </c>
      <c r="D401" s="75" t="s">
        <v>29</v>
      </c>
      <c r="E401" s="75" t="s">
        <v>36</v>
      </c>
      <c r="F401" s="86">
        <v>0.65084852294154616</v>
      </c>
      <c r="G401" s="86">
        <v>1</v>
      </c>
    </row>
    <row r="402" spans="1:7" x14ac:dyDescent="0.25">
      <c r="A402" s="75">
        <v>2012</v>
      </c>
      <c r="B402" s="75">
        <v>21</v>
      </c>
      <c r="C402" s="75" t="s">
        <v>93</v>
      </c>
      <c r="D402" s="75" t="s">
        <v>29</v>
      </c>
      <c r="E402" s="75" t="s">
        <v>37</v>
      </c>
      <c r="F402" s="86">
        <v>0.61813695249845779</v>
      </c>
      <c r="G402" s="86">
        <v>1</v>
      </c>
    </row>
    <row r="403" spans="1:7" x14ac:dyDescent="0.25">
      <c r="A403" s="75">
        <v>2012</v>
      </c>
      <c r="B403" s="75">
        <v>21</v>
      </c>
      <c r="C403" s="75" t="s">
        <v>93</v>
      </c>
      <c r="D403" s="75" t="s">
        <v>48</v>
      </c>
      <c r="E403" s="75" t="s">
        <v>43</v>
      </c>
      <c r="F403" s="86">
        <v>0.50387096774193552</v>
      </c>
      <c r="G403" s="86">
        <v>1</v>
      </c>
    </row>
    <row r="404" spans="1:7" x14ac:dyDescent="0.25">
      <c r="A404" s="75">
        <v>2012</v>
      </c>
      <c r="B404" s="75">
        <v>21</v>
      </c>
      <c r="C404" s="75" t="s">
        <v>93</v>
      </c>
      <c r="D404" s="75" t="s">
        <v>48</v>
      </c>
      <c r="E404" s="75" t="s">
        <v>44</v>
      </c>
      <c r="F404" s="86">
        <v>0.51096491228070173</v>
      </c>
      <c r="G404" s="86">
        <v>1</v>
      </c>
    </row>
    <row r="405" spans="1:7" x14ac:dyDescent="0.25">
      <c r="A405" s="75">
        <v>2012</v>
      </c>
      <c r="B405" s="75">
        <v>21</v>
      </c>
      <c r="C405" s="75" t="s">
        <v>93</v>
      </c>
      <c r="D405" s="75" t="s">
        <v>48</v>
      </c>
      <c r="E405" s="75" t="s">
        <v>42</v>
      </c>
      <c r="F405" s="86">
        <v>0.53827751196172247</v>
      </c>
      <c r="G405" s="86">
        <v>1</v>
      </c>
    </row>
    <row r="406" spans="1:7" x14ac:dyDescent="0.25">
      <c r="A406" s="75">
        <v>2012</v>
      </c>
      <c r="B406" s="75">
        <v>21</v>
      </c>
      <c r="C406" s="75" t="s">
        <v>93</v>
      </c>
      <c r="D406" s="75" t="s">
        <v>48</v>
      </c>
      <c r="E406" s="75" t="s">
        <v>45</v>
      </c>
      <c r="F406" s="86">
        <v>0.49358974358974361</v>
      </c>
      <c r="G406" s="86">
        <v>1</v>
      </c>
    </row>
    <row r="407" spans="1:7" x14ac:dyDescent="0.25">
      <c r="A407" s="75">
        <v>2012</v>
      </c>
      <c r="B407" s="75">
        <v>21</v>
      </c>
      <c r="C407" s="75" t="s">
        <v>93</v>
      </c>
      <c r="D407" s="75" t="s">
        <v>48</v>
      </c>
      <c r="E407" s="75" t="s">
        <v>41</v>
      </c>
      <c r="F407" s="86">
        <v>0.6374525270230792</v>
      </c>
      <c r="G407" s="86">
        <v>0</v>
      </c>
    </row>
    <row r="408" spans="1:7" x14ac:dyDescent="0.25">
      <c r="A408" s="75">
        <v>2012</v>
      </c>
      <c r="B408" s="75">
        <v>21</v>
      </c>
      <c r="C408" s="75" t="s">
        <v>93</v>
      </c>
      <c r="D408" s="75" t="s">
        <v>53</v>
      </c>
      <c r="E408" s="75" t="s">
        <v>51</v>
      </c>
      <c r="F408" s="86">
        <v>0.54325259515570934</v>
      </c>
      <c r="G408" s="86">
        <v>1</v>
      </c>
    </row>
    <row r="409" spans="1:7" x14ac:dyDescent="0.25">
      <c r="A409" s="75">
        <v>2012</v>
      </c>
      <c r="B409" s="75">
        <v>21</v>
      </c>
      <c r="C409" s="75" t="s">
        <v>93</v>
      </c>
      <c r="D409" s="75" t="s">
        <v>53</v>
      </c>
      <c r="E409" s="75" t="s">
        <v>50</v>
      </c>
      <c r="F409" s="86">
        <v>0.56043956043956045</v>
      </c>
      <c r="G409" s="86">
        <v>1</v>
      </c>
    </row>
    <row r="410" spans="1:7" x14ac:dyDescent="0.25">
      <c r="A410" s="75">
        <v>2012</v>
      </c>
      <c r="B410" s="75">
        <v>21</v>
      </c>
      <c r="C410" s="75" t="s">
        <v>93</v>
      </c>
      <c r="D410" s="75" t="s">
        <v>53</v>
      </c>
      <c r="E410" s="75" t="s">
        <v>49</v>
      </c>
      <c r="F410" s="86">
        <v>0.63260875615797818</v>
      </c>
      <c r="G410" s="86">
        <v>0</v>
      </c>
    </row>
    <row r="411" spans="1:7" x14ac:dyDescent="0.25">
      <c r="A411" s="75">
        <v>2012</v>
      </c>
      <c r="B411" s="75">
        <v>21</v>
      </c>
      <c r="C411" s="75" t="s">
        <v>93</v>
      </c>
      <c r="D411" s="75" t="s">
        <v>53</v>
      </c>
      <c r="E411" s="75" t="s">
        <v>52</v>
      </c>
      <c r="F411" s="86">
        <v>0.56220095693779903</v>
      </c>
      <c r="G411" s="86">
        <v>1</v>
      </c>
    </row>
    <row r="412" spans="1:7" x14ac:dyDescent="0.25">
      <c r="A412" s="75">
        <v>2014</v>
      </c>
      <c r="B412" s="75">
        <v>10</v>
      </c>
      <c r="C412" s="75" t="s">
        <v>74</v>
      </c>
      <c r="D412" s="75" t="s">
        <v>29</v>
      </c>
      <c r="E412" s="75" t="s">
        <v>30</v>
      </c>
      <c r="F412" s="86">
        <v>0.6202020202020202</v>
      </c>
      <c r="G412" s="86">
        <v>0</v>
      </c>
    </row>
    <row r="413" spans="1:7" x14ac:dyDescent="0.25">
      <c r="A413" s="75">
        <v>2014</v>
      </c>
      <c r="B413" s="75">
        <v>10</v>
      </c>
      <c r="C413" s="75" t="s">
        <v>74</v>
      </c>
      <c r="D413" s="75" t="s">
        <v>29</v>
      </c>
      <c r="E413" s="75" t="s">
        <v>31</v>
      </c>
      <c r="F413" s="86">
        <v>0.68515328970030998</v>
      </c>
      <c r="G413" s="86">
        <v>1</v>
      </c>
    </row>
    <row r="414" spans="1:7" x14ac:dyDescent="0.25">
      <c r="A414" s="75">
        <v>2014</v>
      </c>
      <c r="B414" s="75">
        <v>10</v>
      </c>
      <c r="C414" s="75" t="s">
        <v>74</v>
      </c>
      <c r="D414" s="75" t="s">
        <v>29</v>
      </c>
      <c r="E414" s="75" t="s">
        <v>32</v>
      </c>
      <c r="F414" s="86">
        <v>0.70491803278688525</v>
      </c>
      <c r="G414" s="86">
        <v>1</v>
      </c>
    </row>
    <row r="415" spans="1:7" x14ac:dyDescent="0.25">
      <c r="A415" s="75">
        <v>2014</v>
      </c>
      <c r="B415" s="75">
        <v>10</v>
      </c>
      <c r="C415" s="75" t="s">
        <v>74</v>
      </c>
      <c r="D415" s="75" t="s">
        <v>29</v>
      </c>
      <c r="E415" s="75" t="s">
        <v>33</v>
      </c>
      <c r="F415" s="86">
        <v>0.71124282274495276</v>
      </c>
      <c r="G415" s="86">
        <v>1</v>
      </c>
    </row>
    <row r="416" spans="1:7" x14ac:dyDescent="0.25">
      <c r="A416" s="75">
        <v>2014</v>
      </c>
      <c r="B416" s="75">
        <v>10</v>
      </c>
      <c r="C416" s="75" t="s">
        <v>74</v>
      </c>
      <c r="D416" s="75" t="s">
        <v>29</v>
      </c>
      <c r="E416" s="75" t="s">
        <v>34</v>
      </c>
      <c r="F416" s="86">
        <v>0.75247366741142674</v>
      </c>
      <c r="G416" s="86">
        <v>1</v>
      </c>
    </row>
    <row r="417" spans="1:7" x14ac:dyDescent="0.25">
      <c r="A417" s="75">
        <v>2014</v>
      </c>
      <c r="B417" s="75">
        <v>10</v>
      </c>
      <c r="C417" s="75" t="s">
        <v>74</v>
      </c>
      <c r="D417" s="75" t="s">
        <v>29</v>
      </c>
      <c r="E417" s="75" t="s">
        <v>35</v>
      </c>
      <c r="F417" s="86">
        <v>0.76134800550206327</v>
      </c>
      <c r="G417" s="86">
        <v>1</v>
      </c>
    </row>
    <row r="418" spans="1:7" x14ac:dyDescent="0.25">
      <c r="A418" s="75">
        <v>2014</v>
      </c>
      <c r="B418" s="75">
        <v>10</v>
      </c>
      <c r="C418" s="75" t="s">
        <v>74</v>
      </c>
      <c r="D418" s="75" t="s">
        <v>29</v>
      </c>
      <c r="E418" s="75" t="s">
        <v>36</v>
      </c>
      <c r="F418" s="86">
        <v>0.73108869771581131</v>
      </c>
      <c r="G418" s="86">
        <v>1</v>
      </c>
    </row>
    <row r="419" spans="1:7" x14ac:dyDescent="0.25">
      <c r="A419" s="75">
        <v>2014</v>
      </c>
      <c r="B419" s="75">
        <v>10</v>
      </c>
      <c r="C419" s="75" t="s">
        <v>74</v>
      </c>
      <c r="D419" s="75" t="s">
        <v>29</v>
      </c>
      <c r="E419" s="75" t="s">
        <v>37</v>
      </c>
      <c r="F419" s="86">
        <v>0.67879127028539454</v>
      </c>
      <c r="G419" s="86">
        <v>1</v>
      </c>
    </row>
    <row r="420" spans="1:7" x14ac:dyDescent="0.25">
      <c r="A420" s="75">
        <v>2014</v>
      </c>
      <c r="B420" s="75">
        <v>10</v>
      </c>
      <c r="C420" s="75" t="s">
        <v>74</v>
      </c>
      <c r="D420" s="75" t="s">
        <v>48</v>
      </c>
      <c r="E420" s="75" t="s">
        <v>43</v>
      </c>
      <c r="F420" s="86">
        <v>0.6741258741258741</v>
      </c>
      <c r="G420" s="86">
        <v>1</v>
      </c>
    </row>
    <row r="421" spans="1:7" x14ac:dyDescent="0.25">
      <c r="A421" s="75">
        <v>2014</v>
      </c>
      <c r="B421" s="75">
        <v>10</v>
      </c>
      <c r="C421" s="75" t="s">
        <v>74</v>
      </c>
      <c r="D421" s="75" t="s">
        <v>48</v>
      </c>
      <c r="E421" s="75" t="s">
        <v>44</v>
      </c>
      <c r="F421" s="86">
        <v>0.69613259668508287</v>
      </c>
      <c r="G421" s="86">
        <v>0</v>
      </c>
    </row>
    <row r="422" spans="1:7" x14ac:dyDescent="0.25">
      <c r="A422" s="75">
        <v>2014</v>
      </c>
      <c r="B422" s="75">
        <v>10</v>
      </c>
      <c r="C422" s="75" t="s">
        <v>74</v>
      </c>
      <c r="D422" s="75" t="s">
        <v>48</v>
      </c>
      <c r="E422" s="75" t="s">
        <v>42</v>
      </c>
      <c r="F422" s="86">
        <v>0.66844919786096257</v>
      </c>
      <c r="G422" s="86">
        <v>1</v>
      </c>
    </row>
    <row r="423" spans="1:7" x14ac:dyDescent="0.25">
      <c r="A423" s="75">
        <v>2014</v>
      </c>
      <c r="B423" s="75">
        <v>10</v>
      </c>
      <c r="C423" s="75" t="s">
        <v>74</v>
      </c>
      <c r="D423" s="75" t="s">
        <v>48</v>
      </c>
      <c r="E423" s="75" t="s">
        <v>45</v>
      </c>
      <c r="F423" s="86">
        <v>0.72799999999999998</v>
      </c>
      <c r="G423" s="86">
        <v>0</v>
      </c>
    </row>
    <row r="424" spans="1:7" x14ac:dyDescent="0.25">
      <c r="A424" s="75">
        <v>2014</v>
      </c>
      <c r="B424" s="75">
        <v>10</v>
      </c>
      <c r="C424" s="75" t="s">
        <v>74</v>
      </c>
      <c r="D424" s="75" t="s">
        <v>48</v>
      </c>
      <c r="E424" s="75" t="s">
        <v>41</v>
      </c>
      <c r="F424" s="86">
        <v>0.72583541881348446</v>
      </c>
      <c r="G424" s="86">
        <v>0</v>
      </c>
    </row>
    <row r="425" spans="1:7" x14ac:dyDescent="0.25">
      <c r="A425" s="75">
        <v>2014</v>
      </c>
      <c r="B425" s="75">
        <v>10</v>
      </c>
      <c r="C425" s="75" t="s">
        <v>74</v>
      </c>
      <c r="D425" s="75" t="s">
        <v>53</v>
      </c>
      <c r="E425" s="75" t="s">
        <v>51</v>
      </c>
      <c r="F425" s="86">
        <v>0.61233480176211452</v>
      </c>
      <c r="G425" s="86">
        <v>1</v>
      </c>
    </row>
    <row r="426" spans="1:7" x14ac:dyDescent="0.25">
      <c r="A426" s="75">
        <v>2014</v>
      </c>
      <c r="B426" s="75">
        <v>10</v>
      </c>
      <c r="C426" s="75" t="s">
        <v>74</v>
      </c>
      <c r="D426" s="75" t="s">
        <v>53</v>
      </c>
      <c r="E426" s="75" t="s">
        <v>50</v>
      </c>
      <c r="F426" s="86">
        <v>0.65648854961832059</v>
      </c>
      <c r="G426" s="86">
        <v>1</v>
      </c>
    </row>
    <row r="427" spans="1:7" x14ac:dyDescent="0.25">
      <c r="A427" s="75">
        <v>2014</v>
      </c>
      <c r="B427" s="75">
        <v>10</v>
      </c>
      <c r="C427" s="75" t="s">
        <v>74</v>
      </c>
      <c r="D427" s="75" t="s">
        <v>53</v>
      </c>
      <c r="E427" s="75" t="s">
        <v>49</v>
      </c>
      <c r="F427" s="86">
        <v>0.72740842463504196</v>
      </c>
      <c r="G427" s="86">
        <v>0</v>
      </c>
    </row>
    <row r="428" spans="1:7" x14ac:dyDescent="0.25">
      <c r="A428" s="75">
        <v>2014</v>
      </c>
      <c r="B428" s="75">
        <v>10</v>
      </c>
      <c r="C428" s="75" t="s">
        <v>74</v>
      </c>
      <c r="D428" s="75" t="s">
        <v>53</v>
      </c>
      <c r="E428" s="75" t="s">
        <v>52</v>
      </c>
      <c r="F428" s="86">
        <v>0.729903536977492</v>
      </c>
      <c r="G428" s="86">
        <v>0</v>
      </c>
    </row>
    <row r="429" spans="1:7" x14ac:dyDescent="0.25">
      <c r="A429" s="75">
        <v>2014</v>
      </c>
      <c r="B429" s="75">
        <v>11</v>
      </c>
      <c r="C429" s="75" t="s">
        <v>89</v>
      </c>
      <c r="D429" s="75" t="s">
        <v>29</v>
      </c>
      <c r="E429" s="75" t="s">
        <v>30</v>
      </c>
      <c r="F429" s="86">
        <v>0.59421052631578952</v>
      </c>
      <c r="G429" s="86">
        <v>0</v>
      </c>
    </row>
    <row r="430" spans="1:7" x14ac:dyDescent="0.25">
      <c r="A430" s="75">
        <v>2014</v>
      </c>
      <c r="B430" s="75">
        <v>11</v>
      </c>
      <c r="C430" s="75" t="s">
        <v>89</v>
      </c>
      <c r="D430" s="75" t="s">
        <v>29</v>
      </c>
      <c r="E430" s="75" t="s">
        <v>31</v>
      </c>
      <c r="F430" s="86">
        <v>0.6478369681801931</v>
      </c>
      <c r="G430" s="86">
        <v>1</v>
      </c>
    </row>
    <row r="431" spans="1:7" x14ac:dyDescent="0.25">
      <c r="A431" s="75">
        <v>2014</v>
      </c>
      <c r="B431" s="75">
        <v>11</v>
      </c>
      <c r="C431" s="75" t="s">
        <v>89</v>
      </c>
      <c r="D431" s="75" t="s">
        <v>29</v>
      </c>
      <c r="E431" s="75" t="s">
        <v>32</v>
      </c>
      <c r="F431" s="86">
        <v>0.68179255918827508</v>
      </c>
      <c r="G431" s="86">
        <v>1</v>
      </c>
    </row>
    <row r="432" spans="1:7" x14ac:dyDescent="0.25">
      <c r="A432" s="75">
        <v>2014</v>
      </c>
      <c r="B432" s="75">
        <v>11</v>
      </c>
      <c r="C432" s="75" t="s">
        <v>89</v>
      </c>
      <c r="D432" s="75" t="s">
        <v>29</v>
      </c>
      <c r="E432" s="75" t="s">
        <v>33</v>
      </c>
      <c r="F432" s="86">
        <v>0.68993288590604029</v>
      </c>
      <c r="G432" s="86">
        <v>1</v>
      </c>
    </row>
    <row r="433" spans="1:7" x14ac:dyDescent="0.25">
      <c r="A433" s="75">
        <v>2014</v>
      </c>
      <c r="B433" s="75">
        <v>11</v>
      </c>
      <c r="C433" s="75" t="s">
        <v>89</v>
      </c>
      <c r="D433" s="75" t="s">
        <v>29</v>
      </c>
      <c r="E433" s="75" t="s">
        <v>34</v>
      </c>
      <c r="F433" s="86">
        <v>0.71169522542006325</v>
      </c>
      <c r="G433" s="86">
        <v>1</v>
      </c>
    </row>
    <row r="434" spans="1:7" x14ac:dyDescent="0.25">
      <c r="A434" s="75">
        <v>2014</v>
      </c>
      <c r="B434" s="75">
        <v>11</v>
      </c>
      <c r="C434" s="75" t="s">
        <v>89</v>
      </c>
      <c r="D434" s="75" t="s">
        <v>29</v>
      </c>
      <c r="E434" s="75" t="s">
        <v>35</v>
      </c>
      <c r="F434" s="86">
        <v>0.71422370134568081</v>
      </c>
      <c r="G434" s="86">
        <v>1</v>
      </c>
    </row>
    <row r="435" spans="1:7" x14ac:dyDescent="0.25">
      <c r="A435" s="75">
        <v>2014</v>
      </c>
      <c r="B435" s="75">
        <v>11</v>
      </c>
      <c r="C435" s="75" t="s">
        <v>89</v>
      </c>
      <c r="D435" s="75" t="s">
        <v>29</v>
      </c>
      <c r="E435" s="75" t="s">
        <v>36</v>
      </c>
      <c r="F435" s="86">
        <v>0.66762268961121729</v>
      </c>
      <c r="G435" s="86">
        <v>1</v>
      </c>
    </row>
    <row r="436" spans="1:7" x14ac:dyDescent="0.25">
      <c r="A436" s="75">
        <v>2014</v>
      </c>
      <c r="B436" s="75">
        <v>11</v>
      </c>
      <c r="C436" s="75" t="s">
        <v>89</v>
      </c>
      <c r="D436" s="75" t="s">
        <v>29</v>
      </c>
      <c r="E436" s="75" t="s">
        <v>37</v>
      </c>
      <c r="F436" s="86">
        <v>0.60520738722373602</v>
      </c>
      <c r="G436" s="86">
        <v>0</v>
      </c>
    </row>
    <row r="437" spans="1:7" x14ac:dyDescent="0.25">
      <c r="A437" s="75">
        <v>2014</v>
      </c>
      <c r="B437" s="75">
        <v>11</v>
      </c>
      <c r="C437" s="75" t="s">
        <v>89</v>
      </c>
      <c r="D437" s="75" t="s">
        <v>48</v>
      </c>
      <c r="E437" s="75" t="s">
        <v>43</v>
      </c>
      <c r="F437" s="86">
        <v>0.62714285714285711</v>
      </c>
      <c r="G437" s="86">
        <v>1</v>
      </c>
    </row>
    <row r="438" spans="1:7" x14ac:dyDescent="0.25">
      <c r="A438" s="75">
        <v>2014</v>
      </c>
      <c r="B438" s="75">
        <v>11</v>
      </c>
      <c r="C438" s="75" t="s">
        <v>89</v>
      </c>
      <c r="D438" s="75" t="s">
        <v>48</v>
      </c>
      <c r="E438" s="75" t="s">
        <v>44</v>
      </c>
      <c r="F438" s="86">
        <v>0.6371308016877637</v>
      </c>
      <c r="G438" s="86">
        <v>1</v>
      </c>
    </row>
    <row r="439" spans="1:7" x14ac:dyDescent="0.25">
      <c r="A439" s="75">
        <v>2014</v>
      </c>
      <c r="B439" s="75">
        <v>11</v>
      </c>
      <c r="C439" s="75" t="s">
        <v>89</v>
      </c>
      <c r="D439" s="75" t="s">
        <v>48</v>
      </c>
      <c r="E439" s="75" t="s">
        <v>42</v>
      </c>
      <c r="F439" s="86">
        <v>0.66016713091922008</v>
      </c>
      <c r="G439" s="86">
        <v>0</v>
      </c>
    </row>
    <row r="440" spans="1:7" x14ac:dyDescent="0.25">
      <c r="A440" s="75">
        <v>2014</v>
      </c>
      <c r="B440" s="75">
        <v>11</v>
      </c>
      <c r="C440" s="75" t="s">
        <v>89</v>
      </c>
      <c r="D440" s="75" t="s">
        <v>48</v>
      </c>
      <c r="E440" s="75" t="s">
        <v>45</v>
      </c>
      <c r="F440" s="86">
        <v>0.65853658536585369</v>
      </c>
      <c r="G440" s="86">
        <v>0</v>
      </c>
    </row>
    <row r="441" spans="1:7" x14ac:dyDescent="0.25">
      <c r="A441" s="75">
        <v>2014</v>
      </c>
      <c r="B441" s="75">
        <v>11</v>
      </c>
      <c r="C441" s="75" t="s">
        <v>89</v>
      </c>
      <c r="D441" s="75" t="s">
        <v>48</v>
      </c>
      <c r="E441" s="75" t="s">
        <v>41</v>
      </c>
      <c r="F441" s="86">
        <v>0.68247960038472277</v>
      </c>
      <c r="G441" s="86">
        <v>0</v>
      </c>
    </row>
    <row r="442" spans="1:7" x14ac:dyDescent="0.25">
      <c r="A442" s="75">
        <v>2014</v>
      </c>
      <c r="B442" s="75">
        <v>11</v>
      </c>
      <c r="C442" s="75" t="s">
        <v>89</v>
      </c>
      <c r="D442" s="75" t="s">
        <v>53</v>
      </c>
      <c r="E442" s="75" t="s">
        <v>51</v>
      </c>
      <c r="F442" s="86">
        <v>0.55348837209302326</v>
      </c>
      <c r="G442" s="86">
        <v>1</v>
      </c>
    </row>
    <row r="443" spans="1:7" x14ac:dyDescent="0.25">
      <c r="A443" s="75">
        <v>2014</v>
      </c>
      <c r="B443" s="75">
        <v>11</v>
      </c>
      <c r="C443" s="75" t="s">
        <v>89</v>
      </c>
      <c r="D443" s="75" t="s">
        <v>53</v>
      </c>
      <c r="E443" s="75" t="s">
        <v>50</v>
      </c>
      <c r="F443" s="86">
        <v>0.65147453083109919</v>
      </c>
      <c r="G443" s="86">
        <v>0</v>
      </c>
    </row>
    <row r="444" spans="1:7" x14ac:dyDescent="0.25">
      <c r="A444" s="75">
        <v>2014</v>
      </c>
      <c r="B444" s="75">
        <v>11</v>
      </c>
      <c r="C444" s="75" t="s">
        <v>89</v>
      </c>
      <c r="D444" s="75" t="s">
        <v>53</v>
      </c>
      <c r="E444" s="75" t="s">
        <v>49</v>
      </c>
      <c r="F444" s="86">
        <v>0.68290845158859725</v>
      </c>
      <c r="G444" s="86">
        <v>0</v>
      </c>
    </row>
    <row r="445" spans="1:7" x14ac:dyDescent="0.25">
      <c r="A445" s="75">
        <v>2014</v>
      </c>
      <c r="B445" s="75">
        <v>11</v>
      </c>
      <c r="C445" s="75" t="s">
        <v>89</v>
      </c>
      <c r="D445" s="75" t="s">
        <v>53</v>
      </c>
      <c r="E445" s="75" t="s">
        <v>52</v>
      </c>
      <c r="F445" s="86">
        <v>0.69867549668874174</v>
      </c>
      <c r="G445" s="86">
        <v>0</v>
      </c>
    </row>
    <row r="446" spans="1:7" x14ac:dyDescent="0.25">
      <c r="A446" s="75">
        <v>2014</v>
      </c>
      <c r="B446" s="75">
        <v>12</v>
      </c>
      <c r="C446" s="75" t="s">
        <v>90</v>
      </c>
      <c r="D446" s="75" t="s">
        <v>29</v>
      </c>
      <c r="E446" s="75" t="s">
        <v>30</v>
      </c>
      <c r="F446" s="86">
        <v>0.66869609335362756</v>
      </c>
      <c r="G446" s="86">
        <v>0</v>
      </c>
    </row>
    <row r="447" spans="1:7" x14ac:dyDescent="0.25">
      <c r="A447" s="75">
        <v>2014</v>
      </c>
      <c r="B447" s="75">
        <v>12</v>
      </c>
      <c r="C447" s="75" t="s">
        <v>90</v>
      </c>
      <c r="D447" s="75" t="s">
        <v>29</v>
      </c>
      <c r="E447" s="75" t="s">
        <v>31</v>
      </c>
      <c r="F447" s="86">
        <v>0.72107438016528924</v>
      </c>
      <c r="G447" s="86">
        <v>1</v>
      </c>
    </row>
    <row r="448" spans="1:7" x14ac:dyDescent="0.25">
      <c r="A448" s="75">
        <v>2014</v>
      </c>
      <c r="B448" s="75">
        <v>12</v>
      </c>
      <c r="C448" s="75" t="s">
        <v>90</v>
      </c>
      <c r="D448" s="75" t="s">
        <v>29</v>
      </c>
      <c r="E448" s="75" t="s">
        <v>32</v>
      </c>
      <c r="F448" s="86">
        <v>0.74173271385624484</v>
      </c>
      <c r="G448" s="86">
        <v>1</v>
      </c>
    </row>
    <row r="449" spans="1:7" x14ac:dyDescent="0.25">
      <c r="A449" s="75">
        <v>2014</v>
      </c>
      <c r="B449" s="75">
        <v>12</v>
      </c>
      <c r="C449" s="75" t="s">
        <v>90</v>
      </c>
      <c r="D449" s="75" t="s">
        <v>29</v>
      </c>
      <c r="E449" s="75" t="s">
        <v>33</v>
      </c>
      <c r="F449" s="86">
        <v>0.76280623608017817</v>
      </c>
      <c r="G449" s="86">
        <v>1</v>
      </c>
    </row>
    <row r="450" spans="1:7" x14ac:dyDescent="0.25">
      <c r="A450" s="75">
        <v>2014</v>
      </c>
      <c r="B450" s="75">
        <v>12</v>
      </c>
      <c r="C450" s="75" t="s">
        <v>90</v>
      </c>
      <c r="D450" s="75" t="s">
        <v>29</v>
      </c>
      <c r="E450" s="75" t="s">
        <v>34</v>
      </c>
      <c r="F450" s="86">
        <v>0.79679999999999995</v>
      </c>
      <c r="G450" s="86">
        <v>1</v>
      </c>
    </row>
    <row r="451" spans="1:7" x14ac:dyDescent="0.25">
      <c r="A451" s="75">
        <v>2014</v>
      </c>
      <c r="B451" s="75">
        <v>12</v>
      </c>
      <c r="C451" s="75" t="s">
        <v>90</v>
      </c>
      <c r="D451" s="75" t="s">
        <v>29</v>
      </c>
      <c r="E451" s="75" t="s">
        <v>35</v>
      </c>
      <c r="F451" s="86">
        <v>0.81490683229813665</v>
      </c>
      <c r="G451" s="86">
        <v>1</v>
      </c>
    </row>
    <row r="452" spans="1:7" x14ac:dyDescent="0.25">
      <c r="A452" s="75">
        <v>2014</v>
      </c>
      <c r="B452" s="75">
        <v>12</v>
      </c>
      <c r="C452" s="75" t="s">
        <v>90</v>
      </c>
      <c r="D452" s="75" t="s">
        <v>29</v>
      </c>
      <c r="E452" s="75" t="s">
        <v>36</v>
      </c>
      <c r="F452" s="86">
        <v>0.79307269213616771</v>
      </c>
      <c r="G452" s="86">
        <v>1</v>
      </c>
    </row>
    <row r="453" spans="1:7" x14ac:dyDescent="0.25">
      <c r="A453" s="75">
        <v>2014</v>
      </c>
      <c r="B453" s="75">
        <v>12</v>
      </c>
      <c r="C453" s="75" t="s">
        <v>90</v>
      </c>
      <c r="D453" s="75" t="s">
        <v>29</v>
      </c>
      <c r="E453" s="75" t="s">
        <v>37</v>
      </c>
      <c r="F453" s="86">
        <v>0.7533482142857143</v>
      </c>
      <c r="G453" s="86">
        <v>1</v>
      </c>
    </row>
    <row r="454" spans="1:7" x14ac:dyDescent="0.25">
      <c r="A454" s="75">
        <v>2014</v>
      </c>
      <c r="B454" s="75">
        <v>12</v>
      </c>
      <c r="C454" s="75" t="s">
        <v>90</v>
      </c>
      <c r="D454" s="75" t="s">
        <v>48</v>
      </c>
      <c r="E454" s="75" t="s">
        <v>43</v>
      </c>
      <c r="F454" s="86">
        <v>0.74703004891684133</v>
      </c>
      <c r="G454" s="86">
        <v>1</v>
      </c>
    </row>
    <row r="455" spans="1:7" x14ac:dyDescent="0.25">
      <c r="A455" s="75">
        <v>2014</v>
      </c>
      <c r="B455" s="75">
        <v>12</v>
      </c>
      <c r="C455" s="75" t="s">
        <v>90</v>
      </c>
      <c r="D455" s="75" t="s">
        <v>48</v>
      </c>
      <c r="E455" s="75" t="s">
        <v>44</v>
      </c>
      <c r="F455" s="86">
        <v>0.78382147838214788</v>
      </c>
      <c r="G455" s="86">
        <v>0</v>
      </c>
    </row>
    <row r="456" spans="1:7" x14ac:dyDescent="0.25">
      <c r="A456" s="75">
        <v>2014</v>
      </c>
      <c r="B456" s="75">
        <v>12</v>
      </c>
      <c r="C456" s="75" t="s">
        <v>90</v>
      </c>
      <c r="D456" s="75" t="s">
        <v>48</v>
      </c>
      <c r="E456" s="75" t="s">
        <v>42</v>
      </c>
      <c r="F456" s="86">
        <v>0.73994638069705099</v>
      </c>
      <c r="G456" s="86">
        <v>0</v>
      </c>
    </row>
    <row r="457" spans="1:7" x14ac:dyDescent="0.25">
      <c r="A457" s="75">
        <v>2014</v>
      </c>
      <c r="B457" s="75">
        <v>12</v>
      </c>
      <c r="C457" s="75" t="s">
        <v>90</v>
      </c>
      <c r="D457" s="75" t="s">
        <v>48</v>
      </c>
      <c r="E457" s="75" t="s">
        <v>45</v>
      </c>
      <c r="F457" s="86">
        <v>0.7857142857142857</v>
      </c>
      <c r="G457" s="86">
        <v>0</v>
      </c>
    </row>
    <row r="458" spans="1:7" x14ac:dyDescent="0.25">
      <c r="A458" s="75">
        <v>2014</v>
      </c>
      <c r="B458" s="75">
        <v>12</v>
      </c>
      <c r="C458" s="75" t="s">
        <v>90</v>
      </c>
      <c r="D458" s="75" t="s">
        <v>48</v>
      </c>
      <c r="E458" s="75" t="s">
        <v>41</v>
      </c>
      <c r="F458" s="86">
        <v>0.77553727779251791</v>
      </c>
      <c r="G458" s="86">
        <v>0</v>
      </c>
    </row>
    <row r="459" spans="1:7" x14ac:dyDescent="0.25">
      <c r="A459" s="75">
        <v>2014</v>
      </c>
      <c r="B459" s="75">
        <v>12</v>
      </c>
      <c r="C459" s="75" t="s">
        <v>90</v>
      </c>
      <c r="D459" s="75" t="s">
        <v>53</v>
      </c>
      <c r="E459" s="75" t="s">
        <v>51</v>
      </c>
      <c r="F459" s="86">
        <v>0.67982456140350878</v>
      </c>
      <c r="G459" s="86">
        <v>1</v>
      </c>
    </row>
    <row r="460" spans="1:7" x14ac:dyDescent="0.25">
      <c r="A460" s="75">
        <v>2014</v>
      </c>
      <c r="B460" s="75">
        <v>12</v>
      </c>
      <c r="C460" s="75" t="s">
        <v>90</v>
      </c>
      <c r="D460" s="75" t="s">
        <v>53</v>
      </c>
      <c r="E460" s="75" t="s">
        <v>50</v>
      </c>
      <c r="F460" s="86">
        <v>0.6964285714285714</v>
      </c>
      <c r="G460" s="86">
        <v>1</v>
      </c>
    </row>
    <row r="461" spans="1:7" x14ac:dyDescent="0.25">
      <c r="A461" s="75">
        <v>2014</v>
      </c>
      <c r="B461" s="75">
        <v>12</v>
      </c>
      <c r="C461" s="75" t="s">
        <v>90</v>
      </c>
      <c r="D461" s="75" t="s">
        <v>53</v>
      </c>
      <c r="E461" s="75" t="s">
        <v>49</v>
      </c>
      <c r="F461" s="86">
        <v>0.7780967761229739</v>
      </c>
      <c r="G461" s="86">
        <v>0</v>
      </c>
    </row>
    <row r="462" spans="1:7" x14ac:dyDescent="0.25">
      <c r="A462" s="75">
        <v>2014</v>
      </c>
      <c r="B462" s="75">
        <v>12</v>
      </c>
      <c r="C462" s="75" t="s">
        <v>90</v>
      </c>
      <c r="D462" s="75" t="s">
        <v>53</v>
      </c>
      <c r="E462" s="75" t="s">
        <v>52</v>
      </c>
      <c r="F462" s="86">
        <v>0.78205128205128205</v>
      </c>
      <c r="G462" s="86">
        <v>0</v>
      </c>
    </row>
    <row r="463" spans="1:7" x14ac:dyDescent="0.25">
      <c r="A463" s="75">
        <v>2014</v>
      </c>
      <c r="B463" s="75">
        <v>16</v>
      </c>
      <c r="C463" s="75" t="s">
        <v>91</v>
      </c>
      <c r="D463" s="75" t="s">
        <v>29</v>
      </c>
      <c r="E463" s="75" t="s">
        <v>30</v>
      </c>
      <c r="F463" s="86">
        <v>0.50878425860857346</v>
      </c>
      <c r="G463" s="86">
        <v>0</v>
      </c>
    </row>
    <row r="464" spans="1:7" x14ac:dyDescent="0.25">
      <c r="A464" s="75">
        <v>2014</v>
      </c>
      <c r="B464" s="75">
        <v>16</v>
      </c>
      <c r="C464" s="75" t="s">
        <v>91</v>
      </c>
      <c r="D464" s="75" t="s">
        <v>29</v>
      </c>
      <c r="E464" s="75" t="s">
        <v>31</v>
      </c>
      <c r="F464" s="86">
        <v>0.51477832512315269</v>
      </c>
      <c r="G464" s="86">
        <v>0</v>
      </c>
    </row>
    <row r="465" spans="1:7" x14ac:dyDescent="0.25">
      <c r="A465" s="75">
        <v>2014</v>
      </c>
      <c r="B465" s="75">
        <v>16</v>
      </c>
      <c r="C465" s="75" t="s">
        <v>91</v>
      </c>
      <c r="D465" s="75" t="s">
        <v>29</v>
      </c>
      <c r="E465" s="75" t="s">
        <v>32</v>
      </c>
      <c r="F465" s="86">
        <v>0.54364871928907477</v>
      </c>
      <c r="G465" s="86">
        <v>1</v>
      </c>
    </row>
    <row r="466" spans="1:7" x14ac:dyDescent="0.25">
      <c r="A466" s="75">
        <v>2014</v>
      </c>
      <c r="B466" s="75">
        <v>16</v>
      </c>
      <c r="C466" s="75" t="s">
        <v>91</v>
      </c>
      <c r="D466" s="75" t="s">
        <v>29</v>
      </c>
      <c r="E466" s="75" t="s">
        <v>33</v>
      </c>
      <c r="F466" s="86">
        <v>0.56557377049180324</v>
      </c>
      <c r="G466" s="86">
        <v>1</v>
      </c>
    </row>
    <row r="467" spans="1:7" x14ac:dyDescent="0.25">
      <c r="A467" s="75">
        <v>2014</v>
      </c>
      <c r="B467" s="75">
        <v>16</v>
      </c>
      <c r="C467" s="75" t="s">
        <v>91</v>
      </c>
      <c r="D467" s="75" t="s">
        <v>29</v>
      </c>
      <c r="E467" s="75" t="s">
        <v>34</v>
      </c>
      <c r="F467" s="86">
        <v>0.61360468357959297</v>
      </c>
      <c r="G467" s="86">
        <v>1</v>
      </c>
    </row>
    <row r="468" spans="1:7" x14ac:dyDescent="0.25">
      <c r="A468" s="75">
        <v>2014</v>
      </c>
      <c r="B468" s="75">
        <v>16</v>
      </c>
      <c r="C468" s="75" t="s">
        <v>91</v>
      </c>
      <c r="D468" s="75" t="s">
        <v>29</v>
      </c>
      <c r="E468" s="75" t="s">
        <v>35</v>
      </c>
      <c r="F468" s="86">
        <v>0.6600596760443308</v>
      </c>
      <c r="G468" s="86">
        <v>1</v>
      </c>
    </row>
    <row r="469" spans="1:7" x14ac:dyDescent="0.25">
      <c r="A469" s="75">
        <v>2014</v>
      </c>
      <c r="B469" s="75">
        <v>16</v>
      </c>
      <c r="C469" s="75" t="s">
        <v>91</v>
      </c>
      <c r="D469" s="75" t="s">
        <v>29</v>
      </c>
      <c r="E469" s="75" t="s">
        <v>36</v>
      </c>
      <c r="F469" s="86">
        <v>0.646374402659464</v>
      </c>
      <c r="G469" s="86">
        <v>1</v>
      </c>
    </row>
    <row r="470" spans="1:7" x14ac:dyDescent="0.25">
      <c r="A470" s="75">
        <v>2014</v>
      </c>
      <c r="B470" s="75">
        <v>16</v>
      </c>
      <c r="C470" s="75" t="s">
        <v>91</v>
      </c>
      <c r="D470" s="75" t="s">
        <v>29</v>
      </c>
      <c r="E470" s="75" t="s">
        <v>37</v>
      </c>
      <c r="F470" s="86">
        <v>0.64146868250539957</v>
      </c>
      <c r="G470" s="86">
        <v>1</v>
      </c>
    </row>
    <row r="471" spans="1:7" x14ac:dyDescent="0.25">
      <c r="A471" s="75">
        <v>2014</v>
      </c>
      <c r="B471" s="75">
        <v>16</v>
      </c>
      <c r="C471" s="75" t="s">
        <v>91</v>
      </c>
      <c r="D471" s="75" t="s">
        <v>48</v>
      </c>
      <c r="E471" s="75" t="s">
        <v>43</v>
      </c>
      <c r="F471" s="86">
        <v>0.52023121387283233</v>
      </c>
      <c r="G471" s="86">
        <v>1</v>
      </c>
    </row>
    <row r="472" spans="1:7" x14ac:dyDescent="0.25">
      <c r="A472" s="75">
        <v>2014</v>
      </c>
      <c r="B472" s="75">
        <v>16</v>
      </c>
      <c r="C472" s="75" t="s">
        <v>91</v>
      </c>
      <c r="D472" s="75" t="s">
        <v>48</v>
      </c>
      <c r="E472" s="75" t="s">
        <v>44</v>
      </c>
      <c r="F472" s="86">
        <v>0.54436450839328532</v>
      </c>
      <c r="G472" s="86">
        <v>1</v>
      </c>
    </row>
    <row r="473" spans="1:7" x14ac:dyDescent="0.25">
      <c r="A473" s="75">
        <v>2014</v>
      </c>
      <c r="B473" s="75">
        <v>16</v>
      </c>
      <c r="C473" s="75" t="s">
        <v>91</v>
      </c>
      <c r="D473" s="75" t="s">
        <v>48</v>
      </c>
      <c r="E473" s="75" t="s">
        <v>42</v>
      </c>
      <c r="F473" s="86">
        <v>0.54471544715447151</v>
      </c>
      <c r="G473" s="86">
        <v>1</v>
      </c>
    </row>
    <row r="474" spans="1:7" x14ac:dyDescent="0.25">
      <c r="A474" s="75">
        <v>2014</v>
      </c>
      <c r="B474" s="75">
        <v>16</v>
      </c>
      <c r="C474" s="75" t="s">
        <v>91</v>
      </c>
      <c r="D474" s="75" t="s">
        <v>48</v>
      </c>
      <c r="E474" s="75" t="s">
        <v>45</v>
      </c>
      <c r="F474" s="86">
        <v>0.5714285714285714</v>
      </c>
      <c r="G474" s="86">
        <v>0</v>
      </c>
    </row>
    <row r="475" spans="1:7" x14ac:dyDescent="0.25">
      <c r="A475" s="75">
        <v>2014</v>
      </c>
      <c r="B475" s="75">
        <v>16</v>
      </c>
      <c r="C475" s="75" t="s">
        <v>91</v>
      </c>
      <c r="D475" s="75" t="s">
        <v>48</v>
      </c>
      <c r="E475" s="75" t="s">
        <v>41</v>
      </c>
      <c r="F475" s="86">
        <v>0.61627579737335836</v>
      </c>
      <c r="G475" s="86">
        <v>0</v>
      </c>
    </row>
    <row r="476" spans="1:7" x14ac:dyDescent="0.25">
      <c r="A476" s="75">
        <v>2014</v>
      </c>
      <c r="B476" s="75">
        <v>16</v>
      </c>
      <c r="C476" s="75" t="s">
        <v>91</v>
      </c>
      <c r="D476" s="75" t="s">
        <v>53</v>
      </c>
      <c r="E476" s="75" t="s">
        <v>51</v>
      </c>
      <c r="F476" s="86">
        <v>0.48031496062992124</v>
      </c>
      <c r="G476" s="86">
        <v>1</v>
      </c>
    </row>
    <row r="477" spans="1:7" x14ac:dyDescent="0.25">
      <c r="A477" s="75">
        <v>2014</v>
      </c>
      <c r="B477" s="75">
        <v>16</v>
      </c>
      <c r="C477" s="75" t="s">
        <v>91</v>
      </c>
      <c r="D477" s="75" t="s">
        <v>53</v>
      </c>
      <c r="E477" s="75" t="s">
        <v>50</v>
      </c>
      <c r="F477" s="86">
        <v>0.453125</v>
      </c>
      <c r="G477" s="86">
        <v>1</v>
      </c>
    </row>
    <row r="478" spans="1:7" x14ac:dyDescent="0.25">
      <c r="A478" s="75">
        <v>2014</v>
      </c>
      <c r="B478" s="75">
        <v>16</v>
      </c>
      <c r="C478" s="75" t="s">
        <v>91</v>
      </c>
      <c r="D478" s="75" t="s">
        <v>53</v>
      </c>
      <c r="E478" s="75" t="s">
        <v>49</v>
      </c>
      <c r="F478" s="86">
        <v>0.61440637752681027</v>
      </c>
      <c r="G478" s="86">
        <v>0</v>
      </c>
    </row>
    <row r="479" spans="1:7" x14ac:dyDescent="0.25">
      <c r="A479" s="75">
        <v>2014</v>
      </c>
      <c r="B479" s="75">
        <v>16</v>
      </c>
      <c r="C479" s="75" t="s">
        <v>91</v>
      </c>
      <c r="D479" s="75" t="s">
        <v>53</v>
      </c>
      <c r="E479" s="75" t="s">
        <v>52</v>
      </c>
      <c r="F479" s="86">
        <v>0.59813084112149528</v>
      </c>
      <c r="G479" s="86">
        <v>0</v>
      </c>
    </row>
    <row r="480" spans="1:7" x14ac:dyDescent="0.25">
      <c r="A480" s="75">
        <v>2014</v>
      </c>
      <c r="B480" s="75">
        <v>17</v>
      </c>
      <c r="C480" s="75" t="s">
        <v>92</v>
      </c>
      <c r="D480" s="75" t="s">
        <v>29</v>
      </c>
      <c r="E480" s="75" t="s">
        <v>30</v>
      </c>
      <c r="F480" s="86">
        <v>0.67709384460141275</v>
      </c>
      <c r="G480" s="86">
        <v>0</v>
      </c>
    </row>
    <row r="481" spans="1:7" x14ac:dyDescent="0.25">
      <c r="A481" s="75">
        <v>2014</v>
      </c>
      <c r="B481" s="75">
        <v>17</v>
      </c>
      <c r="C481" s="75" t="s">
        <v>92</v>
      </c>
      <c r="D481" s="75" t="s">
        <v>29</v>
      </c>
      <c r="E481" s="75" t="s">
        <v>31</v>
      </c>
      <c r="F481" s="86">
        <v>0.73691460055096414</v>
      </c>
      <c r="G481" s="86">
        <v>1</v>
      </c>
    </row>
    <row r="482" spans="1:7" x14ac:dyDescent="0.25">
      <c r="A482" s="75">
        <v>2014</v>
      </c>
      <c r="B482" s="75">
        <v>17</v>
      </c>
      <c r="C482" s="75" t="s">
        <v>92</v>
      </c>
      <c r="D482" s="75" t="s">
        <v>29</v>
      </c>
      <c r="E482" s="75" t="s">
        <v>32</v>
      </c>
      <c r="F482" s="86">
        <v>0.75381679389312972</v>
      </c>
      <c r="G482" s="86">
        <v>1</v>
      </c>
    </row>
    <row r="483" spans="1:7" x14ac:dyDescent="0.25">
      <c r="A483" s="75">
        <v>2014</v>
      </c>
      <c r="B483" s="75">
        <v>17</v>
      </c>
      <c r="C483" s="75" t="s">
        <v>92</v>
      </c>
      <c r="D483" s="75" t="s">
        <v>29</v>
      </c>
      <c r="E483" s="75" t="s">
        <v>33</v>
      </c>
      <c r="F483" s="86">
        <v>0.76677139160968399</v>
      </c>
      <c r="G483" s="86">
        <v>1</v>
      </c>
    </row>
    <row r="484" spans="1:7" x14ac:dyDescent="0.25">
      <c r="A484" s="75">
        <v>2014</v>
      </c>
      <c r="B484" s="75">
        <v>17</v>
      </c>
      <c r="C484" s="75" t="s">
        <v>92</v>
      </c>
      <c r="D484" s="75" t="s">
        <v>29</v>
      </c>
      <c r="E484" s="75" t="s">
        <v>34</v>
      </c>
      <c r="F484" s="86">
        <v>0.80534229046705053</v>
      </c>
      <c r="G484" s="86">
        <v>1</v>
      </c>
    </row>
    <row r="485" spans="1:7" x14ac:dyDescent="0.25">
      <c r="A485" s="75">
        <v>2014</v>
      </c>
      <c r="B485" s="75">
        <v>17</v>
      </c>
      <c r="C485" s="75" t="s">
        <v>92</v>
      </c>
      <c r="D485" s="75" t="s">
        <v>29</v>
      </c>
      <c r="E485" s="75" t="s">
        <v>35</v>
      </c>
      <c r="F485" s="86">
        <v>0.8185195376995047</v>
      </c>
      <c r="G485" s="86">
        <v>1</v>
      </c>
    </row>
    <row r="486" spans="1:7" x14ac:dyDescent="0.25">
      <c r="A486" s="75">
        <v>2014</v>
      </c>
      <c r="B486" s="75">
        <v>17</v>
      </c>
      <c r="C486" s="75" t="s">
        <v>92</v>
      </c>
      <c r="D486" s="75" t="s">
        <v>29</v>
      </c>
      <c r="E486" s="75" t="s">
        <v>36</v>
      </c>
      <c r="F486" s="86">
        <v>0.79474231397593942</v>
      </c>
      <c r="G486" s="86">
        <v>1</v>
      </c>
    </row>
    <row r="487" spans="1:7" x14ac:dyDescent="0.25">
      <c r="A487" s="75">
        <v>2014</v>
      </c>
      <c r="B487" s="75">
        <v>17</v>
      </c>
      <c r="C487" s="75" t="s">
        <v>92</v>
      </c>
      <c r="D487" s="75" t="s">
        <v>29</v>
      </c>
      <c r="E487" s="75" t="s">
        <v>37</v>
      </c>
      <c r="F487" s="86">
        <v>0.7675705589374654</v>
      </c>
      <c r="G487" s="86">
        <v>1</v>
      </c>
    </row>
    <row r="488" spans="1:7" x14ac:dyDescent="0.25">
      <c r="A488" s="75">
        <v>2014</v>
      </c>
      <c r="B488" s="75">
        <v>17</v>
      </c>
      <c r="C488" s="75" t="s">
        <v>92</v>
      </c>
      <c r="D488" s="75" t="s">
        <v>48</v>
      </c>
      <c r="E488" s="75" t="s">
        <v>43</v>
      </c>
      <c r="F488" s="86">
        <v>0.7472067039106145</v>
      </c>
      <c r="G488" s="86">
        <v>1</v>
      </c>
    </row>
    <row r="489" spans="1:7" x14ac:dyDescent="0.25">
      <c r="A489" s="75">
        <v>2014</v>
      </c>
      <c r="B489" s="75">
        <v>17</v>
      </c>
      <c r="C489" s="75" t="s">
        <v>92</v>
      </c>
      <c r="D489" s="75" t="s">
        <v>48</v>
      </c>
      <c r="E489" s="75" t="s">
        <v>44</v>
      </c>
      <c r="F489" s="86">
        <v>0.72802197802197799</v>
      </c>
      <c r="G489" s="86">
        <v>1</v>
      </c>
    </row>
    <row r="490" spans="1:7" x14ac:dyDescent="0.25">
      <c r="A490" s="75">
        <v>2014</v>
      </c>
      <c r="B490" s="75">
        <v>17</v>
      </c>
      <c r="C490" s="75" t="s">
        <v>92</v>
      </c>
      <c r="D490" s="75" t="s">
        <v>48</v>
      </c>
      <c r="E490" s="75" t="s">
        <v>42</v>
      </c>
      <c r="F490" s="86">
        <v>0.7024128686327078</v>
      </c>
      <c r="G490" s="86">
        <v>1</v>
      </c>
    </row>
    <row r="491" spans="1:7" x14ac:dyDescent="0.25">
      <c r="A491" s="75">
        <v>2014</v>
      </c>
      <c r="B491" s="75">
        <v>17</v>
      </c>
      <c r="C491" s="75" t="s">
        <v>92</v>
      </c>
      <c r="D491" s="75" t="s">
        <v>48</v>
      </c>
      <c r="E491" s="75" t="s">
        <v>45</v>
      </c>
      <c r="F491" s="86">
        <v>0.75968992248062017</v>
      </c>
      <c r="G491" s="86">
        <v>0</v>
      </c>
    </row>
    <row r="492" spans="1:7" x14ac:dyDescent="0.25">
      <c r="A492" s="75">
        <v>2014</v>
      </c>
      <c r="B492" s="75">
        <v>17</v>
      </c>
      <c r="C492" s="75" t="s">
        <v>92</v>
      </c>
      <c r="D492" s="75" t="s">
        <v>48</v>
      </c>
      <c r="E492" s="75" t="s">
        <v>41</v>
      </c>
      <c r="F492" s="86">
        <v>0.78578566809711359</v>
      </c>
      <c r="G492" s="86">
        <v>0</v>
      </c>
    </row>
    <row r="493" spans="1:7" x14ac:dyDescent="0.25">
      <c r="A493" s="75">
        <v>2014</v>
      </c>
      <c r="B493" s="75">
        <v>17</v>
      </c>
      <c r="C493" s="75" t="s">
        <v>92</v>
      </c>
      <c r="D493" s="75" t="s">
        <v>53</v>
      </c>
      <c r="E493" s="75" t="s">
        <v>51</v>
      </c>
      <c r="F493" s="86">
        <v>0.64473684210526316</v>
      </c>
      <c r="G493" s="86">
        <v>1</v>
      </c>
    </row>
    <row r="494" spans="1:7" x14ac:dyDescent="0.25">
      <c r="A494" s="75">
        <v>2014</v>
      </c>
      <c r="B494" s="75">
        <v>17</v>
      </c>
      <c r="C494" s="75" t="s">
        <v>92</v>
      </c>
      <c r="D494" s="75" t="s">
        <v>53</v>
      </c>
      <c r="E494" s="75" t="s">
        <v>50</v>
      </c>
      <c r="F494" s="86">
        <v>0.6994949494949495</v>
      </c>
      <c r="G494" s="86">
        <v>1</v>
      </c>
    </row>
    <row r="495" spans="1:7" x14ac:dyDescent="0.25">
      <c r="A495" s="75">
        <v>2014</v>
      </c>
      <c r="B495" s="75">
        <v>17</v>
      </c>
      <c r="C495" s="75" t="s">
        <v>92</v>
      </c>
      <c r="D495" s="75" t="s">
        <v>53</v>
      </c>
      <c r="E495" s="75" t="s">
        <v>49</v>
      </c>
      <c r="F495" s="86">
        <v>0.78844547840610835</v>
      </c>
      <c r="G495" s="86">
        <v>0</v>
      </c>
    </row>
    <row r="496" spans="1:7" x14ac:dyDescent="0.25">
      <c r="A496" s="75">
        <v>2014</v>
      </c>
      <c r="B496" s="75">
        <v>17</v>
      </c>
      <c r="C496" s="75" t="s">
        <v>92</v>
      </c>
      <c r="D496" s="75" t="s">
        <v>53</v>
      </c>
      <c r="E496" s="75" t="s">
        <v>52</v>
      </c>
      <c r="F496" s="86">
        <v>0.74285714285714288</v>
      </c>
      <c r="G496" s="86">
        <v>1</v>
      </c>
    </row>
    <row r="497" spans="1:7" x14ac:dyDescent="0.25">
      <c r="A497" s="75">
        <v>2014</v>
      </c>
      <c r="B497" s="75">
        <v>21</v>
      </c>
      <c r="C497" s="75" t="s">
        <v>93</v>
      </c>
      <c r="D497" s="75" t="s">
        <v>29</v>
      </c>
      <c r="E497" s="75" t="s">
        <v>30</v>
      </c>
      <c r="F497" s="86">
        <v>0.52538749331908075</v>
      </c>
      <c r="G497" s="86">
        <v>0</v>
      </c>
    </row>
    <row r="498" spans="1:7" x14ac:dyDescent="0.25">
      <c r="A498" s="75">
        <v>2014</v>
      </c>
      <c r="B498" s="75">
        <v>21</v>
      </c>
      <c r="C498" s="75" t="s">
        <v>93</v>
      </c>
      <c r="D498" s="75" t="s">
        <v>29</v>
      </c>
      <c r="E498" s="75" t="s">
        <v>31</v>
      </c>
      <c r="F498" s="86">
        <v>0.54742156509195816</v>
      </c>
      <c r="G498" s="86">
        <v>0</v>
      </c>
    </row>
    <row r="499" spans="1:7" x14ac:dyDescent="0.25">
      <c r="A499" s="75">
        <v>2014</v>
      </c>
      <c r="B499" s="75">
        <v>21</v>
      </c>
      <c r="C499" s="75" t="s">
        <v>93</v>
      </c>
      <c r="D499" s="75" t="s">
        <v>29</v>
      </c>
      <c r="E499" s="75" t="s">
        <v>32</v>
      </c>
      <c r="F499" s="86">
        <v>0.59058690104905021</v>
      </c>
      <c r="G499" s="86">
        <v>1</v>
      </c>
    </row>
    <row r="500" spans="1:7" x14ac:dyDescent="0.25">
      <c r="A500" s="75">
        <v>2014</v>
      </c>
      <c r="B500" s="75">
        <v>21</v>
      </c>
      <c r="C500" s="75" t="s">
        <v>93</v>
      </c>
      <c r="D500" s="75" t="s">
        <v>29</v>
      </c>
      <c r="E500" s="75" t="s">
        <v>33</v>
      </c>
      <c r="F500" s="86">
        <v>0.62816024893037725</v>
      </c>
      <c r="G500" s="86">
        <v>1</v>
      </c>
    </row>
    <row r="501" spans="1:7" x14ac:dyDescent="0.25">
      <c r="A501" s="75">
        <v>2014</v>
      </c>
      <c r="B501" s="75">
        <v>21</v>
      </c>
      <c r="C501" s="75" t="s">
        <v>93</v>
      </c>
      <c r="D501" s="75" t="s">
        <v>29</v>
      </c>
      <c r="E501" s="75" t="s">
        <v>34</v>
      </c>
      <c r="F501" s="86">
        <v>0.67132043734230451</v>
      </c>
      <c r="G501" s="86">
        <v>1</v>
      </c>
    </row>
    <row r="502" spans="1:7" x14ac:dyDescent="0.25">
      <c r="A502" s="75">
        <v>2014</v>
      </c>
      <c r="B502" s="75">
        <v>21</v>
      </c>
      <c r="C502" s="75" t="s">
        <v>93</v>
      </c>
      <c r="D502" s="75" t="s">
        <v>29</v>
      </c>
      <c r="E502" s="75" t="s">
        <v>35</v>
      </c>
      <c r="F502" s="86">
        <v>0.69233055885850181</v>
      </c>
      <c r="G502" s="86">
        <v>1</v>
      </c>
    </row>
    <row r="503" spans="1:7" x14ac:dyDescent="0.25">
      <c r="A503" s="75">
        <v>2014</v>
      </c>
      <c r="B503" s="75">
        <v>21</v>
      </c>
      <c r="C503" s="75" t="s">
        <v>93</v>
      </c>
      <c r="D503" s="75" t="s">
        <v>29</v>
      </c>
      <c r="E503" s="75" t="s">
        <v>36</v>
      </c>
      <c r="F503" s="86">
        <v>0.65695103979040448</v>
      </c>
      <c r="G503" s="86">
        <v>1</v>
      </c>
    </row>
    <row r="504" spans="1:7" x14ac:dyDescent="0.25">
      <c r="A504" s="75">
        <v>2014</v>
      </c>
      <c r="B504" s="75">
        <v>21</v>
      </c>
      <c r="C504" s="75" t="s">
        <v>93</v>
      </c>
      <c r="D504" s="75" t="s">
        <v>29</v>
      </c>
      <c r="E504" s="75" t="s">
        <v>37</v>
      </c>
      <c r="F504" s="86">
        <v>0.62102217936354864</v>
      </c>
      <c r="G504" s="86">
        <v>1</v>
      </c>
    </row>
    <row r="505" spans="1:7" x14ac:dyDescent="0.25">
      <c r="A505" s="75">
        <v>2014</v>
      </c>
      <c r="B505" s="75">
        <v>21</v>
      </c>
      <c r="C505" s="75" t="s">
        <v>93</v>
      </c>
      <c r="D505" s="75" t="s">
        <v>48</v>
      </c>
      <c r="E505" s="75" t="s">
        <v>43</v>
      </c>
      <c r="F505" s="86">
        <v>0.48910593538692715</v>
      </c>
      <c r="G505" s="86">
        <v>1</v>
      </c>
    </row>
    <row r="506" spans="1:7" x14ac:dyDescent="0.25">
      <c r="A506" s="75">
        <v>2014</v>
      </c>
      <c r="B506" s="75">
        <v>21</v>
      </c>
      <c r="C506" s="75" t="s">
        <v>93</v>
      </c>
      <c r="D506" s="75" t="s">
        <v>48</v>
      </c>
      <c r="E506" s="75" t="s">
        <v>44</v>
      </c>
      <c r="F506" s="86">
        <v>0.53064275037369213</v>
      </c>
      <c r="G506" s="86">
        <v>1</v>
      </c>
    </row>
    <row r="507" spans="1:7" x14ac:dyDescent="0.25">
      <c r="A507" s="75">
        <v>2014</v>
      </c>
      <c r="B507" s="75">
        <v>21</v>
      </c>
      <c r="C507" s="75" t="s">
        <v>93</v>
      </c>
      <c r="D507" s="75" t="s">
        <v>48</v>
      </c>
      <c r="E507" s="75" t="s">
        <v>42</v>
      </c>
      <c r="F507" s="86">
        <v>0.56470588235294117</v>
      </c>
      <c r="G507" s="86">
        <v>1</v>
      </c>
    </row>
    <row r="508" spans="1:7" x14ac:dyDescent="0.25">
      <c r="A508" s="75">
        <v>2014</v>
      </c>
      <c r="B508" s="75">
        <v>21</v>
      </c>
      <c r="C508" s="75" t="s">
        <v>93</v>
      </c>
      <c r="D508" s="75" t="s">
        <v>48</v>
      </c>
      <c r="E508" s="75" t="s">
        <v>45</v>
      </c>
      <c r="F508" s="86">
        <v>0.50420168067226889</v>
      </c>
      <c r="G508" s="86">
        <v>1</v>
      </c>
    </row>
    <row r="509" spans="1:7" x14ac:dyDescent="0.25">
      <c r="A509" s="75">
        <v>2014</v>
      </c>
      <c r="B509" s="75">
        <v>21</v>
      </c>
      <c r="C509" s="75" t="s">
        <v>93</v>
      </c>
      <c r="D509" s="75" t="s">
        <v>48</v>
      </c>
      <c r="E509" s="75" t="s">
        <v>41</v>
      </c>
      <c r="F509" s="86">
        <v>0.64834610412133831</v>
      </c>
      <c r="G509" s="86">
        <v>0</v>
      </c>
    </row>
    <row r="510" spans="1:7" x14ac:dyDescent="0.25">
      <c r="A510" s="75">
        <v>2014</v>
      </c>
      <c r="B510" s="75">
        <v>21</v>
      </c>
      <c r="C510" s="75" t="s">
        <v>93</v>
      </c>
      <c r="D510" s="75" t="s">
        <v>53</v>
      </c>
      <c r="E510" s="75" t="s">
        <v>51</v>
      </c>
      <c r="F510" s="86">
        <v>0.48826291079812206</v>
      </c>
      <c r="G510" s="86">
        <v>1</v>
      </c>
    </row>
    <row r="511" spans="1:7" x14ac:dyDescent="0.25">
      <c r="A511" s="75">
        <v>2014</v>
      </c>
      <c r="B511" s="75">
        <v>21</v>
      </c>
      <c r="C511" s="75" t="s">
        <v>93</v>
      </c>
      <c r="D511" s="75" t="s">
        <v>53</v>
      </c>
      <c r="E511" s="75" t="s">
        <v>50</v>
      </c>
      <c r="F511" s="86">
        <v>0.58399999999999996</v>
      </c>
      <c r="G511" s="86">
        <v>1</v>
      </c>
    </row>
    <row r="512" spans="1:7" x14ac:dyDescent="0.25">
      <c r="A512" s="75">
        <v>2014</v>
      </c>
      <c r="B512" s="75">
        <v>21</v>
      </c>
      <c r="C512" s="75" t="s">
        <v>93</v>
      </c>
      <c r="D512" s="75" t="s">
        <v>53</v>
      </c>
      <c r="E512" s="75" t="s">
        <v>49</v>
      </c>
      <c r="F512" s="86">
        <v>0.643709032773781</v>
      </c>
      <c r="G512" s="86">
        <v>0</v>
      </c>
    </row>
    <row r="513" spans="1:7" x14ac:dyDescent="0.25">
      <c r="A513" s="75">
        <v>2014</v>
      </c>
      <c r="B513" s="75">
        <v>21</v>
      </c>
      <c r="C513" s="75" t="s">
        <v>93</v>
      </c>
      <c r="D513" s="75" t="s">
        <v>53</v>
      </c>
      <c r="E513" s="75" t="s">
        <v>52</v>
      </c>
      <c r="F513" s="86">
        <v>0.61333333333333329</v>
      </c>
      <c r="G513" s="86">
        <v>0</v>
      </c>
    </row>
    <row r="514" spans="1:7" x14ac:dyDescent="0.25">
      <c r="A514" s="75" t="s">
        <v>206</v>
      </c>
      <c r="F514" s="86">
        <v>135.13431728457414</v>
      </c>
      <c r="G514" s="86">
        <v>135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01"/>
  <sheetViews>
    <sheetView topLeftCell="G1" zoomScale="70" zoomScaleNormal="70" workbookViewId="0">
      <selection activeCell="E36" sqref="E36"/>
    </sheetView>
  </sheetViews>
  <sheetFormatPr defaultRowHeight="15" x14ac:dyDescent="0.25"/>
  <cols>
    <col min="1" max="1" width="8.28515625" customWidth="1"/>
    <col min="2" max="2" width="100" customWidth="1"/>
    <col min="3" max="3" width="38.5703125" customWidth="1"/>
    <col min="4" max="4" width="48.5703125" customWidth="1"/>
    <col min="5" max="5" width="47.42578125" customWidth="1"/>
    <col min="6" max="6" width="18.5703125" customWidth="1"/>
    <col min="7" max="7" width="18" customWidth="1"/>
    <col min="8" max="9" width="7.7109375" customWidth="1"/>
    <col min="10" max="10" width="9.7109375" customWidth="1"/>
    <col min="11" max="11" width="12" bestFit="1" customWidth="1"/>
    <col min="14" max="14" width="31.7109375" customWidth="1"/>
    <col min="15" max="15" width="48.5703125" customWidth="1"/>
    <col min="16" max="16" width="47.42578125" customWidth="1"/>
    <col min="17" max="17" width="18.5703125" customWidth="1"/>
  </cols>
  <sheetData>
    <row r="1" spans="1:19" x14ac:dyDescent="0.25">
      <c r="A1" s="80" t="s">
        <v>71</v>
      </c>
      <c r="B1" s="75" t="s">
        <v>72</v>
      </c>
    </row>
    <row r="2" spans="1:19" x14ac:dyDescent="0.25">
      <c r="L2" s="80" t="s">
        <v>71</v>
      </c>
      <c r="M2" s="75" t="s">
        <v>72</v>
      </c>
      <c r="N2" s="75"/>
      <c r="O2" s="75"/>
      <c r="P2" s="75"/>
      <c r="Q2" s="75"/>
    </row>
    <row r="3" spans="1:19" x14ac:dyDescent="0.25">
      <c r="D3" s="80" t="s">
        <v>191</v>
      </c>
      <c r="L3" s="75"/>
      <c r="M3" s="75"/>
      <c r="N3" s="75"/>
      <c r="O3" s="75"/>
      <c r="P3" s="75"/>
      <c r="Q3" s="75"/>
    </row>
    <row r="4" spans="1:19" x14ac:dyDescent="0.25">
      <c r="A4" s="80" t="s">
        <v>0</v>
      </c>
      <c r="B4" s="80" t="s">
        <v>5</v>
      </c>
      <c r="C4" s="80" t="s">
        <v>28</v>
      </c>
      <c r="D4" s="75" t="s">
        <v>208</v>
      </c>
      <c r="E4" s="75" t="s">
        <v>209</v>
      </c>
      <c r="F4" s="75" t="s">
        <v>195</v>
      </c>
      <c r="G4" s="75" t="s">
        <v>192</v>
      </c>
      <c r="H4" s="75" t="s">
        <v>193</v>
      </c>
      <c r="O4" s="80" t="s">
        <v>191</v>
      </c>
    </row>
    <row r="5" spans="1:19" x14ac:dyDescent="0.25">
      <c r="A5" s="75">
        <v>37</v>
      </c>
      <c r="B5" s="75" t="s">
        <v>64</v>
      </c>
      <c r="C5" s="75" t="s">
        <v>4</v>
      </c>
      <c r="D5" s="86">
        <v>0.56201044386422971</v>
      </c>
      <c r="E5" s="86">
        <v>0.70685660018993357</v>
      </c>
      <c r="F5" s="86">
        <v>1</v>
      </c>
      <c r="G5" s="75">
        <f>IF(F5=1,D5,0)</f>
        <v>0.56201044386422971</v>
      </c>
      <c r="H5" s="75">
        <f>IF(F5=1,E5,0)</f>
        <v>0.70685660018993357</v>
      </c>
      <c r="L5" s="80" t="s">
        <v>0</v>
      </c>
      <c r="M5" s="80" t="s">
        <v>5</v>
      </c>
      <c r="N5" s="80" t="s">
        <v>28</v>
      </c>
      <c r="O5" s="75" t="s">
        <v>208</v>
      </c>
      <c r="P5" s="75" t="s">
        <v>209</v>
      </c>
      <c r="Q5" s="75" t="s">
        <v>195</v>
      </c>
      <c r="R5" s="75" t="s">
        <v>192</v>
      </c>
      <c r="S5" s="75" t="s">
        <v>193</v>
      </c>
    </row>
    <row r="6" spans="1:19" x14ac:dyDescent="0.25">
      <c r="C6" s="75" t="s">
        <v>11</v>
      </c>
      <c r="D6" s="86">
        <v>0.63616869192280201</v>
      </c>
      <c r="E6" s="86">
        <v>0.7100169061707523</v>
      </c>
      <c r="F6" s="86">
        <v>1</v>
      </c>
      <c r="G6" s="75">
        <f t="shared" ref="G6:G69" si="0">IF(F6=1,D6,0)</f>
        <v>0.63616869192280201</v>
      </c>
      <c r="H6" s="75">
        <f t="shared" ref="H6:H69" si="1">IF(F6=1,E6,0)</f>
        <v>0.7100169061707523</v>
      </c>
      <c r="L6" s="75">
        <v>37</v>
      </c>
      <c r="M6" s="75" t="s">
        <v>64</v>
      </c>
      <c r="N6" s="75" t="s">
        <v>2</v>
      </c>
      <c r="O6" s="86">
        <v>0.6973892703538821</v>
      </c>
      <c r="P6" s="86">
        <v>0.72834937083641749</v>
      </c>
      <c r="Q6" s="86">
        <v>1</v>
      </c>
      <c r="R6" s="75">
        <f>IF(Q6=1,O6,0)</f>
        <v>0.6973892703538821</v>
      </c>
      <c r="S6" s="75">
        <f>IF(Q6=1,P6,0)</f>
        <v>0.72834937083641749</v>
      </c>
    </row>
    <row r="7" spans="1:19" x14ac:dyDescent="0.25">
      <c r="C7" s="75" t="s">
        <v>25</v>
      </c>
      <c r="D7" s="86">
        <v>0.67226890756302526</v>
      </c>
      <c r="E7" s="86">
        <v>0.70575750733799958</v>
      </c>
      <c r="F7" s="86">
        <v>1</v>
      </c>
      <c r="G7" s="75">
        <f t="shared" si="0"/>
        <v>0.67226890756302526</v>
      </c>
      <c r="H7" s="75">
        <f t="shared" si="1"/>
        <v>0.70575750733799958</v>
      </c>
      <c r="L7" s="75">
        <v>39</v>
      </c>
      <c r="M7" s="75" t="s">
        <v>68</v>
      </c>
      <c r="N7" s="75" t="s">
        <v>2</v>
      </c>
      <c r="O7" s="86">
        <v>0.72144566175544644</v>
      </c>
      <c r="P7" s="86">
        <v>0.51537822111388198</v>
      </c>
      <c r="Q7" s="86">
        <v>1</v>
      </c>
      <c r="R7" s="75">
        <f t="shared" ref="R7:R11" si="2">IF(Q7=1,O7,0)</f>
        <v>0.72144566175544644</v>
      </c>
      <c r="S7" s="75">
        <f t="shared" ref="S7:S11" si="3">IF(Q7=1,P7,0)</f>
        <v>0.51537822111388198</v>
      </c>
    </row>
    <row r="8" spans="1:19" x14ac:dyDescent="0.25">
      <c r="C8" s="75" t="s">
        <v>12</v>
      </c>
      <c r="D8" s="86">
        <v>0.68217676159914431</v>
      </c>
      <c r="E8" s="86">
        <v>0.70502502698989111</v>
      </c>
      <c r="F8" s="86">
        <v>1</v>
      </c>
      <c r="G8" s="75">
        <f t="shared" si="0"/>
        <v>0.68217676159914431</v>
      </c>
      <c r="H8" s="75">
        <f t="shared" si="1"/>
        <v>0.70502502698989111</v>
      </c>
      <c r="L8" s="75" t="s">
        <v>3</v>
      </c>
      <c r="M8" s="75" t="s">
        <v>6</v>
      </c>
      <c r="N8" s="75" t="s">
        <v>2</v>
      </c>
      <c r="O8" s="86">
        <v>0.9062660546833099</v>
      </c>
      <c r="P8" s="86">
        <v>0.8867077594193683</v>
      </c>
      <c r="Q8" s="86">
        <v>1</v>
      </c>
      <c r="R8" s="75">
        <f t="shared" si="2"/>
        <v>0.9062660546833099</v>
      </c>
      <c r="S8" s="75">
        <f t="shared" si="3"/>
        <v>0.8867077594193683</v>
      </c>
    </row>
    <row r="9" spans="1:19" x14ac:dyDescent="0.25">
      <c r="C9" s="75" t="s">
        <v>13</v>
      </c>
      <c r="D9" s="86">
        <v>0.70317361543248291</v>
      </c>
      <c r="E9" s="86">
        <v>0.6979944434797708</v>
      </c>
      <c r="F9" s="86">
        <v>0</v>
      </c>
      <c r="G9" s="75">
        <f t="shared" si="0"/>
        <v>0</v>
      </c>
      <c r="H9" s="75">
        <f t="shared" si="1"/>
        <v>0</v>
      </c>
      <c r="L9" s="75" t="s">
        <v>54</v>
      </c>
      <c r="M9" s="75" t="s">
        <v>55</v>
      </c>
      <c r="N9" s="75" t="s">
        <v>2</v>
      </c>
      <c r="O9" s="86">
        <v>0.85022230161565637</v>
      </c>
      <c r="P9" s="86">
        <v>0.81590987096944534</v>
      </c>
      <c r="Q9" s="86">
        <v>1</v>
      </c>
      <c r="R9" s="75">
        <f t="shared" si="2"/>
        <v>0.85022230161565637</v>
      </c>
      <c r="S9" s="75">
        <f t="shared" si="3"/>
        <v>0.81590987096944534</v>
      </c>
    </row>
    <row r="10" spans="1:19" x14ac:dyDescent="0.25">
      <c r="C10" s="75" t="s">
        <v>14</v>
      </c>
      <c r="D10" s="86">
        <v>0.69224924012158051</v>
      </c>
      <c r="E10" s="86">
        <v>0.69922007460155988</v>
      </c>
      <c r="F10" s="86">
        <v>0</v>
      </c>
      <c r="G10" s="75">
        <f t="shared" si="0"/>
        <v>0</v>
      </c>
      <c r="H10" s="75">
        <f t="shared" si="1"/>
        <v>0</v>
      </c>
      <c r="L10" s="75" t="s">
        <v>59</v>
      </c>
      <c r="M10" s="75" t="s">
        <v>60</v>
      </c>
      <c r="N10" s="75" t="s">
        <v>2</v>
      </c>
      <c r="O10" s="86">
        <v>0.92583158616854377</v>
      </c>
      <c r="P10" s="86">
        <v>0.91259569667177054</v>
      </c>
      <c r="Q10" s="86">
        <v>1</v>
      </c>
      <c r="R10" s="75">
        <f t="shared" si="2"/>
        <v>0.92583158616854377</v>
      </c>
      <c r="S10" s="75">
        <f t="shared" si="3"/>
        <v>0.91259569667177054</v>
      </c>
    </row>
    <row r="11" spans="1:19" x14ac:dyDescent="0.25">
      <c r="C11" s="75" t="s">
        <v>15</v>
      </c>
      <c r="D11" s="86">
        <v>0.63303613327076491</v>
      </c>
      <c r="E11" s="86">
        <v>0.70434579802534403</v>
      </c>
      <c r="F11" s="86">
        <v>1</v>
      </c>
      <c r="G11" s="75">
        <f t="shared" si="0"/>
        <v>0.63303613327076491</v>
      </c>
      <c r="H11" s="75">
        <f t="shared" si="1"/>
        <v>0.70434579802534403</v>
      </c>
      <c r="L11" s="75" t="s">
        <v>63</v>
      </c>
      <c r="M11" s="75" t="s">
        <v>62</v>
      </c>
      <c r="N11" s="75" t="s">
        <v>2</v>
      </c>
      <c r="O11" s="86">
        <v>0.87100914090752779</v>
      </c>
      <c r="P11" s="86">
        <v>0.85700702599664469</v>
      </c>
      <c r="Q11" s="86">
        <v>1</v>
      </c>
      <c r="R11" s="75">
        <f t="shared" si="2"/>
        <v>0.87100914090752779</v>
      </c>
      <c r="S11" s="75">
        <f t="shared" si="3"/>
        <v>0.85700702599664469</v>
      </c>
    </row>
    <row r="12" spans="1:19" x14ac:dyDescent="0.25">
      <c r="C12" s="75" t="s">
        <v>16</v>
      </c>
      <c r="D12" s="86">
        <v>0.65842245989304815</v>
      </c>
      <c r="E12" s="86">
        <v>0.70376030565051273</v>
      </c>
      <c r="F12" s="86">
        <v>1</v>
      </c>
      <c r="G12" s="75">
        <f t="shared" si="0"/>
        <v>0.65842245989304815</v>
      </c>
      <c r="H12" s="75">
        <f t="shared" si="1"/>
        <v>0.70376030565051273</v>
      </c>
    </row>
    <row r="13" spans="1:19" x14ac:dyDescent="0.25">
      <c r="C13" s="75" t="s">
        <v>17</v>
      </c>
      <c r="D13" s="86">
        <v>0.74759838859621941</v>
      </c>
      <c r="E13" s="86">
        <v>0.68420314909124891</v>
      </c>
      <c r="F13" s="86">
        <v>1</v>
      </c>
      <c r="G13" s="75">
        <f t="shared" si="0"/>
        <v>0.74759838859621941</v>
      </c>
      <c r="H13" s="75">
        <f t="shared" si="1"/>
        <v>0.68420314909124891</v>
      </c>
    </row>
    <row r="14" spans="1:19" x14ac:dyDescent="0.25">
      <c r="C14" s="75" t="s">
        <v>67</v>
      </c>
      <c r="D14" s="86">
        <v>0.69387755102040816</v>
      </c>
      <c r="E14" s="86">
        <v>0.69910213243546582</v>
      </c>
      <c r="F14" s="86">
        <v>0</v>
      </c>
      <c r="G14" s="75">
        <f t="shared" si="0"/>
        <v>0</v>
      </c>
      <c r="H14" s="75">
        <f t="shared" si="1"/>
        <v>0</v>
      </c>
    </row>
    <row r="15" spans="1:19" x14ac:dyDescent="0.25">
      <c r="C15" s="75" t="s">
        <v>19</v>
      </c>
      <c r="D15" s="86">
        <v>0.68539581437670605</v>
      </c>
      <c r="E15" s="86">
        <v>0.70511408339889847</v>
      </c>
      <c r="F15" s="86">
        <v>1</v>
      </c>
      <c r="G15" s="75">
        <f t="shared" si="0"/>
        <v>0.68539581437670605</v>
      </c>
      <c r="H15" s="75">
        <f t="shared" si="1"/>
        <v>0.70511408339889847</v>
      </c>
    </row>
    <row r="16" spans="1:19" x14ac:dyDescent="0.25">
      <c r="C16" s="75" t="s">
        <v>20</v>
      </c>
      <c r="D16" s="86">
        <v>0.6839945280437757</v>
      </c>
      <c r="E16" s="86">
        <v>0.69971585527562041</v>
      </c>
      <c r="F16" s="86">
        <v>0</v>
      </c>
      <c r="G16" s="75">
        <f t="shared" si="0"/>
        <v>0</v>
      </c>
      <c r="H16" s="75">
        <f t="shared" si="1"/>
        <v>0</v>
      </c>
    </row>
    <row r="17" spans="1:8" x14ac:dyDescent="0.25">
      <c r="C17" s="75" t="s">
        <v>21</v>
      </c>
      <c r="D17" s="86">
        <v>0.75974372664175116</v>
      </c>
      <c r="E17" s="86">
        <v>0.69450431034482762</v>
      </c>
      <c r="F17" s="86">
        <v>1</v>
      </c>
      <c r="G17" s="75">
        <f t="shared" si="0"/>
        <v>0.75974372664175116</v>
      </c>
      <c r="H17" s="75">
        <f t="shared" si="1"/>
        <v>0.69450431034482762</v>
      </c>
    </row>
    <row r="18" spans="1:8" x14ac:dyDescent="0.25">
      <c r="C18" s="75" t="s">
        <v>22</v>
      </c>
      <c r="D18" s="86">
        <v>0.71548211860570399</v>
      </c>
      <c r="E18" s="86">
        <v>0.6957634711378472</v>
      </c>
      <c r="F18" s="86">
        <v>1</v>
      </c>
      <c r="G18" s="75">
        <f t="shared" si="0"/>
        <v>0.71548211860570399</v>
      </c>
      <c r="H18" s="75">
        <f t="shared" si="1"/>
        <v>0.6957634711378472</v>
      </c>
    </row>
    <row r="19" spans="1:8" x14ac:dyDescent="0.25">
      <c r="C19" s="75" t="s">
        <v>23</v>
      </c>
      <c r="D19" s="86">
        <v>0.75414165666266508</v>
      </c>
      <c r="E19" s="86">
        <v>0.68917778152963027</v>
      </c>
      <c r="F19" s="86">
        <v>1</v>
      </c>
      <c r="G19" s="75">
        <f t="shared" si="0"/>
        <v>0.75414165666266508</v>
      </c>
      <c r="H19" s="75">
        <f t="shared" si="1"/>
        <v>0.68917778152963027</v>
      </c>
    </row>
    <row r="20" spans="1:8" x14ac:dyDescent="0.25">
      <c r="C20" s="75" t="s">
        <v>24</v>
      </c>
      <c r="D20" s="86">
        <v>0.72617079889807168</v>
      </c>
      <c r="E20" s="86">
        <v>0.69698947853467474</v>
      </c>
      <c r="F20" s="86">
        <v>1</v>
      </c>
      <c r="G20" s="75">
        <f t="shared" si="0"/>
        <v>0.72617079889807168</v>
      </c>
      <c r="H20" s="75">
        <f t="shared" si="1"/>
        <v>0.69698947853467474</v>
      </c>
    </row>
    <row r="21" spans="1:8" x14ac:dyDescent="0.25">
      <c r="A21" s="75">
        <v>39</v>
      </c>
      <c r="B21" s="138" t="s">
        <v>68</v>
      </c>
      <c r="C21" s="138" t="s">
        <v>4</v>
      </c>
      <c r="D21" s="139">
        <v>0.69077901430842603</v>
      </c>
      <c r="E21" s="139">
        <v>0.7126388421406934</v>
      </c>
      <c r="F21" s="139">
        <v>0</v>
      </c>
      <c r="G21" s="75">
        <f t="shared" si="0"/>
        <v>0</v>
      </c>
      <c r="H21" s="75">
        <f t="shared" si="1"/>
        <v>0</v>
      </c>
    </row>
    <row r="22" spans="1:8" x14ac:dyDescent="0.25">
      <c r="C22" s="75" t="s">
        <v>11</v>
      </c>
      <c r="D22" s="86">
        <v>0.74022274022274026</v>
      </c>
      <c r="E22" s="86">
        <v>0.70630758327427356</v>
      </c>
      <c r="F22" s="86">
        <v>1</v>
      </c>
      <c r="G22" s="75">
        <f t="shared" si="0"/>
        <v>0.74022274022274026</v>
      </c>
      <c r="H22" s="75">
        <f t="shared" si="1"/>
        <v>0.70630758327427356</v>
      </c>
    </row>
    <row r="23" spans="1:8" x14ac:dyDescent="0.25">
      <c r="C23" s="75" t="s">
        <v>25</v>
      </c>
      <c r="D23" s="86">
        <v>0.69416144200626961</v>
      </c>
      <c r="E23" s="86">
        <v>0.71599237024395146</v>
      </c>
      <c r="F23" s="86">
        <v>1</v>
      </c>
      <c r="G23" s="138">
        <f t="shared" si="0"/>
        <v>0.69416144200626961</v>
      </c>
      <c r="H23" s="138">
        <f t="shared" si="1"/>
        <v>0.71599237024395146</v>
      </c>
    </row>
    <row r="24" spans="1:8" x14ac:dyDescent="0.25">
      <c r="C24" s="75" t="s">
        <v>12</v>
      </c>
      <c r="D24" s="86">
        <v>0.70596948600207377</v>
      </c>
      <c r="E24" s="86">
        <v>0.71359781121751031</v>
      </c>
      <c r="F24" s="86">
        <v>0</v>
      </c>
      <c r="G24" s="75">
        <f t="shared" si="0"/>
        <v>0</v>
      </c>
      <c r="H24" s="75">
        <f t="shared" si="1"/>
        <v>0</v>
      </c>
    </row>
    <row r="25" spans="1:8" x14ac:dyDescent="0.25">
      <c r="C25" s="75" t="s">
        <v>13</v>
      </c>
      <c r="D25" s="86">
        <v>0.75062571103526732</v>
      </c>
      <c r="E25" s="86">
        <v>0.7032136105860114</v>
      </c>
      <c r="F25" s="86">
        <v>1</v>
      </c>
      <c r="G25" s="75">
        <f t="shared" si="0"/>
        <v>0.75062571103526732</v>
      </c>
      <c r="H25" s="75">
        <f t="shared" si="1"/>
        <v>0.7032136105860114</v>
      </c>
    </row>
    <row r="26" spans="1:8" x14ac:dyDescent="0.25">
      <c r="C26" s="75" t="s">
        <v>14</v>
      </c>
      <c r="D26" s="86">
        <v>0.6542553191489362</v>
      </c>
      <c r="E26" s="86">
        <v>0.71424386977989784</v>
      </c>
      <c r="F26" s="86">
        <v>1</v>
      </c>
      <c r="G26" s="75">
        <f t="shared" si="0"/>
        <v>0.6542553191489362</v>
      </c>
      <c r="H26" s="75">
        <f t="shared" si="1"/>
        <v>0.71424386977989784</v>
      </c>
    </row>
    <row r="27" spans="1:8" x14ac:dyDescent="0.25">
      <c r="C27" s="75" t="s">
        <v>15</v>
      </c>
      <c r="D27" s="86">
        <v>0.73040752351097182</v>
      </c>
      <c r="E27" s="86">
        <v>0.70997750086535139</v>
      </c>
      <c r="F27" s="86">
        <v>0</v>
      </c>
      <c r="G27" s="75">
        <f t="shared" si="0"/>
        <v>0</v>
      </c>
      <c r="H27" s="75">
        <f t="shared" si="1"/>
        <v>0</v>
      </c>
    </row>
    <row r="28" spans="1:8" x14ac:dyDescent="0.25">
      <c r="C28" s="75" t="s">
        <v>16</v>
      </c>
      <c r="D28" s="86">
        <v>0.68377358490566043</v>
      </c>
      <c r="E28" s="86">
        <v>0.71482838755809797</v>
      </c>
      <c r="F28" s="86">
        <v>1</v>
      </c>
      <c r="G28" s="75">
        <f t="shared" si="0"/>
        <v>0.68377358490566043</v>
      </c>
      <c r="H28" s="75">
        <f t="shared" si="1"/>
        <v>0.71482838755809797</v>
      </c>
    </row>
    <row r="29" spans="1:8" x14ac:dyDescent="0.25">
      <c r="C29" s="75" t="s">
        <v>17</v>
      </c>
      <c r="D29" s="86">
        <v>0.7902902902902903</v>
      </c>
      <c r="E29" s="86">
        <v>0.68673812526271538</v>
      </c>
      <c r="F29" s="86">
        <v>1</v>
      </c>
      <c r="G29" s="75">
        <f t="shared" si="0"/>
        <v>0.7902902902902903</v>
      </c>
      <c r="H29" s="75">
        <f t="shared" si="1"/>
        <v>0.68673812526271538</v>
      </c>
    </row>
    <row r="30" spans="1:8" x14ac:dyDescent="0.25">
      <c r="C30" s="75" t="s">
        <v>18</v>
      </c>
      <c r="D30" s="86">
        <v>0.69105691056910568</v>
      </c>
      <c r="E30" s="86">
        <v>0.7123783379086599</v>
      </c>
      <c r="F30" s="86">
        <v>0</v>
      </c>
      <c r="G30" s="75">
        <f t="shared" si="0"/>
        <v>0</v>
      </c>
      <c r="H30" s="75">
        <f t="shared" si="1"/>
        <v>0</v>
      </c>
    </row>
    <row r="31" spans="1:8" x14ac:dyDescent="0.25">
      <c r="C31" s="75" t="s">
        <v>19</v>
      </c>
      <c r="D31" s="86">
        <v>0.73597896845267907</v>
      </c>
      <c r="E31" s="86">
        <v>0.70008216926869349</v>
      </c>
      <c r="F31" s="86">
        <v>1</v>
      </c>
      <c r="G31" s="75">
        <f t="shared" si="0"/>
        <v>0.73597896845267907</v>
      </c>
      <c r="H31" s="75">
        <f t="shared" si="1"/>
        <v>0.70008216926869349</v>
      </c>
    </row>
    <row r="32" spans="1:8" x14ac:dyDescent="0.25">
      <c r="C32" s="75" t="s">
        <v>69</v>
      </c>
      <c r="D32" s="86">
        <v>0.7168674698795181</v>
      </c>
      <c r="E32" s="86">
        <v>0.71124145497510338</v>
      </c>
      <c r="F32" s="86">
        <v>0</v>
      </c>
      <c r="G32" s="75">
        <f t="shared" si="0"/>
        <v>0</v>
      </c>
      <c r="H32" s="75">
        <f t="shared" si="1"/>
        <v>0</v>
      </c>
    </row>
    <row r="33" spans="1:8" x14ac:dyDescent="0.25">
      <c r="C33" s="75" t="s">
        <v>21</v>
      </c>
      <c r="D33" s="86">
        <v>0.66832917705735662</v>
      </c>
      <c r="E33" s="86">
        <v>0.7144991887968577</v>
      </c>
      <c r="F33" s="86">
        <v>1</v>
      </c>
      <c r="G33" s="75">
        <f t="shared" si="0"/>
        <v>0.66832917705735662</v>
      </c>
      <c r="H33" s="75">
        <f t="shared" si="1"/>
        <v>0.7144991887968577</v>
      </c>
    </row>
    <row r="34" spans="1:8" x14ac:dyDescent="0.25">
      <c r="C34" s="75" t="s">
        <v>58</v>
      </c>
      <c r="D34" s="86">
        <v>0.67227101631116692</v>
      </c>
      <c r="E34" s="86">
        <v>0.71897723492229459</v>
      </c>
      <c r="F34" s="86">
        <v>1</v>
      </c>
      <c r="G34" s="75">
        <f t="shared" si="0"/>
        <v>0.67227101631116692</v>
      </c>
      <c r="H34" s="75">
        <f t="shared" si="1"/>
        <v>0.71897723492229459</v>
      </c>
    </row>
    <row r="35" spans="1:8" x14ac:dyDescent="0.25">
      <c r="C35" s="75" t="s">
        <v>23</v>
      </c>
      <c r="D35" s="86">
        <v>0.72368778895839003</v>
      </c>
      <c r="E35" s="86">
        <v>0.70944774930910115</v>
      </c>
      <c r="F35" s="86">
        <v>0</v>
      </c>
      <c r="G35" s="75">
        <f t="shared" si="0"/>
        <v>0</v>
      </c>
      <c r="H35" s="75">
        <f t="shared" si="1"/>
        <v>0</v>
      </c>
    </row>
    <row r="36" spans="1:8" x14ac:dyDescent="0.25">
      <c r="C36" s="75" t="s">
        <v>24</v>
      </c>
      <c r="D36" s="86">
        <v>0.65056461731493098</v>
      </c>
      <c r="E36" s="86">
        <v>0.71568794810515535</v>
      </c>
      <c r="F36" s="86">
        <v>1</v>
      </c>
      <c r="G36" s="75">
        <f t="shared" si="0"/>
        <v>0.65056461731493098</v>
      </c>
      <c r="H36" s="75">
        <f t="shared" si="1"/>
        <v>0.71568794810515535</v>
      </c>
    </row>
    <row r="37" spans="1:8" x14ac:dyDescent="0.25">
      <c r="A37" s="75" t="s">
        <v>3</v>
      </c>
      <c r="B37" s="75" t="s">
        <v>6</v>
      </c>
      <c r="C37" s="138" t="s">
        <v>4</v>
      </c>
      <c r="D37" s="139">
        <v>0.91249999999999998</v>
      </c>
      <c r="E37" s="139">
        <v>0.89923076547024261</v>
      </c>
      <c r="F37" s="139">
        <v>1</v>
      </c>
      <c r="G37" s="75">
        <f t="shared" si="0"/>
        <v>0.91249999999999998</v>
      </c>
      <c r="H37" s="75">
        <f t="shared" si="1"/>
        <v>0.89923076547024261</v>
      </c>
    </row>
    <row r="38" spans="1:8" x14ac:dyDescent="0.25">
      <c r="C38" s="75" t="s">
        <v>11</v>
      </c>
      <c r="D38" s="86">
        <v>0.92631838778496745</v>
      </c>
      <c r="E38" s="86">
        <v>0.89732643881023855</v>
      </c>
      <c r="F38" s="86">
        <v>1</v>
      </c>
      <c r="G38" s="75">
        <f t="shared" si="0"/>
        <v>0.92631838778496745</v>
      </c>
      <c r="H38" s="75">
        <f t="shared" si="1"/>
        <v>0.89732643881023855</v>
      </c>
    </row>
    <row r="39" spans="1:8" x14ac:dyDescent="0.25">
      <c r="C39" s="75" t="s">
        <v>25</v>
      </c>
      <c r="D39" s="86">
        <v>0.88820476571364793</v>
      </c>
      <c r="E39" s="86">
        <v>0.90099081769680256</v>
      </c>
      <c r="F39" s="86">
        <v>1</v>
      </c>
      <c r="G39" s="75">
        <f t="shared" si="0"/>
        <v>0.88820476571364793</v>
      </c>
      <c r="H39" s="75">
        <f t="shared" si="1"/>
        <v>0.90099081769680256</v>
      </c>
    </row>
    <row r="40" spans="1:8" x14ac:dyDescent="0.25">
      <c r="C40" s="75" t="s">
        <v>12</v>
      </c>
      <c r="D40" s="86">
        <v>0.91156171493250149</v>
      </c>
      <c r="E40" s="86">
        <v>0.89671047593239506</v>
      </c>
      <c r="F40" s="86">
        <v>1</v>
      </c>
      <c r="G40" s="138">
        <f t="shared" si="0"/>
        <v>0.91156171493250149</v>
      </c>
      <c r="H40" s="138">
        <f t="shared" si="1"/>
        <v>0.89671047593239506</v>
      </c>
    </row>
    <row r="41" spans="1:8" x14ac:dyDescent="0.25">
      <c r="C41" s="75" t="s">
        <v>13</v>
      </c>
      <c r="D41" s="86">
        <v>0.89829680380861487</v>
      </c>
      <c r="E41" s="86">
        <v>0.89944488608953843</v>
      </c>
      <c r="F41" s="86">
        <v>0</v>
      </c>
      <c r="G41" s="75">
        <f t="shared" si="0"/>
        <v>0</v>
      </c>
      <c r="H41" s="75">
        <f t="shared" si="1"/>
        <v>0</v>
      </c>
    </row>
    <row r="42" spans="1:8" x14ac:dyDescent="0.25">
      <c r="C42" s="75" t="s">
        <v>14</v>
      </c>
      <c r="D42" s="86">
        <v>0.90097259062776303</v>
      </c>
      <c r="E42" s="86">
        <v>0.89930159994199454</v>
      </c>
      <c r="F42" s="86">
        <v>0</v>
      </c>
      <c r="G42" s="75">
        <f t="shared" si="0"/>
        <v>0</v>
      </c>
      <c r="H42" s="75">
        <f t="shared" si="1"/>
        <v>0</v>
      </c>
    </row>
    <row r="43" spans="1:8" x14ac:dyDescent="0.25">
      <c r="C43" s="75" t="s">
        <v>15</v>
      </c>
      <c r="D43" s="86">
        <v>0.92886798478645882</v>
      </c>
      <c r="E43" s="86">
        <v>0.89803319513637925</v>
      </c>
      <c r="F43" s="86">
        <v>1</v>
      </c>
      <c r="G43" s="75">
        <f t="shared" si="0"/>
        <v>0.92886798478645882</v>
      </c>
      <c r="H43" s="75">
        <f t="shared" si="1"/>
        <v>0.89803319513637925</v>
      </c>
    </row>
    <row r="44" spans="1:8" x14ac:dyDescent="0.25">
      <c r="C44" s="75" t="s">
        <v>16</v>
      </c>
      <c r="D44" s="86">
        <v>0.91621628000283217</v>
      </c>
      <c r="E44" s="86">
        <v>0.89840632097501683</v>
      </c>
      <c r="F44" s="86">
        <v>1</v>
      </c>
      <c r="G44" s="75">
        <f t="shared" si="0"/>
        <v>0.91621628000283217</v>
      </c>
      <c r="H44" s="75">
        <f t="shared" si="1"/>
        <v>0.89840632097501683</v>
      </c>
    </row>
    <row r="45" spans="1:8" x14ac:dyDescent="0.25">
      <c r="C45" s="75" t="s">
        <v>17</v>
      </c>
      <c r="D45" s="86">
        <v>0.91778071468510136</v>
      </c>
      <c r="E45" s="86">
        <v>0.89737306831417973</v>
      </c>
      <c r="F45" s="86">
        <v>1</v>
      </c>
      <c r="G45" s="75">
        <f t="shared" si="0"/>
        <v>0.91778071468510136</v>
      </c>
      <c r="H45" s="75">
        <f t="shared" si="1"/>
        <v>0.89737306831417973</v>
      </c>
    </row>
    <row r="46" spans="1:8" x14ac:dyDescent="0.25">
      <c r="C46" s="75" t="s">
        <v>18</v>
      </c>
      <c r="D46" s="86">
        <v>0.90388806055740334</v>
      </c>
      <c r="E46" s="86">
        <v>0.89927340933318778</v>
      </c>
      <c r="F46" s="86">
        <v>0</v>
      </c>
      <c r="G46" s="75">
        <f t="shared" si="0"/>
        <v>0</v>
      </c>
      <c r="H46" s="75">
        <f t="shared" si="1"/>
        <v>0</v>
      </c>
    </row>
    <row r="47" spans="1:8" x14ac:dyDescent="0.25">
      <c r="C47" s="75" t="s">
        <v>19</v>
      </c>
      <c r="D47" s="86">
        <v>0.92056140898820471</v>
      </c>
      <c r="E47" s="86">
        <v>0.89229106453650586</v>
      </c>
      <c r="F47" s="86">
        <v>1</v>
      </c>
      <c r="G47" s="75">
        <f t="shared" si="0"/>
        <v>0.92056140898820471</v>
      </c>
      <c r="H47" s="75">
        <f t="shared" si="1"/>
        <v>0.89229106453650586</v>
      </c>
    </row>
    <row r="48" spans="1:8" x14ac:dyDescent="0.25">
      <c r="C48" s="75" t="s">
        <v>20</v>
      </c>
      <c r="D48" s="86">
        <v>0.89473998804542743</v>
      </c>
      <c r="E48" s="86">
        <v>0.89941722024961412</v>
      </c>
      <c r="F48" s="86">
        <v>1</v>
      </c>
      <c r="G48" s="75">
        <f t="shared" si="0"/>
        <v>0.89473998804542743</v>
      </c>
      <c r="H48" s="75">
        <f t="shared" si="1"/>
        <v>0.89941722024961412</v>
      </c>
    </row>
    <row r="49" spans="1:8" x14ac:dyDescent="0.25">
      <c r="C49" s="75" t="s">
        <v>21</v>
      </c>
      <c r="D49" s="86">
        <v>0.87267645003494065</v>
      </c>
      <c r="E49" s="86">
        <v>0.89955567309587736</v>
      </c>
      <c r="F49" s="86">
        <v>1</v>
      </c>
      <c r="G49" s="75">
        <f t="shared" si="0"/>
        <v>0.87267645003494065</v>
      </c>
      <c r="H49" s="75">
        <f t="shared" si="1"/>
        <v>0.89955567309587736</v>
      </c>
    </row>
    <row r="50" spans="1:8" x14ac:dyDescent="0.25">
      <c r="C50" s="75" t="s">
        <v>22</v>
      </c>
      <c r="D50" s="86">
        <v>0.88949582068892086</v>
      </c>
      <c r="E50" s="86">
        <v>0.90058645362002576</v>
      </c>
      <c r="F50" s="86">
        <v>1</v>
      </c>
      <c r="G50" s="75">
        <f t="shared" si="0"/>
        <v>0.88949582068892086</v>
      </c>
      <c r="H50" s="75">
        <f t="shared" si="1"/>
        <v>0.90058645362002576</v>
      </c>
    </row>
    <row r="51" spans="1:8" x14ac:dyDescent="0.25">
      <c r="C51" s="75" t="s">
        <v>23</v>
      </c>
      <c r="D51" s="86">
        <v>0.87577696249355685</v>
      </c>
      <c r="E51" s="86">
        <v>0.90030407818792157</v>
      </c>
      <c r="F51" s="86">
        <v>1</v>
      </c>
      <c r="G51" s="75">
        <f t="shared" si="0"/>
        <v>0.87577696249355685</v>
      </c>
      <c r="H51" s="75">
        <f t="shared" si="1"/>
        <v>0.90030407818792157</v>
      </c>
    </row>
    <row r="52" spans="1:8" x14ac:dyDescent="0.25">
      <c r="C52" s="75" t="s">
        <v>24</v>
      </c>
      <c r="D52" s="86">
        <v>0.88127021464275213</v>
      </c>
      <c r="E52" s="86">
        <v>0.89970268598856595</v>
      </c>
      <c r="F52" s="86">
        <v>1</v>
      </c>
      <c r="G52" s="75">
        <f t="shared" si="0"/>
        <v>0.88127021464275213</v>
      </c>
      <c r="H52" s="75">
        <f t="shared" si="1"/>
        <v>0.89970268598856595</v>
      </c>
    </row>
    <row r="53" spans="1:8" x14ac:dyDescent="0.25">
      <c r="A53" s="138" t="s">
        <v>54</v>
      </c>
      <c r="B53" s="138" t="s">
        <v>55</v>
      </c>
      <c r="C53" s="138" t="s">
        <v>11</v>
      </c>
      <c r="D53" s="139">
        <v>0.87411533300244493</v>
      </c>
      <c r="E53" s="139">
        <v>0.8356718615300216</v>
      </c>
      <c r="F53" s="139">
        <v>1</v>
      </c>
      <c r="G53" s="75">
        <f t="shared" si="0"/>
        <v>0.87411533300244493</v>
      </c>
      <c r="H53" s="75">
        <f t="shared" si="1"/>
        <v>0.8356718615300216</v>
      </c>
    </row>
    <row r="54" spans="1:8" x14ac:dyDescent="0.25">
      <c r="C54" s="75" t="s">
        <v>25</v>
      </c>
      <c r="D54" s="86">
        <v>0.8240523232579221</v>
      </c>
      <c r="E54" s="86">
        <v>0.84059919742840938</v>
      </c>
      <c r="F54" s="86">
        <v>1</v>
      </c>
      <c r="G54" s="75">
        <f t="shared" si="0"/>
        <v>0.8240523232579221</v>
      </c>
      <c r="H54" s="75">
        <f t="shared" si="1"/>
        <v>0.84059919742840938</v>
      </c>
    </row>
    <row r="55" spans="1:8" x14ac:dyDescent="0.25">
      <c r="C55" s="75" t="s">
        <v>12</v>
      </c>
      <c r="D55" s="86">
        <v>0.85743762623694042</v>
      </c>
      <c r="E55" s="86">
        <v>0.83423911752173641</v>
      </c>
      <c r="F55" s="86">
        <v>1</v>
      </c>
      <c r="G55" s="75">
        <f t="shared" si="0"/>
        <v>0.85743762623694042</v>
      </c>
      <c r="H55" s="75">
        <f t="shared" si="1"/>
        <v>0.83423911752173641</v>
      </c>
    </row>
    <row r="56" spans="1:8" x14ac:dyDescent="0.25">
      <c r="C56" s="75" t="s">
        <v>57</v>
      </c>
      <c r="D56" s="86">
        <v>0.84161620504735624</v>
      </c>
      <c r="E56" s="86">
        <v>0.83799750154693942</v>
      </c>
      <c r="F56" s="86">
        <v>1</v>
      </c>
      <c r="G56" s="75">
        <f t="shared" si="0"/>
        <v>0.84161620504735624</v>
      </c>
      <c r="H56" s="75">
        <f t="shared" si="1"/>
        <v>0.83799750154693942</v>
      </c>
    </row>
    <row r="57" spans="1:8" x14ac:dyDescent="0.25">
      <c r="C57" s="75" t="s">
        <v>14</v>
      </c>
      <c r="D57" s="86">
        <v>0.84795077693190113</v>
      </c>
      <c r="E57" s="86">
        <v>0.83827081154969563</v>
      </c>
      <c r="F57" s="86">
        <v>1</v>
      </c>
      <c r="G57" s="75">
        <f t="shared" si="0"/>
        <v>0.84795077693190113</v>
      </c>
      <c r="H57" s="75">
        <f t="shared" si="1"/>
        <v>0.83827081154969563</v>
      </c>
    </row>
    <row r="58" spans="1:8" x14ac:dyDescent="0.25">
      <c r="C58" s="75" t="s">
        <v>15</v>
      </c>
      <c r="D58" s="86">
        <v>0.8803653805028564</v>
      </c>
      <c r="E58" s="86">
        <v>0.83652532266258095</v>
      </c>
      <c r="F58" s="86">
        <v>1</v>
      </c>
      <c r="G58" s="138">
        <f t="shared" si="0"/>
        <v>0.8803653805028564</v>
      </c>
      <c r="H58" s="138">
        <f t="shared" si="1"/>
        <v>0.83652532266258095</v>
      </c>
    </row>
    <row r="59" spans="1:8" x14ac:dyDescent="0.25">
      <c r="C59" s="75" t="s">
        <v>16</v>
      </c>
      <c r="D59" s="86">
        <v>0.86430797065031661</v>
      </c>
      <c r="E59" s="86">
        <v>0.8369770487756375</v>
      </c>
      <c r="F59" s="86">
        <v>1</v>
      </c>
      <c r="G59" s="75">
        <f t="shared" si="0"/>
        <v>0.86430797065031661</v>
      </c>
      <c r="H59" s="75">
        <f t="shared" si="1"/>
        <v>0.8369770487756375</v>
      </c>
    </row>
    <row r="60" spans="1:8" x14ac:dyDescent="0.25">
      <c r="C60" s="75" t="s">
        <v>17</v>
      </c>
      <c r="D60" s="86">
        <v>0.86820045198927842</v>
      </c>
      <c r="E60" s="86">
        <v>0.83511704671909803</v>
      </c>
      <c r="F60" s="86">
        <v>1</v>
      </c>
      <c r="G60" s="75">
        <f t="shared" si="0"/>
        <v>0.86820045198927842</v>
      </c>
      <c r="H60" s="75">
        <f t="shared" si="1"/>
        <v>0.83511704671909803</v>
      </c>
    </row>
    <row r="61" spans="1:8" x14ac:dyDescent="0.25">
      <c r="C61" s="75" t="s">
        <v>18</v>
      </c>
      <c r="D61" s="86">
        <v>0.85041551246537395</v>
      </c>
      <c r="E61" s="86">
        <v>0.83826027282001658</v>
      </c>
      <c r="F61" s="86">
        <v>1</v>
      </c>
      <c r="G61" s="75">
        <f t="shared" si="0"/>
        <v>0.85041551246537395</v>
      </c>
      <c r="H61" s="75">
        <f t="shared" si="1"/>
        <v>0.83826027282001658</v>
      </c>
    </row>
    <row r="62" spans="1:8" x14ac:dyDescent="0.25">
      <c r="C62" s="75" t="s">
        <v>19</v>
      </c>
      <c r="D62" s="86">
        <v>0.86884435310660257</v>
      </c>
      <c r="E62" s="86">
        <v>0.82810542797494779</v>
      </c>
      <c r="F62" s="86">
        <v>1</v>
      </c>
      <c r="G62" s="75">
        <f t="shared" si="0"/>
        <v>0.86884435310660257</v>
      </c>
      <c r="H62" s="75">
        <f t="shared" si="1"/>
        <v>0.82810542797494779</v>
      </c>
    </row>
    <row r="63" spans="1:8" x14ac:dyDescent="0.25">
      <c r="C63" s="75" t="s">
        <v>20</v>
      </c>
      <c r="D63" s="86">
        <v>0.83660454461024081</v>
      </c>
      <c r="E63" s="86">
        <v>0.83842986184909674</v>
      </c>
      <c r="F63" s="86">
        <v>0</v>
      </c>
      <c r="G63" s="75">
        <f t="shared" si="0"/>
        <v>0</v>
      </c>
      <c r="H63" s="75">
        <f t="shared" si="1"/>
        <v>0</v>
      </c>
    </row>
    <row r="64" spans="1:8" x14ac:dyDescent="0.25">
      <c r="C64" s="75" t="s">
        <v>21</v>
      </c>
      <c r="D64" s="86">
        <v>0.81782265144863919</v>
      </c>
      <c r="E64" s="86">
        <v>0.83857596668228107</v>
      </c>
      <c r="F64" s="86">
        <v>1</v>
      </c>
      <c r="G64" s="75">
        <f t="shared" si="0"/>
        <v>0.81782265144863919</v>
      </c>
      <c r="H64" s="75">
        <f t="shared" si="1"/>
        <v>0.83857596668228107</v>
      </c>
    </row>
    <row r="65" spans="1:8" x14ac:dyDescent="0.25">
      <c r="C65" s="75" t="s">
        <v>58</v>
      </c>
      <c r="D65" s="86">
        <v>0.82567439790867125</v>
      </c>
      <c r="E65" s="86">
        <v>0.84007504535708399</v>
      </c>
      <c r="F65" s="86">
        <v>1</v>
      </c>
      <c r="G65" s="75">
        <f t="shared" si="0"/>
        <v>0.82567439790867125</v>
      </c>
      <c r="H65" s="75">
        <f t="shared" si="1"/>
        <v>0.84007504535708399</v>
      </c>
    </row>
    <row r="66" spans="1:8" x14ac:dyDescent="0.25">
      <c r="C66" s="75" t="s">
        <v>23</v>
      </c>
      <c r="D66" s="86">
        <v>0.82040625</v>
      </c>
      <c r="E66" s="86">
        <v>0.83917248229529506</v>
      </c>
      <c r="F66" s="86">
        <v>1</v>
      </c>
      <c r="G66" s="75">
        <f t="shared" si="0"/>
        <v>0.82040625</v>
      </c>
      <c r="H66" s="75">
        <f t="shared" si="1"/>
        <v>0.83917248229529506</v>
      </c>
    </row>
    <row r="67" spans="1:8" x14ac:dyDescent="0.25">
      <c r="C67" s="75" t="s">
        <v>24</v>
      </c>
      <c r="D67" s="86">
        <v>0.81633400476103279</v>
      </c>
      <c r="E67" s="86">
        <v>0.83887170328794214</v>
      </c>
      <c r="F67" s="86">
        <v>1</v>
      </c>
      <c r="G67" s="75">
        <f t="shared" si="0"/>
        <v>0.81633400476103279</v>
      </c>
      <c r="H67" s="75">
        <f t="shared" si="1"/>
        <v>0.83887170328794214</v>
      </c>
    </row>
    <row r="68" spans="1:8" x14ac:dyDescent="0.25">
      <c r="C68" s="75" t="s">
        <v>56</v>
      </c>
      <c r="D68" s="86">
        <v>0.86075248985614161</v>
      </c>
      <c r="E68" s="86">
        <v>0.83823273248298358</v>
      </c>
      <c r="F68" s="86">
        <v>1</v>
      </c>
      <c r="G68" s="75">
        <f t="shared" si="0"/>
        <v>0.86075248985614161</v>
      </c>
      <c r="H68" s="75">
        <f t="shared" si="1"/>
        <v>0.83823273248298358</v>
      </c>
    </row>
    <row r="69" spans="1:8" x14ac:dyDescent="0.25">
      <c r="A69" s="75" t="s">
        <v>59</v>
      </c>
      <c r="B69" s="75" t="s">
        <v>60</v>
      </c>
      <c r="C69" s="138" t="s">
        <v>4</v>
      </c>
      <c r="D69" s="139">
        <v>0.93246652435474486</v>
      </c>
      <c r="E69" s="139">
        <v>0.92132032131352537</v>
      </c>
      <c r="F69" s="139">
        <v>1</v>
      </c>
      <c r="G69" s="75">
        <f t="shared" si="0"/>
        <v>0.93246652435474486</v>
      </c>
      <c r="H69" s="75">
        <f t="shared" si="1"/>
        <v>0.92132032131352537</v>
      </c>
    </row>
    <row r="70" spans="1:8" x14ac:dyDescent="0.25">
      <c r="C70" s="79" t="s">
        <v>11</v>
      </c>
      <c r="D70" s="140">
        <v>0.93943861847804055</v>
      </c>
      <c r="E70" s="140">
        <v>0.91997221186559164</v>
      </c>
      <c r="F70" s="140">
        <v>1</v>
      </c>
      <c r="G70" s="75">
        <f t="shared" ref="G70:G111" si="4">IF(F70=1,D70,0)</f>
        <v>0.93943861847804055</v>
      </c>
      <c r="H70" s="75">
        <f t="shared" ref="H70:H111" si="5">IF(F70=1,E70,0)</f>
        <v>0.91997221186559164</v>
      </c>
    </row>
    <row r="71" spans="1:8" x14ac:dyDescent="0.25">
      <c r="C71" s="75" t="s">
        <v>25</v>
      </c>
      <c r="D71" s="86">
        <v>0.91095092987233872</v>
      </c>
      <c r="E71" s="86">
        <v>0.92300492442057858</v>
      </c>
      <c r="F71" s="86">
        <v>1</v>
      </c>
      <c r="G71" s="75">
        <f t="shared" si="4"/>
        <v>0.91095092987233872</v>
      </c>
      <c r="H71" s="75">
        <f t="shared" si="5"/>
        <v>0.92300492442057858</v>
      </c>
    </row>
    <row r="72" spans="1:8" x14ac:dyDescent="0.25">
      <c r="C72" s="75" t="s">
        <v>12</v>
      </c>
      <c r="D72" s="86">
        <v>0.93025907579762623</v>
      </c>
      <c r="E72" s="86">
        <v>0.91942240841429712</v>
      </c>
      <c r="F72" s="86">
        <v>1</v>
      </c>
      <c r="G72" s="75">
        <f t="shared" si="4"/>
        <v>0.93025907579762623</v>
      </c>
      <c r="H72" s="75">
        <f t="shared" si="5"/>
        <v>0.91942240841429712</v>
      </c>
    </row>
    <row r="73" spans="1:8" x14ac:dyDescent="0.25">
      <c r="C73" s="75" t="s">
        <v>13</v>
      </c>
      <c r="D73" s="86">
        <v>0.92699639605462825</v>
      </c>
      <c r="E73" s="86">
        <v>0.92067853612396067</v>
      </c>
      <c r="F73" s="86">
        <v>1</v>
      </c>
      <c r="G73" s="75">
        <f t="shared" si="4"/>
        <v>0.92699639605462825</v>
      </c>
      <c r="H73" s="75">
        <f t="shared" si="5"/>
        <v>0.92067853612396067</v>
      </c>
    </row>
    <row r="74" spans="1:8" x14ac:dyDescent="0.25">
      <c r="C74" s="75" t="s">
        <v>14</v>
      </c>
      <c r="D74" s="86">
        <v>0.92582653499355949</v>
      </c>
      <c r="E74" s="86">
        <v>0.9213414492452503</v>
      </c>
      <c r="F74" s="86">
        <v>0</v>
      </c>
      <c r="G74" s="75">
        <f t="shared" si="4"/>
        <v>0</v>
      </c>
      <c r="H74" s="75">
        <f t="shared" si="5"/>
        <v>0</v>
      </c>
    </row>
    <row r="75" spans="1:8" x14ac:dyDescent="0.25">
      <c r="C75" s="75" t="s">
        <v>15</v>
      </c>
      <c r="D75" s="86">
        <v>0.93446036234811525</v>
      </c>
      <c r="E75" s="86">
        <v>0.92080473653316475</v>
      </c>
      <c r="F75" s="86">
        <v>1</v>
      </c>
      <c r="G75" s="75">
        <f t="shared" si="4"/>
        <v>0.93446036234811525</v>
      </c>
      <c r="H75" s="75">
        <f t="shared" si="5"/>
        <v>0.92080473653316475</v>
      </c>
    </row>
    <row r="76" spans="1:8" x14ac:dyDescent="0.25">
      <c r="C76" s="75" t="s">
        <v>16</v>
      </c>
      <c r="D76" s="86">
        <v>0.93620880782021565</v>
      </c>
      <c r="E76" s="86">
        <v>0.92055944813895219</v>
      </c>
      <c r="F76" s="86">
        <v>1</v>
      </c>
      <c r="G76" s="138">
        <f t="shared" si="4"/>
        <v>0.93620880782021565</v>
      </c>
      <c r="H76" s="138">
        <f t="shared" si="5"/>
        <v>0.92055944813895219</v>
      </c>
    </row>
    <row r="77" spans="1:8" x14ac:dyDescent="0.25">
      <c r="C77" s="75" t="s">
        <v>17</v>
      </c>
      <c r="D77" s="86">
        <v>0.93685192866030698</v>
      </c>
      <c r="E77" s="86">
        <v>0.91960146505135365</v>
      </c>
      <c r="F77" s="86">
        <v>1</v>
      </c>
      <c r="G77" s="79">
        <f t="shared" si="4"/>
        <v>0.93685192866030698</v>
      </c>
      <c r="H77" s="79">
        <f t="shared" si="5"/>
        <v>0.91960146505135365</v>
      </c>
    </row>
    <row r="78" spans="1:8" x14ac:dyDescent="0.25">
      <c r="C78" s="75" t="s">
        <v>18</v>
      </c>
      <c r="D78" s="86">
        <v>0.92664439876670091</v>
      </c>
      <c r="E78" s="86">
        <v>0.9213421379649952</v>
      </c>
      <c r="F78" s="86">
        <v>0</v>
      </c>
      <c r="G78" s="75">
        <f t="shared" si="4"/>
        <v>0</v>
      </c>
      <c r="H78" s="75">
        <f t="shared" si="5"/>
        <v>0</v>
      </c>
    </row>
    <row r="79" spans="1:8" x14ac:dyDescent="0.25">
      <c r="C79" s="75" t="s">
        <v>19</v>
      </c>
      <c r="D79" s="86">
        <v>0.93536976175118514</v>
      </c>
      <c r="E79" s="86">
        <v>0.91639491807215223</v>
      </c>
      <c r="F79" s="86">
        <v>1</v>
      </c>
      <c r="G79" s="75">
        <f t="shared" si="4"/>
        <v>0.93536976175118514</v>
      </c>
      <c r="H79" s="75">
        <f t="shared" si="5"/>
        <v>0.91639491807215223</v>
      </c>
    </row>
    <row r="80" spans="1:8" x14ac:dyDescent="0.25">
      <c r="C80" s="75" t="s">
        <v>20</v>
      </c>
      <c r="D80" s="86">
        <v>0.9157046809590258</v>
      </c>
      <c r="E80" s="86">
        <v>0.92152163030242018</v>
      </c>
      <c r="F80" s="86">
        <v>1</v>
      </c>
      <c r="G80" s="75">
        <f t="shared" si="4"/>
        <v>0.9157046809590258</v>
      </c>
      <c r="H80" s="75">
        <f t="shared" si="5"/>
        <v>0.92152163030242018</v>
      </c>
    </row>
    <row r="81" spans="1:8" x14ac:dyDescent="0.25">
      <c r="C81" s="75" t="s">
        <v>21</v>
      </c>
      <c r="D81" s="86">
        <v>0.90878701050620825</v>
      </c>
      <c r="E81" s="86">
        <v>0.92150568812185119</v>
      </c>
      <c r="F81" s="86">
        <v>1</v>
      </c>
      <c r="G81" s="75">
        <f t="shared" si="4"/>
        <v>0.90878701050620825</v>
      </c>
      <c r="H81" s="75">
        <f t="shared" si="5"/>
        <v>0.92150568812185119</v>
      </c>
    </row>
    <row r="82" spans="1:8" x14ac:dyDescent="0.25">
      <c r="C82" s="75" t="s">
        <v>58</v>
      </c>
      <c r="D82" s="86">
        <v>0.91618985846324907</v>
      </c>
      <c r="E82" s="86">
        <v>0.92208480700333817</v>
      </c>
      <c r="F82" s="86">
        <v>1</v>
      </c>
      <c r="G82" s="75">
        <f t="shared" si="4"/>
        <v>0.91618985846324907</v>
      </c>
      <c r="H82" s="75">
        <f t="shared" si="5"/>
        <v>0.92208480700333817</v>
      </c>
    </row>
    <row r="83" spans="1:8" x14ac:dyDescent="0.25">
      <c r="C83" s="75" t="s">
        <v>23</v>
      </c>
      <c r="D83" s="86">
        <v>0.89885150110820067</v>
      </c>
      <c r="E83" s="86">
        <v>0.9223419888764669</v>
      </c>
      <c r="F83" s="86">
        <v>1</v>
      </c>
      <c r="G83" s="75">
        <f t="shared" si="4"/>
        <v>0.89885150110820067</v>
      </c>
      <c r="H83" s="75">
        <f t="shared" si="5"/>
        <v>0.9223419888764669</v>
      </c>
    </row>
    <row r="84" spans="1:8" x14ac:dyDescent="0.25">
      <c r="C84" s="75" t="s">
        <v>61</v>
      </c>
      <c r="D84" s="86">
        <v>0.90359119577809244</v>
      </c>
      <c r="E84" s="86">
        <v>0.92177929123382663</v>
      </c>
      <c r="F84" s="86">
        <v>1</v>
      </c>
      <c r="G84" s="75">
        <f t="shared" si="4"/>
        <v>0.90359119577809244</v>
      </c>
      <c r="H84" s="75">
        <f t="shared" si="5"/>
        <v>0.92177929123382663</v>
      </c>
    </row>
    <row r="85" spans="1:8" x14ac:dyDescent="0.25">
      <c r="A85" s="75" t="s">
        <v>63</v>
      </c>
      <c r="B85" s="75" t="s">
        <v>62</v>
      </c>
      <c r="C85" s="138" t="s">
        <v>4</v>
      </c>
      <c r="D85" s="139">
        <v>0.87943865617690831</v>
      </c>
      <c r="E85" s="139">
        <v>0.86630074706477744</v>
      </c>
      <c r="F85" s="139">
        <v>1</v>
      </c>
      <c r="G85" s="75">
        <f t="shared" si="4"/>
        <v>0.87943865617690831</v>
      </c>
      <c r="H85" s="75">
        <f t="shared" si="5"/>
        <v>0.86630074706477744</v>
      </c>
    </row>
    <row r="86" spans="1:8" x14ac:dyDescent="0.25">
      <c r="C86" s="75" t="s">
        <v>11</v>
      </c>
      <c r="D86" s="86">
        <v>0.8836490689501959</v>
      </c>
      <c r="E86" s="86">
        <v>0.8650027354079014</v>
      </c>
      <c r="F86" s="86">
        <v>1</v>
      </c>
      <c r="G86" s="75">
        <f t="shared" si="4"/>
        <v>0.8836490689501959</v>
      </c>
      <c r="H86" s="75">
        <f t="shared" si="5"/>
        <v>0.8650027354079014</v>
      </c>
    </row>
    <row r="87" spans="1:8" x14ac:dyDescent="0.25">
      <c r="C87" s="75" t="s">
        <v>25</v>
      </c>
      <c r="D87" s="86">
        <v>0.84353177622091768</v>
      </c>
      <c r="E87" s="86">
        <v>0.86989175018632314</v>
      </c>
      <c r="F87" s="86">
        <v>1</v>
      </c>
      <c r="G87" s="75">
        <f t="shared" si="4"/>
        <v>0.84353177622091768</v>
      </c>
      <c r="H87" s="75">
        <f t="shared" si="5"/>
        <v>0.86989175018632314</v>
      </c>
    </row>
    <row r="88" spans="1:8" x14ac:dyDescent="0.25">
      <c r="C88" s="75" t="s">
        <v>12</v>
      </c>
      <c r="D88" s="86">
        <v>0.87601664537925916</v>
      </c>
      <c r="E88" s="86">
        <v>0.86424057810140376</v>
      </c>
      <c r="F88" s="86">
        <v>1</v>
      </c>
      <c r="G88" s="75">
        <f t="shared" si="4"/>
        <v>0.87601664537925916</v>
      </c>
      <c r="H88" s="75">
        <f t="shared" si="5"/>
        <v>0.86424057810140376</v>
      </c>
    </row>
    <row r="89" spans="1:8" x14ac:dyDescent="0.25">
      <c r="C89" s="75" t="s">
        <v>13</v>
      </c>
      <c r="D89" s="86">
        <v>0.87953185162593872</v>
      </c>
      <c r="E89" s="86">
        <v>0.86462651434471416</v>
      </c>
      <c r="F89" s="86">
        <v>1</v>
      </c>
      <c r="G89" s="75">
        <f t="shared" si="4"/>
        <v>0.87953185162593872</v>
      </c>
      <c r="H89" s="75">
        <f t="shared" si="5"/>
        <v>0.86462651434471416</v>
      </c>
    </row>
    <row r="90" spans="1:8" x14ac:dyDescent="0.25">
      <c r="C90" s="75" t="s">
        <v>14</v>
      </c>
      <c r="D90" s="86">
        <v>0.86735297597917405</v>
      </c>
      <c r="E90" s="86">
        <v>0.86638147462497961</v>
      </c>
      <c r="F90" s="86">
        <v>0</v>
      </c>
      <c r="G90" s="75">
        <f t="shared" si="4"/>
        <v>0</v>
      </c>
      <c r="H90" s="75">
        <f t="shared" si="5"/>
        <v>0</v>
      </c>
    </row>
    <row r="91" spans="1:8" x14ac:dyDescent="0.25">
      <c r="C91" s="75" t="s">
        <v>15</v>
      </c>
      <c r="D91" s="86">
        <v>0.88354146204574158</v>
      </c>
      <c r="E91" s="86">
        <v>0.86562422265394989</v>
      </c>
      <c r="F91" s="86">
        <v>1</v>
      </c>
      <c r="G91" s="75">
        <f t="shared" si="4"/>
        <v>0.88354146204574158</v>
      </c>
      <c r="H91" s="75">
        <f t="shared" si="5"/>
        <v>0.86562422265394989</v>
      </c>
    </row>
    <row r="92" spans="1:8" x14ac:dyDescent="0.25">
      <c r="C92" s="75" t="s">
        <v>16</v>
      </c>
      <c r="D92" s="86">
        <v>0.88238921433977069</v>
      </c>
      <c r="E92" s="86">
        <v>0.86548514741124671</v>
      </c>
      <c r="F92" s="86">
        <v>1</v>
      </c>
      <c r="G92" s="75">
        <f t="shared" si="4"/>
        <v>0.88238921433977069</v>
      </c>
      <c r="H92" s="75">
        <f t="shared" si="5"/>
        <v>0.86548514741124671</v>
      </c>
    </row>
    <row r="93" spans="1:8" x14ac:dyDescent="0.25">
      <c r="C93" s="75" t="s">
        <v>17</v>
      </c>
      <c r="D93" s="86">
        <v>0.89009617601975066</v>
      </c>
      <c r="E93" s="86">
        <v>0.8634321135393237</v>
      </c>
      <c r="F93" s="86">
        <v>1</v>
      </c>
      <c r="G93" s="75">
        <f t="shared" si="4"/>
        <v>0.89009617601975066</v>
      </c>
      <c r="H93" s="75">
        <f t="shared" si="5"/>
        <v>0.8634321135393237</v>
      </c>
    </row>
    <row r="94" spans="1:8" x14ac:dyDescent="0.25">
      <c r="C94" s="75" t="s">
        <v>18</v>
      </c>
      <c r="D94" s="86">
        <v>0.87519282008133503</v>
      </c>
      <c r="E94" s="86">
        <v>0.86629827690461214</v>
      </c>
      <c r="F94" s="86">
        <v>1</v>
      </c>
      <c r="G94" s="138">
        <f t="shared" si="4"/>
        <v>0.87519282008133503</v>
      </c>
      <c r="H94" s="138">
        <f t="shared" si="5"/>
        <v>0.86629827690461214</v>
      </c>
    </row>
    <row r="95" spans="1:8" x14ac:dyDescent="0.25">
      <c r="C95" s="75" t="s">
        <v>19</v>
      </c>
      <c r="D95" s="86">
        <v>0.88044421997627953</v>
      </c>
      <c r="E95" s="86">
        <v>0.86131460233904933</v>
      </c>
      <c r="F95" s="86">
        <v>1</v>
      </c>
      <c r="G95" s="75">
        <f t="shared" si="4"/>
        <v>0.88044421997627953</v>
      </c>
      <c r="H95" s="75">
        <f t="shared" si="5"/>
        <v>0.86131460233904933</v>
      </c>
    </row>
    <row r="96" spans="1:8" x14ac:dyDescent="0.25">
      <c r="C96" s="75" t="s">
        <v>20</v>
      </c>
      <c r="D96" s="86">
        <v>0.85337364298474649</v>
      </c>
      <c r="E96" s="86">
        <v>0.86668576921654894</v>
      </c>
      <c r="F96" s="86">
        <v>1</v>
      </c>
      <c r="G96" s="75">
        <f t="shared" si="4"/>
        <v>0.85337364298474649</v>
      </c>
      <c r="H96" s="75">
        <f t="shared" si="5"/>
        <v>0.86668576921654894</v>
      </c>
    </row>
    <row r="97" spans="3:8" x14ac:dyDescent="0.25">
      <c r="C97" s="75" t="s">
        <v>21</v>
      </c>
      <c r="D97" s="86">
        <v>0.86057772583068959</v>
      </c>
      <c r="E97" s="86">
        <v>0.86644680724897483</v>
      </c>
      <c r="F97" s="86">
        <v>0</v>
      </c>
      <c r="G97" s="75">
        <f t="shared" si="4"/>
        <v>0</v>
      </c>
      <c r="H97" s="75">
        <f t="shared" si="5"/>
        <v>0</v>
      </c>
    </row>
    <row r="98" spans="3:8" x14ac:dyDescent="0.25">
      <c r="C98" s="75" t="s">
        <v>58</v>
      </c>
      <c r="D98" s="86">
        <v>0.85409134884668259</v>
      </c>
      <c r="E98" s="86">
        <v>0.86804551498309768</v>
      </c>
      <c r="F98" s="86">
        <v>1</v>
      </c>
      <c r="G98" s="75">
        <f t="shared" si="4"/>
        <v>0.85409134884668259</v>
      </c>
      <c r="H98" s="75">
        <f t="shared" si="5"/>
        <v>0.86804551498309768</v>
      </c>
    </row>
    <row r="99" spans="3:8" x14ac:dyDescent="0.25">
      <c r="C99" s="75" t="s">
        <v>23</v>
      </c>
      <c r="D99" s="86">
        <v>0.84236506841856917</v>
      </c>
      <c r="E99" s="86">
        <v>0.86743453785462432</v>
      </c>
      <c r="F99" s="86">
        <v>1</v>
      </c>
      <c r="G99" s="75">
        <f t="shared" si="4"/>
        <v>0.84236506841856917</v>
      </c>
      <c r="H99" s="75">
        <f t="shared" si="5"/>
        <v>0.86743453785462432</v>
      </c>
    </row>
    <row r="100" spans="3:8" x14ac:dyDescent="0.25">
      <c r="C100" s="75" t="s">
        <v>24</v>
      </c>
      <c r="D100" s="86">
        <v>0.83491838183108591</v>
      </c>
      <c r="E100" s="86">
        <v>0.86707656498232732</v>
      </c>
      <c r="F100" s="86">
        <v>1</v>
      </c>
      <c r="G100" s="75">
        <f t="shared" si="4"/>
        <v>0.83491838183108591</v>
      </c>
      <c r="H100" s="75">
        <f t="shared" si="5"/>
        <v>0.86707656498232732</v>
      </c>
    </row>
    <row r="101" spans="3:8" x14ac:dyDescent="0.25">
      <c r="G101" s="75">
        <f t="shared" si="4"/>
        <v>0</v>
      </c>
      <c r="H101" s="75">
        <f t="shared" si="5"/>
        <v>0</v>
      </c>
    </row>
    <row r="102" spans="3:8" x14ac:dyDescent="0.25">
      <c r="G102" s="75">
        <f t="shared" si="4"/>
        <v>0</v>
      </c>
      <c r="H102" s="75">
        <f t="shared" si="5"/>
        <v>0</v>
      </c>
    </row>
    <row r="103" spans="3:8" x14ac:dyDescent="0.25">
      <c r="G103" s="75">
        <f t="shared" si="4"/>
        <v>0</v>
      </c>
      <c r="H103" s="75">
        <f t="shared" si="5"/>
        <v>0</v>
      </c>
    </row>
    <row r="104" spans="3:8" x14ac:dyDescent="0.25">
      <c r="G104" s="75">
        <f t="shared" si="4"/>
        <v>0</v>
      </c>
      <c r="H104" s="75">
        <f t="shared" si="5"/>
        <v>0</v>
      </c>
    </row>
    <row r="105" spans="3:8" x14ac:dyDescent="0.25">
      <c r="G105" s="75">
        <f t="shared" si="4"/>
        <v>0</v>
      </c>
      <c r="H105" s="75">
        <f t="shared" si="5"/>
        <v>0</v>
      </c>
    </row>
    <row r="106" spans="3:8" x14ac:dyDescent="0.25">
      <c r="G106" s="75">
        <f t="shared" si="4"/>
        <v>0</v>
      </c>
      <c r="H106" s="75">
        <f t="shared" si="5"/>
        <v>0</v>
      </c>
    </row>
    <row r="107" spans="3:8" x14ac:dyDescent="0.25">
      <c r="G107" s="75">
        <f t="shared" si="4"/>
        <v>0</v>
      </c>
      <c r="H107" s="75">
        <f t="shared" si="5"/>
        <v>0</v>
      </c>
    </row>
    <row r="108" spans="3:8" x14ac:dyDescent="0.25">
      <c r="G108" s="75">
        <f t="shared" si="4"/>
        <v>0</v>
      </c>
      <c r="H108" s="75">
        <f t="shared" si="5"/>
        <v>0</v>
      </c>
    </row>
    <row r="109" spans="3:8" x14ac:dyDescent="0.25">
      <c r="G109" s="75">
        <f t="shared" si="4"/>
        <v>0</v>
      </c>
      <c r="H109" s="75">
        <f t="shared" si="5"/>
        <v>0</v>
      </c>
    </row>
    <row r="110" spans="3:8" x14ac:dyDescent="0.25">
      <c r="G110" s="75">
        <f t="shared" si="4"/>
        <v>0</v>
      </c>
      <c r="H110" s="75">
        <f t="shared" si="5"/>
        <v>0</v>
      </c>
    </row>
    <row r="111" spans="3:8" x14ac:dyDescent="0.25">
      <c r="G111" s="75">
        <f t="shared" si="4"/>
        <v>0</v>
      </c>
      <c r="H111" s="75">
        <f t="shared" si="5"/>
        <v>0</v>
      </c>
    </row>
    <row r="112" spans="3:8" x14ac:dyDescent="0.25">
      <c r="G112" s="75"/>
      <c r="H112" s="75"/>
    </row>
    <row r="113" spans="1:8" x14ac:dyDescent="0.25">
      <c r="G113" s="75"/>
      <c r="H113" s="75"/>
    </row>
    <row r="114" spans="1:8" x14ac:dyDescent="0.25">
      <c r="G114" s="75"/>
      <c r="H114" s="75"/>
    </row>
    <row r="115" spans="1:8" x14ac:dyDescent="0.25">
      <c r="G115" s="75"/>
      <c r="H115" s="75"/>
    </row>
    <row r="116" spans="1:8" x14ac:dyDescent="0.25">
      <c r="G116" s="75"/>
      <c r="H116" s="75"/>
    </row>
    <row r="117" spans="1:8" x14ac:dyDescent="0.25">
      <c r="G117" s="75"/>
      <c r="H117" s="75"/>
    </row>
    <row r="118" spans="1:8" x14ac:dyDescent="0.25">
      <c r="G118" s="75"/>
      <c r="H118" s="75"/>
    </row>
    <row r="125" spans="1:8" x14ac:dyDescent="0.25">
      <c r="A125" s="80" t="s">
        <v>71</v>
      </c>
      <c r="B125" s="75" t="s">
        <v>72</v>
      </c>
    </row>
    <row r="126" spans="1:8" x14ac:dyDescent="0.25">
      <c r="A126" s="80" t="s">
        <v>47</v>
      </c>
      <c r="B126" s="75" t="s">
        <v>29</v>
      </c>
    </row>
    <row r="128" spans="1:8" x14ac:dyDescent="0.25">
      <c r="A128" s="80" t="s">
        <v>210</v>
      </c>
      <c r="C128" s="80" t="s">
        <v>46</v>
      </c>
    </row>
    <row r="129" spans="1:10" x14ac:dyDescent="0.25">
      <c r="A129" s="80" t="s">
        <v>0</v>
      </c>
      <c r="B129" s="80" t="s">
        <v>5</v>
      </c>
      <c r="C129" s="75" t="s">
        <v>30</v>
      </c>
      <c r="D129" s="75" t="s">
        <v>31</v>
      </c>
      <c r="E129" s="75" t="s">
        <v>32</v>
      </c>
      <c r="F129" s="75" t="s">
        <v>33</v>
      </c>
      <c r="G129" s="75" t="s">
        <v>34</v>
      </c>
      <c r="H129" s="75" t="s">
        <v>35</v>
      </c>
      <c r="I129" s="75" t="s">
        <v>36</v>
      </c>
      <c r="J129" s="75" t="s">
        <v>37</v>
      </c>
    </row>
    <row r="130" spans="1:10" x14ac:dyDescent="0.25">
      <c r="A130" s="75">
        <v>37</v>
      </c>
      <c r="B130" s="75" t="s">
        <v>64</v>
      </c>
      <c r="C130" s="86">
        <v>0.76452119309262168</v>
      </c>
      <c r="D130" s="86">
        <v>0.79408212560386471</v>
      </c>
      <c r="E130" s="86">
        <v>0.78731191541276946</v>
      </c>
      <c r="F130" s="86">
        <v>0.75721027792343998</v>
      </c>
      <c r="G130" s="86">
        <v>0.72314049586776863</v>
      </c>
      <c r="H130" s="86">
        <v>0.67679140795435477</v>
      </c>
      <c r="I130" s="86">
        <v>0.62709090909090914</v>
      </c>
      <c r="J130" s="86">
        <v>0.64079822616407978</v>
      </c>
    </row>
    <row r="131" spans="1:10" x14ac:dyDescent="0.25">
      <c r="A131" s="75">
        <v>39</v>
      </c>
      <c r="B131" s="75" t="s">
        <v>68</v>
      </c>
      <c r="C131" s="86">
        <v>0.59740259740259738</v>
      </c>
      <c r="D131" s="86">
        <v>0.62428977272727271</v>
      </c>
      <c r="E131" s="86">
        <v>0.6718237224566338</v>
      </c>
      <c r="F131" s="86">
        <v>0.70123747790218027</v>
      </c>
      <c r="G131" s="86">
        <v>0.7321509777171441</v>
      </c>
      <c r="H131" s="86">
        <v>0.76027274358514263</v>
      </c>
      <c r="I131" s="86">
        <v>0.72266401590457252</v>
      </c>
      <c r="J131" s="86">
        <v>0.67092337917485267</v>
      </c>
    </row>
    <row r="132" spans="1:10" x14ac:dyDescent="0.25">
      <c r="A132" s="75" t="s">
        <v>3</v>
      </c>
      <c r="B132" s="75" t="s">
        <v>6</v>
      </c>
      <c r="C132" s="86">
        <v>0.84116781305379507</v>
      </c>
      <c r="D132" s="86">
        <v>0.84249542325245597</v>
      </c>
      <c r="E132" s="86">
        <v>0.8716760208118095</v>
      </c>
      <c r="F132" s="86">
        <v>0.88314371560717064</v>
      </c>
      <c r="G132" s="86">
        <v>0.89989700615622292</v>
      </c>
      <c r="H132" s="86">
        <v>0.92946036752605599</v>
      </c>
      <c r="I132" s="86">
        <v>0.94198175963596398</v>
      </c>
      <c r="J132" s="86">
        <v>0.93609176566980745</v>
      </c>
    </row>
    <row r="133" spans="1:10" x14ac:dyDescent="0.25">
      <c r="A133" s="75" t="s">
        <v>54</v>
      </c>
      <c r="B133" s="75" t="s">
        <v>55</v>
      </c>
      <c r="C133" s="86">
        <v>0.76540968191692882</v>
      </c>
      <c r="D133" s="86">
        <v>0.7585284373657144</v>
      </c>
      <c r="E133" s="86">
        <v>0.7945427124636697</v>
      </c>
      <c r="F133" s="86">
        <v>0.81376008064516125</v>
      </c>
      <c r="G133" s="86">
        <v>0.8389192353926741</v>
      </c>
      <c r="H133" s="86">
        <v>0.88476284234534464</v>
      </c>
      <c r="I133" s="86">
        <v>0.90050720184967248</v>
      </c>
      <c r="J133" s="86">
        <v>0.88245516474350061</v>
      </c>
    </row>
    <row r="134" spans="1:10" x14ac:dyDescent="0.25">
      <c r="A134" s="75" t="s">
        <v>59</v>
      </c>
      <c r="B134" s="75" t="s">
        <v>60</v>
      </c>
      <c r="C134" s="86">
        <v>0.8849740932642487</v>
      </c>
      <c r="D134" s="86">
        <v>0.89057746181883901</v>
      </c>
      <c r="E134" s="86">
        <v>0.90329037506422327</v>
      </c>
      <c r="F134" s="86">
        <v>0.90764478999459863</v>
      </c>
      <c r="G134" s="86">
        <v>0.91423772609819121</v>
      </c>
      <c r="H134" s="86">
        <v>0.93974772445999744</v>
      </c>
      <c r="I134" s="86">
        <v>0.95539314777380402</v>
      </c>
      <c r="J134" s="86">
        <v>0.95269519310919704</v>
      </c>
    </row>
    <row r="135" spans="1:10" x14ac:dyDescent="0.25">
      <c r="A135" s="75" t="s">
        <v>63</v>
      </c>
      <c r="B135" s="75" t="s">
        <v>62</v>
      </c>
      <c r="C135" s="86">
        <v>0.84085451685021118</v>
      </c>
      <c r="D135" s="86">
        <v>0.83436328972454143</v>
      </c>
      <c r="E135" s="86">
        <v>0.84272962041437216</v>
      </c>
      <c r="F135" s="86">
        <v>0.84343001261034045</v>
      </c>
      <c r="G135" s="86">
        <v>0.85268659506247391</v>
      </c>
      <c r="H135" s="86">
        <v>0.89342081684976637</v>
      </c>
      <c r="I135" s="86">
        <v>0.91258145602268259</v>
      </c>
      <c r="J135" s="86">
        <v>0.90118927635557344</v>
      </c>
    </row>
    <row r="139" spans="1:10" x14ac:dyDescent="0.25">
      <c r="A139" s="80" t="s">
        <v>71</v>
      </c>
      <c r="B139" s="75" t="s">
        <v>72</v>
      </c>
      <c r="C139" s="75"/>
      <c r="D139" s="75"/>
      <c r="E139" s="75"/>
      <c r="F139" s="75"/>
      <c r="G139" s="75"/>
      <c r="H139" s="75"/>
      <c r="I139" s="75"/>
      <c r="J139" s="75"/>
    </row>
    <row r="140" spans="1:10" x14ac:dyDescent="0.25">
      <c r="A140" s="80" t="s">
        <v>47</v>
      </c>
      <c r="B140" s="75" t="s">
        <v>29</v>
      </c>
      <c r="C140" s="75"/>
      <c r="D140" s="75"/>
      <c r="E140" s="75"/>
      <c r="F140" s="75"/>
      <c r="G140" s="75"/>
      <c r="H140" s="75"/>
      <c r="I140" s="75"/>
      <c r="J140" s="75"/>
    </row>
    <row r="141" spans="1:10" x14ac:dyDescent="0.25">
      <c r="A141" s="75"/>
      <c r="B141" s="75"/>
      <c r="C141" s="75"/>
      <c r="D141" s="75"/>
      <c r="E141" s="75"/>
      <c r="F141" s="75"/>
      <c r="G141" s="75"/>
      <c r="H141" s="75"/>
      <c r="I141" s="75"/>
      <c r="J141" s="75"/>
    </row>
    <row r="142" spans="1:10" x14ac:dyDescent="0.25">
      <c r="A142" s="80" t="s">
        <v>195</v>
      </c>
      <c r="C142" s="80" t="s">
        <v>46</v>
      </c>
    </row>
    <row r="143" spans="1:10" x14ac:dyDescent="0.25">
      <c r="A143" s="80" t="s">
        <v>0</v>
      </c>
      <c r="B143" s="80" t="s">
        <v>5</v>
      </c>
      <c r="C143" s="75" t="s">
        <v>30</v>
      </c>
      <c r="D143" s="75" t="s">
        <v>31</v>
      </c>
      <c r="E143" s="75" t="s">
        <v>32</v>
      </c>
      <c r="F143" s="75" t="s">
        <v>33</v>
      </c>
      <c r="G143" s="75" t="s">
        <v>34</v>
      </c>
      <c r="H143" s="75" t="s">
        <v>35</v>
      </c>
      <c r="I143" s="75" t="s">
        <v>36</v>
      </c>
      <c r="J143" s="75" t="s">
        <v>37</v>
      </c>
    </row>
    <row r="144" spans="1:10" x14ac:dyDescent="0.25">
      <c r="A144" s="75">
        <v>37</v>
      </c>
      <c r="B144" s="75" t="s">
        <v>64</v>
      </c>
      <c r="C144" s="86">
        <v>0</v>
      </c>
      <c r="D144" s="86">
        <v>0</v>
      </c>
      <c r="E144" s="86">
        <v>0</v>
      </c>
      <c r="F144" s="86">
        <v>0</v>
      </c>
      <c r="G144" s="86">
        <v>1</v>
      </c>
      <c r="H144" s="86">
        <v>1</v>
      </c>
      <c r="I144" s="86">
        <v>1</v>
      </c>
      <c r="J144" s="86">
        <v>1</v>
      </c>
    </row>
    <row r="145" spans="1:10" x14ac:dyDescent="0.25">
      <c r="A145" s="75">
        <v>39</v>
      </c>
      <c r="B145" s="75" t="s">
        <v>68</v>
      </c>
      <c r="C145" s="86">
        <v>0</v>
      </c>
      <c r="D145" s="86">
        <v>0</v>
      </c>
      <c r="E145" s="86">
        <v>1</v>
      </c>
      <c r="F145" s="86">
        <v>1</v>
      </c>
      <c r="G145" s="86">
        <v>1</v>
      </c>
      <c r="H145" s="86">
        <v>1</v>
      </c>
      <c r="I145" s="86">
        <v>1</v>
      </c>
      <c r="J145" s="86">
        <v>1</v>
      </c>
    </row>
    <row r="146" spans="1:10" x14ac:dyDescent="0.25">
      <c r="A146" s="75" t="s">
        <v>3</v>
      </c>
      <c r="B146" s="75" t="s">
        <v>6</v>
      </c>
      <c r="C146" s="86">
        <v>0</v>
      </c>
      <c r="D146" s="86">
        <v>0</v>
      </c>
      <c r="E146" s="86">
        <v>1</v>
      </c>
      <c r="F146" s="86">
        <v>1</v>
      </c>
      <c r="G146" s="86">
        <v>1</v>
      </c>
      <c r="H146" s="86">
        <v>1</v>
      </c>
      <c r="I146" s="86">
        <v>1</v>
      </c>
      <c r="J146" s="86">
        <v>1</v>
      </c>
    </row>
    <row r="147" spans="1:10" x14ac:dyDescent="0.25">
      <c r="A147" s="75" t="s">
        <v>54</v>
      </c>
      <c r="B147" s="75" t="s">
        <v>55</v>
      </c>
      <c r="C147" s="86">
        <v>0</v>
      </c>
      <c r="D147" s="86">
        <v>1</v>
      </c>
      <c r="E147" s="86">
        <v>1</v>
      </c>
      <c r="F147" s="86">
        <v>1</v>
      </c>
      <c r="G147" s="86">
        <v>1</v>
      </c>
      <c r="H147" s="86">
        <v>1</v>
      </c>
      <c r="I147" s="86">
        <v>1</v>
      </c>
      <c r="J147" s="86">
        <v>1</v>
      </c>
    </row>
    <row r="148" spans="1:10" x14ac:dyDescent="0.25">
      <c r="A148" s="75" t="s">
        <v>59</v>
      </c>
      <c r="B148" s="75" t="s">
        <v>60</v>
      </c>
      <c r="C148" s="86">
        <v>0</v>
      </c>
      <c r="D148" s="86">
        <v>1</v>
      </c>
      <c r="E148" s="86">
        <v>1</v>
      </c>
      <c r="F148" s="86">
        <v>1</v>
      </c>
      <c r="G148" s="86">
        <v>1</v>
      </c>
      <c r="H148" s="86">
        <v>1</v>
      </c>
      <c r="I148" s="86">
        <v>1</v>
      </c>
      <c r="J148" s="86">
        <v>1</v>
      </c>
    </row>
    <row r="149" spans="1:10" x14ac:dyDescent="0.25">
      <c r="A149" s="75" t="s">
        <v>63</v>
      </c>
      <c r="B149" s="75" t="s">
        <v>62</v>
      </c>
      <c r="C149" s="86">
        <v>0</v>
      </c>
      <c r="D149" s="86">
        <v>1</v>
      </c>
      <c r="E149" s="86">
        <v>0</v>
      </c>
      <c r="F149" s="86">
        <v>0</v>
      </c>
      <c r="G149" s="86">
        <v>1</v>
      </c>
      <c r="H149" s="86">
        <v>1</v>
      </c>
      <c r="I149" s="86">
        <v>1</v>
      </c>
      <c r="J149" s="86">
        <v>1</v>
      </c>
    </row>
    <row r="152" spans="1:10" x14ac:dyDescent="0.25">
      <c r="A152" s="80" t="s">
        <v>71</v>
      </c>
      <c r="B152" s="75" t="s">
        <v>72</v>
      </c>
      <c r="C152" s="75"/>
      <c r="D152" s="75"/>
      <c r="E152" s="75"/>
      <c r="F152" s="75"/>
      <c r="G152" s="75"/>
      <c r="H152" s="75"/>
      <c r="I152" s="75"/>
      <c r="J152" s="75"/>
    </row>
    <row r="153" spans="1:10" x14ac:dyDescent="0.25">
      <c r="A153" s="80" t="s">
        <v>47</v>
      </c>
      <c r="B153" s="75" t="s">
        <v>48</v>
      </c>
      <c r="C153" s="75"/>
      <c r="D153" s="75"/>
      <c r="E153" s="75"/>
      <c r="F153" s="75"/>
      <c r="G153" s="75"/>
      <c r="H153" s="75"/>
      <c r="I153" s="75"/>
      <c r="J153" s="75"/>
    </row>
    <row r="154" spans="1:10" x14ac:dyDescent="0.25">
      <c r="A154" s="75"/>
      <c r="B154" s="75"/>
      <c r="C154" s="75"/>
      <c r="D154" s="75"/>
      <c r="E154" s="75"/>
      <c r="F154" s="75"/>
      <c r="G154" s="75"/>
      <c r="H154" s="75"/>
      <c r="I154" s="75"/>
      <c r="J154" s="75"/>
    </row>
    <row r="155" spans="1:10" x14ac:dyDescent="0.25">
      <c r="A155" s="80" t="s">
        <v>210</v>
      </c>
      <c r="C155" s="80" t="s">
        <v>46</v>
      </c>
    </row>
    <row r="156" spans="1:10" x14ac:dyDescent="0.25">
      <c r="A156" s="80" t="s">
        <v>0</v>
      </c>
      <c r="B156" s="80" t="s">
        <v>5</v>
      </c>
      <c r="C156" s="75" t="s">
        <v>41</v>
      </c>
      <c r="D156" s="75" t="s">
        <v>43</v>
      </c>
      <c r="E156" s="75" t="s">
        <v>44</v>
      </c>
      <c r="F156" s="75" t="s">
        <v>42</v>
      </c>
      <c r="G156" s="75" t="s">
        <v>45</v>
      </c>
    </row>
    <row r="157" spans="1:10" x14ac:dyDescent="0.25">
      <c r="A157" s="75">
        <v>37</v>
      </c>
      <c r="B157" s="75" t="s">
        <v>64</v>
      </c>
      <c r="C157" s="86">
        <v>0.6849096705632306</v>
      </c>
      <c r="D157" s="86">
        <v>0.78943560057887119</v>
      </c>
      <c r="E157" s="86">
        <v>0.76808721506442024</v>
      </c>
      <c r="F157" s="86">
        <v>0.77131782945736438</v>
      </c>
      <c r="G157" s="86">
        <v>0.81573033707865172</v>
      </c>
    </row>
    <row r="158" spans="1:10" x14ac:dyDescent="0.25">
      <c r="A158" s="75">
        <v>39</v>
      </c>
      <c r="B158" s="75" t="s">
        <v>68</v>
      </c>
      <c r="C158" s="86">
        <v>0.71562840537595351</v>
      </c>
      <c r="D158" s="86">
        <v>0.68023748939779471</v>
      </c>
      <c r="E158" s="86">
        <v>0.68518518518518523</v>
      </c>
      <c r="F158" s="86">
        <v>0.72925764192139741</v>
      </c>
      <c r="G158" s="86">
        <v>0.68398268398268403</v>
      </c>
    </row>
    <row r="159" spans="1:10" x14ac:dyDescent="0.25">
      <c r="A159" s="75" t="s">
        <v>3</v>
      </c>
      <c r="B159" s="75" t="s">
        <v>6</v>
      </c>
      <c r="C159" s="86">
        <v>0.90307217963173769</v>
      </c>
      <c r="D159" s="86">
        <v>0.84874237958738741</v>
      </c>
      <c r="E159" s="86">
        <v>0.89680699250802709</v>
      </c>
      <c r="F159" s="86">
        <v>0.85110695353913313</v>
      </c>
      <c r="G159" s="86">
        <v>0.87926721007182629</v>
      </c>
    </row>
    <row r="160" spans="1:10" x14ac:dyDescent="0.25">
      <c r="A160" s="75" t="s">
        <v>54</v>
      </c>
      <c r="B160" s="75" t="s">
        <v>55</v>
      </c>
      <c r="C160" s="86">
        <v>0.84389692644919079</v>
      </c>
      <c r="D160" s="86">
        <v>0.7669756005296009</v>
      </c>
      <c r="E160" s="86">
        <v>0.8275698720985315</v>
      </c>
      <c r="F160" s="86">
        <v>0.77598804383925601</v>
      </c>
      <c r="G160" s="86">
        <v>0.81850029193427309</v>
      </c>
    </row>
    <row r="161" spans="1:7" x14ac:dyDescent="0.25">
      <c r="A161" s="75" t="s">
        <v>59</v>
      </c>
      <c r="B161" s="75" t="s">
        <v>60</v>
      </c>
      <c r="C161" s="86">
        <v>0.92640470454443435</v>
      </c>
      <c r="D161" s="86">
        <v>0.86238256815086678</v>
      </c>
      <c r="E161" s="86">
        <v>0.91254268385913051</v>
      </c>
      <c r="F161" s="86">
        <v>0.88053985044683569</v>
      </c>
      <c r="G161" s="86">
        <v>0.8924219776237714</v>
      </c>
    </row>
    <row r="162" spans="1:7" x14ac:dyDescent="0.25">
      <c r="A162" s="75" t="s">
        <v>63</v>
      </c>
      <c r="B162" s="75" t="s">
        <v>62</v>
      </c>
      <c r="C162" s="86">
        <v>0.87202416003499506</v>
      </c>
      <c r="D162" s="86">
        <v>0.79837605165329684</v>
      </c>
      <c r="E162" s="86">
        <v>0.85885736408384494</v>
      </c>
      <c r="F162" s="86">
        <v>0.81005364593681706</v>
      </c>
      <c r="G162" s="86">
        <v>0.84458019605057533</v>
      </c>
    </row>
    <row r="165" spans="1:7" x14ac:dyDescent="0.25">
      <c r="A165" s="80" t="s">
        <v>71</v>
      </c>
      <c r="B165" s="75" t="s">
        <v>72</v>
      </c>
      <c r="C165" s="75"/>
      <c r="D165" s="75"/>
      <c r="E165" s="75"/>
      <c r="F165" s="75"/>
      <c r="G165" s="75"/>
    </row>
    <row r="166" spans="1:7" x14ac:dyDescent="0.25">
      <c r="A166" s="80" t="s">
        <v>47</v>
      </c>
      <c r="B166" s="75" t="s">
        <v>48</v>
      </c>
      <c r="C166" s="75"/>
      <c r="D166" s="75"/>
      <c r="E166" s="75"/>
      <c r="F166" s="75"/>
      <c r="G166" s="75"/>
    </row>
    <row r="167" spans="1:7" x14ac:dyDescent="0.25">
      <c r="A167" s="75"/>
      <c r="B167" s="75"/>
      <c r="C167" s="75"/>
      <c r="D167" s="75"/>
      <c r="E167" s="75"/>
      <c r="F167" s="75"/>
      <c r="G167" s="75"/>
    </row>
    <row r="168" spans="1:7" x14ac:dyDescent="0.25">
      <c r="A168" s="80" t="s">
        <v>195</v>
      </c>
      <c r="C168" s="80" t="s">
        <v>46</v>
      </c>
    </row>
    <row r="169" spans="1:7" x14ac:dyDescent="0.25">
      <c r="A169" s="80" t="s">
        <v>0</v>
      </c>
      <c r="B169" s="80" t="s">
        <v>5</v>
      </c>
      <c r="C169" s="75" t="s">
        <v>41</v>
      </c>
      <c r="D169" s="75" t="s">
        <v>43</v>
      </c>
      <c r="E169" s="75" t="s">
        <v>44</v>
      </c>
      <c r="F169" s="75" t="s">
        <v>42</v>
      </c>
      <c r="G169" s="75" t="s">
        <v>45</v>
      </c>
    </row>
    <row r="170" spans="1:7" x14ac:dyDescent="0.25">
      <c r="A170" s="75">
        <v>37</v>
      </c>
      <c r="B170" s="75" t="s">
        <v>64</v>
      </c>
      <c r="C170" s="86">
        <v>0</v>
      </c>
      <c r="D170" s="86">
        <v>1</v>
      </c>
      <c r="E170" s="86">
        <v>1</v>
      </c>
      <c r="F170" s="86">
        <v>1</v>
      </c>
      <c r="G170" s="86">
        <v>1</v>
      </c>
    </row>
    <row r="171" spans="1:7" x14ac:dyDescent="0.25">
      <c r="A171" s="75">
        <v>39</v>
      </c>
      <c r="B171" s="75" t="s">
        <v>68</v>
      </c>
      <c r="C171" s="86">
        <v>0</v>
      </c>
      <c r="D171" s="86">
        <v>1</v>
      </c>
      <c r="E171" s="86">
        <v>1</v>
      </c>
      <c r="F171" s="86">
        <v>0</v>
      </c>
      <c r="G171" s="86">
        <v>1</v>
      </c>
    </row>
    <row r="172" spans="1:7" x14ac:dyDescent="0.25">
      <c r="A172" s="75" t="s">
        <v>3</v>
      </c>
      <c r="B172" s="75" t="s">
        <v>6</v>
      </c>
      <c r="C172" s="86">
        <v>0</v>
      </c>
      <c r="D172" s="86">
        <v>1</v>
      </c>
      <c r="E172" s="86">
        <v>1</v>
      </c>
      <c r="F172" s="86">
        <v>1</v>
      </c>
      <c r="G172" s="86">
        <v>1</v>
      </c>
    </row>
    <row r="173" spans="1:7" x14ac:dyDescent="0.25">
      <c r="A173" s="75" t="s">
        <v>54</v>
      </c>
      <c r="B173" s="75" t="s">
        <v>55</v>
      </c>
      <c r="C173" s="86">
        <v>0</v>
      </c>
      <c r="D173" s="86">
        <v>1</v>
      </c>
      <c r="E173" s="86">
        <v>1</v>
      </c>
      <c r="F173" s="86">
        <v>1</v>
      </c>
      <c r="G173" s="86">
        <v>1</v>
      </c>
    </row>
    <row r="174" spans="1:7" x14ac:dyDescent="0.25">
      <c r="A174" s="75" t="s">
        <v>59</v>
      </c>
      <c r="B174" s="75" t="s">
        <v>60</v>
      </c>
      <c r="C174" s="86">
        <v>0</v>
      </c>
      <c r="D174" s="86">
        <v>1</v>
      </c>
      <c r="E174" s="86">
        <v>1</v>
      </c>
      <c r="F174" s="86">
        <v>1</v>
      </c>
      <c r="G174" s="86">
        <v>1</v>
      </c>
    </row>
    <row r="175" spans="1:7" x14ac:dyDescent="0.25">
      <c r="A175" s="75" t="s">
        <v>63</v>
      </c>
      <c r="B175" s="75" t="s">
        <v>62</v>
      </c>
      <c r="C175" s="86">
        <v>0</v>
      </c>
      <c r="D175" s="86">
        <v>1</v>
      </c>
      <c r="E175" s="86">
        <v>1</v>
      </c>
      <c r="F175" s="86">
        <v>1</v>
      </c>
      <c r="G175" s="86">
        <v>1</v>
      </c>
    </row>
    <row r="178" spans="1:7" x14ac:dyDescent="0.25">
      <c r="A178" s="80" t="s">
        <v>71</v>
      </c>
      <c r="B178" s="75" t="s">
        <v>72</v>
      </c>
      <c r="C178" s="75"/>
      <c r="D178" s="75"/>
      <c r="E178" s="75"/>
      <c r="F178" s="75"/>
      <c r="G178" s="75"/>
    </row>
    <row r="179" spans="1:7" x14ac:dyDescent="0.25">
      <c r="A179" s="80" t="s">
        <v>47</v>
      </c>
      <c r="B179" s="75" t="s">
        <v>53</v>
      </c>
      <c r="C179" s="75"/>
      <c r="D179" s="75"/>
      <c r="E179" s="75"/>
      <c r="F179" s="75"/>
      <c r="G179" s="75"/>
    </row>
    <row r="180" spans="1:7" x14ac:dyDescent="0.25">
      <c r="A180" s="75"/>
      <c r="B180" s="75"/>
      <c r="C180" s="75"/>
      <c r="D180" s="75"/>
      <c r="E180" s="75"/>
      <c r="F180" s="75"/>
      <c r="G180" s="75"/>
    </row>
    <row r="181" spans="1:7" x14ac:dyDescent="0.25">
      <c r="A181" s="80" t="s">
        <v>210</v>
      </c>
      <c r="C181" s="80" t="s">
        <v>46</v>
      </c>
    </row>
    <row r="182" spans="1:7" x14ac:dyDescent="0.25">
      <c r="A182" s="80" t="s">
        <v>0</v>
      </c>
      <c r="B182" s="80" t="s">
        <v>5</v>
      </c>
      <c r="C182" s="75" t="s">
        <v>49</v>
      </c>
      <c r="D182" s="75" t="s">
        <v>51</v>
      </c>
      <c r="E182" s="75" t="s">
        <v>50</v>
      </c>
      <c r="F182" s="75" t="s">
        <v>52</v>
      </c>
    </row>
    <row r="183" spans="1:7" x14ac:dyDescent="0.25">
      <c r="A183" s="75">
        <v>37</v>
      </c>
      <c r="B183" s="75" t="s">
        <v>64</v>
      </c>
      <c r="C183" s="86">
        <v>0.6915454622777919</v>
      </c>
      <c r="D183" s="86">
        <v>0.76754385964912286</v>
      </c>
      <c r="E183" s="86">
        <v>0.79600000000000004</v>
      </c>
      <c r="F183" s="86">
        <v>0.75820895522388054</v>
      </c>
    </row>
    <row r="184" spans="1:7" x14ac:dyDescent="0.25">
      <c r="A184" s="75">
        <v>39</v>
      </c>
      <c r="B184" s="75" t="s">
        <v>68</v>
      </c>
      <c r="C184" s="86">
        <v>0.71613545816733071</v>
      </c>
      <c r="D184" s="86">
        <v>0.63366336633663367</v>
      </c>
      <c r="E184" s="86">
        <v>0.71491228070175439</v>
      </c>
      <c r="F184" s="86">
        <v>0.74827586206896557</v>
      </c>
    </row>
    <row r="185" spans="1:7" x14ac:dyDescent="0.25">
      <c r="A185" s="75" t="s">
        <v>3</v>
      </c>
      <c r="B185" s="75" t="s">
        <v>6</v>
      </c>
      <c r="C185" s="86">
        <v>0.89993621810246216</v>
      </c>
      <c r="D185" s="86">
        <v>0.85266535044422509</v>
      </c>
      <c r="E185" s="86">
        <v>0.85518878589192859</v>
      </c>
      <c r="F185" s="86">
        <v>0.88037264450561081</v>
      </c>
    </row>
    <row r="186" spans="1:7" x14ac:dyDescent="0.25">
      <c r="A186" s="75" t="s">
        <v>54</v>
      </c>
      <c r="B186" s="75" t="s">
        <v>55</v>
      </c>
      <c r="C186" s="86">
        <v>0.83777343402178572</v>
      </c>
      <c r="D186" s="86">
        <v>0.78787878787878785</v>
      </c>
      <c r="E186" s="86">
        <v>0.78380323935212959</v>
      </c>
      <c r="F186" s="86">
        <v>0.83369995600527935</v>
      </c>
    </row>
    <row r="187" spans="1:7" x14ac:dyDescent="0.25">
      <c r="A187" s="75" t="s">
        <v>59</v>
      </c>
      <c r="B187" s="75" t="s">
        <v>60</v>
      </c>
      <c r="C187" s="86">
        <v>0.92255532390913597</v>
      </c>
      <c r="D187" s="86">
        <v>0.88990825688073394</v>
      </c>
      <c r="E187" s="86">
        <v>0.88577154308617234</v>
      </c>
      <c r="F187" s="86">
        <v>0.89855072463768115</v>
      </c>
    </row>
    <row r="188" spans="1:7" x14ac:dyDescent="0.25">
      <c r="A188" s="75" t="s">
        <v>63</v>
      </c>
      <c r="B188" s="75" t="s">
        <v>62</v>
      </c>
      <c r="C188" s="86">
        <v>0.86643451204862776</v>
      </c>
      <c r="D188" s="86">
        <v>0.82303789913458669</v>
      </c>
      <c r="E188" s="86">
        <v>0.81189734460762497</v>
      </c>
      <c r="F188" s="86">
        <v>0.85908193484698914</v>
      </c>
    </row>
    <row r="191" spans="1:7" x14ac:dyDescent="0.25">
      <c r="A191" s="80" t="s">
        <v>71</v>
      </c>
      <c r="B191" s="75" t="s">
        <v>72</v>
      </c>
      <c r="C191" s="75"/>
      <c r="D191" s="75"/>
      <c r="E191" s="75"/>
      <c r="F191" s="75"/>
    </row>
    <row r="192" spans="1:7" x14ac:dyDescent="0.25">
      <c r="A192" s="80" t="s">
        <v>47</v>
      </c>
      <c r="B192" s="75" t="s">
        <v>53</v>
      </c>
      <c r="C192" s="75"/>
      <c r="D192" s="75"/>
      <c r="E192" s="75"/>
      <c r="F192" s="75"/>
    </row>
    <row r="193" spans="1:6" x14ac:dyDescent="0.25">
      <c r="A193" s="75"/>
      <c r="B193" s="75"/>
      <c r="C193" s="75"/>
      <c r="D193" s="75"/>
      <c r="E193" s="75"/>
      <c r="F193" s="75"/>
    </row>
    <row r="194" spans="1:6" x14ac:dyDescent="0.25">
      <c r="A194" s="80" t="s">
        <v>195</v>
      </c>
      <c r="C194" s="80" t="s">
        <v>46</v>
      </c>
    </row>
    <row r="195" spans="1:6" x14ac:dyDescent="0.25">
      <c r="A195" s="80" t="s">
        <v>0</v>
      </c>
      <c r="B195" s="80" t="s">
        <v>5</v>
      </c>
      <c r="C195" s="75" t="s">
        <v>49</v>
      </c>
      <c r="D195" s="75" t="s">
        <v>51</v>
      </c>
      <c r="E195" s="75" t="s">
        <v>50</v>
      </c>
      <c r="F195" s="75" t="s">
        <v>52</v>
      </c>
    </row>
    <row r="196" spans="1:6" x14ac:dyDescent="0.25">
      <c r="A196" s="75">
        <v>37</v>
      </c>
      <c r="B196" s="75" t="s">
        <v>64</v>
      </c>
      <c r="C196" s="86">
        <v>0</v>
      </c>
      <c r="D196" s="86">
        <v>1</v>
      </c>
      <c r="E196" s="86">
        <v>1</v>
      </c>
      <c r="F196" s="86">
        <v>1</v>
      </c>
    </row>
    <row r="197" spans="1:6" x14ac:dyDescent="0.25">
      <c r="A197" s="75">
        <v>39</v>
      </c>
      <c r="B197" s="75" t="s">
        <v>68</v>
      </c>
      <c r="C197" s="86">
        <v>0</v>
      </c>
      <c r="D197" s="86">
        <v>1</v>
      </c>
      <c r="E197" s="86">
        <v>0</v>
      </c>
      <c r="F197" s="86">
        <v>0</v>
      </c>
    </row>
    <row r="198" spans="1:6" x14ac:dyDescent="0.25">
      <c r="A198" s="75" t="s">
        <v>3</v>
      </c>
      <c r="B198" s="75" t="s">
        <v>6</v>
      </c>
      <c r="C198" s="86">
        <v>0</v>
      </c>
      <c r="D198" s="86">
        <v>1</v>
      </c>
      <c r="E198" s="86">
        <v>1</v>
      </c>
      <c r="F198" s="86">
        <v>1</v>
      </c>
    </row>
    <row r="199" spans="1:6" x14ac:dyDescent="0.25">
      <c r="A199" s="75" t="s">
        <v>54</v>
      </c>
      <c r="B199" s="75" t="s">
        <v>55</v>
      </c>
      <c r="C199" s="86">
        <v>0</v>
      </c>
      <c r="D199" s="86">
        <v>1</v>
      </c>
      <c r="E199" s="86">
        <v>1</v>
      </c>
      <c r="F199" s="86">
        <v>0</v>
      </c>
    </row>
    <row r="200" spans="1:6" x14ac:dyDescent="0.25">
      <c r="A200" s="75" t="s">
        <v>59</v>
      </c>
      <c r="B200" s="75" t="s">
        <v>60</v>
      </c>
      <c r="C200" s="86">
        <v>0</v>
      </c>
      <c r="D200" s="86">
        <v>1</v>
      </c>
      <c r="E200" s="86">
        <v>1</v>
      </c>
      <c r="F200" s="86">
        <v>1</v>
      </c>
    </row>
    <row r="201" spans="1:6" x14ac:dyDescent="0.25">
      <c r="A201" s="75" t="s">
        <v>63</v>
      </c>
      <c r="B201" s="75" t="s">
        <v>62</v>
      </c>
      <c r="C201" s="86">
        <v>0</v>
      </c>
      <c r="D201" s="86">
        <v>1</v>
      </c>
      <c r="E201" s="86">
        <v>1</v>
      </c>
      <c r="F201" s="8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4.9989318521683403E-2"/>
  </sheetPr>
  <dimension ref="A1:H229"/>
  <sheetViews>
    <sheetView topLeftCell="C102" zoomScale="60" zoomScaleNormal="60" workbookViewId="0">
      <selection activeCell="I168" sqref="I168"/>
    </sheetView>
  </sheetViews>
  <sheetFormatPr defaultRowHeight="15" x14ac:dyDescent="0.25"/>
  <cols>
    <col min="1" max="1" width="94.28515625" customWidth="1"/>
    <col min="2" max="2" width="90.42578125" customWidth="1"/>
    <col min="3" max="3" width="36.7109375" customWidth="1"/>
    <col min="4" max="4" width="40.85546875" customWidth="1"/>
    <col min="5" max="5" width="45.7109375" customWidth="1"/>
    <col min="6" max="6" width="40.28515625" bestFit="1" customWidth="1"/>
    <col min="7" max="7" width="45.140625" bestFit="1" customWidth="1"/>
    <col min="8" max="8" width="17" bestFit="1" customWidth="1"/>
  </cols>
  <sheetData>
    <row r="1" spans="1:8" x14ac:dyDescent="0.25">
      <c r="A1" s="80" t="s">
        <v>71</v>
      </c>
      <c r="B1" s="75" t="s">
        <v>72</v>
      </c>
    </row>
    <row r="2" spans="1:8" x14ac:dyDescent="0.25">
      <c r="A2" s="80" t="s">
        <v>73</v>
      </c>
      <c r="B2" s="75" t="s">
        <v>287</v>
      </c>
    </row>
    <row r="4" spans="1:8" x14ac:dyDescent="0.25">
      <c r="D4" s="80" t="s">
        <v>191</v>
      </c>
    </row>
    <row r="5" spans="1:8" x14ac:dyDescent="0.25">
      <c r="A5" s="80" t="s">
        <v>0</v>
      </c>
      <c r="B5" s="80" t="s">
        <v>5</v>
      </c>
      <c r="C5" s="80" t="s">
        <v>28</v>
      </c>
      <c r="D5" s="75" t="s">
        <v>288</v>
      </c>
      <c r="E5" s="75" t="s">
        <v>208</v>
      </c>
      <c r="F5" s="75" t="s">
        <v>289</v>
      </c>
      <c r="G5" s="75" t="s">
        <v>209</v>
      </c>
      <c r="H5" s="75" t="s">
        <v>195</v>
      </c>
    </row>
    <row r="6" spans="1:8" x14ac:dyDescent="0.25">
      <c r="A6" s="75">
        <v>37</v>
      </c>
      <c r="B6" s="75" t="s">
        <v>64</v>
      </c>
      <c r="C6" s="75" t="s">
        <v>4</v>
      </c>
      <c r="D6" s="86">
        <v>1532</v>
      </c>
      <c r="E6" s="86">
        <v>0.56201044386422971</v>
      </c>
      <c r="F6" s="86">
        <v>26325</v>
      </c>
      <c r="G6" s="86">
        <v>0.70685660018993357</v>
      </c>
      <c r="H6" s="86">
        <v>1</v>
      </c>
    </row>
    <row r="7" spans="1:8" x14ac:dyDescent="0.25">
      <c r="A7" s="75">
        <v>37</v>
      </c>
      <c r="B7" s="75" t="s">
        <v>64</v>
      </c>
      <c r="C7" s="75" t="s">
        <v>11</v>
      </c>
      <c r="D7" s="86">
        <v>4197</v>
      </c>
      <c r="E7" s="86">
        <v>0.63616869192280201</v>
      </c>
      <c r="F7" s="86">
        <v>23660</v>
      </c>
      <c r="G7" s="86">
        <v>0.7100169061707523</v>
      </c>
      <c r="H7" s="86">
        <v>1</v>
      </c>
    </row>
    <row r="8" spans="1:8" x14ac:dyDescent="0.25">
      <c r="A8" s="75">
        <v>37</v>
      </c>
      <c r="B8" s="75" t="s">
        <v>64</v>
      </c>
      <c r="C8" s="75" t="s">
        <v>25</v>
      </c>
      <c r="D8" s="86">
        <v>5712</v>
      </c>
      <c r="E8" s="86">
        <v>0.67226890756302526</v>
      </c>
      <c r="F8" s="86">
        <v>22145</v>
      </c>
      <c r="G8" s="86">
        <v>0.70575750733799958</v>
      </c>
      <c r="H8" s="86">
        <v>1</v>
      </c>
    </row>
    <row r="9" spans="1:8" x14ac:dyDescent="0.25">
      <c r="A9" s="75">
        <v>37</v>
      </c>
      <c r="B9" s="75" t="s">
        <v>64</v>
      </c>
      <c r="C9" s="75" t="s">
        <v>12</v>
      </c>
      <c r="D9" s="86">
        <v>7479</v>
      </c>
      <c r="E9" s="86">
        <v>0.68217676159914431</v>
      </c>
      <c r="F9" s="86">
        <v>20378</v>
      </c>
      <c r="G9" s="86">
        <v>0.70502502698989111</v>
      </c>
      <c r="H9" s="86">
        <v>1</v>
      </c>
    </row>
    <row r="10" spans="1:8" x14ac:dyDescent="0.25">
      <c r="A10" s="75">
        <v>37</v>
      </c>
      <c r="B10" s="75" t="s">
        <v>64</v>
      </c>
      <c r="C10" s="75" t="s">
        <v>13</v>
      </c>
      <c r="D10" s="86">
        <v>4821</v>
      </c>
      <c r="E10" s="86">
        <v>0.70317361543248291</v>
      </c>
      <c r="F10" s="86">
        <v>23036</v>
      </c>
      <c r="G10" s="86">
        <v>0.6979944434797708</v>
      </c>
      <c r="H10" s="86">
        <v>0</v>
      </c>
    </row>
    <row r="11" spans="1:8" x14ac:dyDescent="0.25">
      <c r="A11" s="75">
        <v>37</v>
      </c>
      <c r="B11" s="75" t="s">
        <v>64</v>
      </c>
      <c r="C11" s="75" t="s">
        <v>14</v>
      </c>
      <c r="D11" s="86">
        <v>1316</v>
      </c>
      <c r="E11" s="86">
        <v>0.69224924012158051</v>
      </c>
      <c r="F11" s="86">
        <v>26541</v>
      </c>
      <c r="G11" s="86">
        <v>0.69922007460155988</v>
      </c>
      <c r="H11" s="86">
        <v>0</v>
      </c>
    </row>
    <row r="12" spans="1:8" x14ac:dyDescent="0.25">
      <c r="A12" s="75">
        <v>37</v>
      </c>
      <c r="B12" s="75" t="s">
        <v>64</v>
      </c>
      <c r="C12" s="75" t="s">
        <v>15</v>
      </c>
      <c r="D12" s="86">
        <v>2131</v>
      </c>
      <c r="E12" s="86">
        <v>0.63303613327076491</v>
      </c>
      <c r="F12" s="86">
        <v>25726</v>
      </c>
      <c r="G12" s="86">
        <v>0.70434579802534403</v>
      </c>
      <c r="H12" s="86">
        <v>1</v>
      </c>
    </row>
    <row r="13" spans="1:8" x14ac:dyDescent="0.25">
      <c r="A13" s="75">
        <v>37</v>
      </c>
      <c r="B13" s="75" t="s">
        <v>64</v>
      </c>
      <c r="C13" s="75" t="s">
        <v>16</v>
      </c>
      <c r="D13" s="86">
        <v>2992</v>
      </c>
      <c r="E13" s="86">
        <v>0.65842245989304815</v>
      </c>
      <c r="F13" s="86">
        <v>24865</v>
      </c>
      <c r="G13" s="86">
        <v>0.70376030565051273</v>
      </c>
      <c r="H13" s="86">
        <v>1</v>
      </c>
    </row>
    <row r="14" spans="1:8" x14ac:dyDescent="0.25">
      <c r="A14" s="75">
        <v>37</v>
      </c>
      <c r="B14" s="75" t="s">
        <v>64</v>
      </c>
      <c r="C14" s="75" t="s">
        <v>17</v>
      </c>
      <c r="D14" s="86">
        <v>6454</v>
      </c>
      <c r="E14" s="86">
        <v>0.74759838859621941</v>
      </c>
      <c r="F14" s="86">
        <v>21403</v>
      </c>
      <c r="G14" s="86">
        <v>0.68420314909124891</v>
      </c>
      <c r="H14" s="86">
        <v>1</v>
      </c>
    </row>
    <row r="15" spans="1:8" x14ac:dyDescent="0.25">
      <c r="A15" s="75">
        <v>37</v>
      </c>
      <c r="B15" s="75" t="s">
        <v>64</v>
      </c>
      <c r="C15" s="75" t="s">
        <v>67</v>
      </c>
      <c r="D15" s="86">
        <v>1127</v>
      </c>
      <c r="E15" s="86">
        <v>0.69387755102040816</v>
      </c>
      <c r="F15" s="86">
        <v>26730</v>
      </c>
      <c r="G15" s="86">
        <v>0.69910213243546582</v>
      </c>
      <c r="H15" s="86">
        <v>0</v>
      </c>
    </row>
    <row r="16" spans="1:8" x14ac:dyDescent="0.25">
      <c r="A16" s="75">
        <v>37</v>
      </c>
      <c r="B16" s="75" t="s">
        <v>64</v>
      </c>
      <c r="C16" s="75" t="s">
        <v>19</v>
      </c>
      <c r="D16" s="86">
        <v>8792</v>
      </c>
      <c r="E16" s="86">
        <v>0.68539581437670605</v>
      </c>
      <c r="F16" s="86">
        <v>19065</v>
      </c>
      <c r="G16" s="86">
        <v>0.70511408339889847</v>
      </c>
      <c r="H16" s="86">
        <v>1</v>
      </c>
    </row>
    <row r="17" spans="1:8" x14ac:dyDescent="0.25">
      <c r="A17" s="75">
        <v>37</v>
      </c>
      <c r="B17" s="75" t="s">
        <v>64</v>
      </c>
      <c r="C17" s="75" t="s">
        <v>20</v>
      </c>
      <c r="D17" s="86">
        <v>1462</v>
      </c>
      <c r="E17" s="86">
        <v>0.6839945280437757</v>
      </c>
      <c r="F17" s="86">
        <v>26395</v>
      </c>
      <c r="G17" s="86">
        <v>0.69971585527562041</v>
      </c>
      <c r="H17" s="86">
        <v>0</v>
      </c>
    </row>
    <row r="18" spans="1:8" x14ac:dyDescent="0.25">
      <c r="A18" s="75">
        <v>37</v>
      </c>
      <c r="B18" s="75" t="s">
        <v>64</v>
      </c>
      <c r="C18" s="75" t="s">
        <v>21</v>
      </c>
      <c r="D18" s="86">
        <v>1873</v>
      </c>
      <c r="E18" s="86">
        <v>0.75974372664175116</v>
      </c>
      <c r="F18" s="86">
        <v>25984</v>
      </c>
      <c r="G18" s="86">
        <v>0.69450431034482762</v>
      </c>
      <c r="H18" s="86">
        <v>1</v>
      </c>
    </row>
    <row r="19" spans="1:8" x14ac:dyDescent="0.25">
      <c r="A19" s="75">
        <v>37</v>
      </c>
      <c r="B19" s="75" t="s">
        <v>64</v>
      </c>
      <c r="C19" s="75" t="s">
        <v>2</v>
      </c>
      <c r="D19" s="86">
        <v>26506</v>
      </c>
      <c r="E19" s="86">
        <v>0.6973892703538821</v>
      </c>
      <c r="F19" s="86">
        <v>1351</v>
      </c>
      <c r="G19" s="86">
        <v>0.72834937083641749</v>
      </c>
      <c r="H19" s="86">
        <v>1</v>
      </c>
    </row>
    <row r="20" spans="1:8" x14ac:dyDescent="0.25">
      <c r="A20" s="75">
        <v>37</v>
      </c>
      <c r="B20" s="75" t="s">
        <v>64</v>
      </c>
      <c r="C20" s="75" t="s">
        <v>22</v>
      </c>
      <c r="D20" s="86">
        <v>4418</v>
      </c>
      <c r="E20" s="86">
        <v>0.71548211860570399</v>
      </c>
      <c r="F20" s="86">
        <v>23439</v>
      </c>
      <c r="G20" s="86">
        <v>0.6957634711378472</v>
      </c>
      <c r="H20" s="86">
        <v>1</v>
      </c>
    </row>
    <row r="21" spans="1:8" x14ac:dyDescent="0.25">
      <c r="A21" s="75">
        <v>37</v>
      </c>
      <c r="B21" s="75" t="s">
        <v>64</v>
      </c>
      <c r="C21" s="75" t="s">
        <v>23</v>
      </c>
      <c r="D21" s="86">
        <v>4165</v>
      </c>
      <c r="E21" s="86">
        <v>0.75414165666266508</v>
      </c>
      <c r="F21" s="86">
        <v>23692</v>
      </c>
      <c r="G21" s="86">
        <v>0.68917778152963027</v>
      </c>
      <c r="H21" s="86">
        <v>1</v>
      </c>
    </row>
    <row r="22" spans="1:8" x14ac:dyDescent="0.25">
      <c r="A22" s="75">
        <v>37</v>
      </c>
      <c r="B22" s="75" t="s">
        <v>64</v>
      </c>
      <c r="C22" s="75" t="s">
        <v>24</v>
      </c>
      <c r="D22" s="86">
        <v>1815</v>
      </c>
      <c r="E22" s="86">
        <v>0.72617079889807168</v>
      </c>
      <c r="F22" s="86">
        <v>26042</v>
      </c>
      <c r="G22" s="86">
        <v>0.69698947853467474</v>
      </c>
      <c r="H22" s="86">
        <v>1</v>
      </c>
    </row>
    <row r="23" spans="1:8" x14ac:dyDescent="0.25">
      <c r="A23" s="75">
        <v>37</v>
      </c>
      <c r="B23" s="75" t="s">
        <v>64</v>
      </c>
      <c r="C23" s="75" t="s">
        <v>26</v>
      </c>
      <c r="D23" s="86">
        <v>1438</v>
      </c>
      <c r="E23" s="86">
        <v>0.73365785813630047</v>
      </c>
      <c r="F23" s="86">
        <v>26419</v>
      </c>
      <c r="G23" s="86">
        <v>0.69699837238351192</v>
      </c>
      <c r="H23" s="86">
        <v>1</v>
      </c>
    </row>
    <row r="24" spans="1:8" x14ac:dyDescent="0.25">
      <c r="A24" s="75">
        <v>37</v>
      </c>
      <c r="B24" s="75" t="s">
        <v>64</v>
      </c>
      <c r="C24" s="75" t="s">
        <v>27</v>
      </c>
      <c r="D24" s="86">
        <v>330</v>
      </c>
      <c r="E24" s="86">
        <v>0.76060606060606062</v>
      </c>
      <c r="F24" s="86">
        <v>27527</v>
      </c>
      <c r="G24" s="86">
        <v>0.69815090638282418</v>
      </c>
      <c r="H24" s="86">
        <v>1</v>
      </c>
    </row>
    <row r="25" spans="1:8" x14ac:dyDescent="0.25">
      <c r="A25" s="75">
        <v>39</v>
      </c>
      <c r="B25" s="75" t="s">
        <v>68</v>
      </c>
      <c r="C25" s="75" t="s">
        <v>4</v>
      </c>
      <c r="D25" s="86">
        <v>1258</v>
      </c>
      <c r="E25" s="86">
        <v>0.69077901430842603</v>
      </c>
      <c r="F25" s="86">
        <v>23768</v>
      </c>
      <c r="G25" s="86">
        <v>0.7126388421406934</v>
      </c>
      <c r="H25" s="86">
        <v>0</v>
      </c>
    </row>
    <row r="26" spans="1:8" x14ac:dyDescent="0.25">
      <c r="A26" s="75">
        <v>39</v>
      </c>
      <c r="B26" s="75" t="s">
        <v>68</v>
      </c>
      <c r="C26" s="75" t="s">
        <v>11</v>
      </c>
      <c r="D26" s="86">
        <v>3861</v>
      </c>
      <c r="E26" s="86">
        <v>0.74022274022274026</v>
      </c>
      <c r="F26" s="86">
        <v>21165</v>
      </c>
      <c r="G26" s="86">
        <v>0.70630758327427356</v>
      </c>
      <c r="H26" s="86">
        <v>1</v>
      </c>
    </row>
    <row r="27" spans="1:8" x14ac:dyDescent="0.25">
      <c r="A27" s="75">
        <v>39</v>
      </c>
      <c r="B27" s="75" t="s">
        <v>68</v>
      </c>
      <c r="C27" s="75" t="s">
        <v>25</v>
      </c>
      <c r="D27" s="86">
        <v>5104</v>
      </c>
      <c r="E27" s="86">
        <v>0.69416144200626961</v>
      </c>
      <c r="F27" s="86">
        <v>19922</v>
      </c>
      <c r="G27" s="86">
        <v>0.71599237024395146</v>
      </c>
      <c r="H27" s="86">
        <v>1</v>
      </c>
    </row>
    <row r="28" spans="1:8" x14ac:dyDescent="0.25">
      <c r="A28" s="75">
        <v>39</v>
      </c>
      <c r="B28" s="75" t="s">
        <v>68</v>
      </c>
      <c r="C28" s="75" t="s">
        <v>12</v>
      </c>
      <c r="D28" s="86">
        <v>6751</v>
      </c>
      <c r="E28" s="86">
        <v>0.70596948600207377</v>
      </c>
      <c r="F28" s="86">
        <v>18275</v>
      </c>
      <c r="G28" s="86">
        <v>0.71359781121751031</v>
      </c>
      <c r="H28" s="86">
        <v>0</v>
      </c>
    </row>
    <row r="29" spans="1:8" x14ac:dyDescent="0.25">
      <c r="A29" s="75">
        <v>39</v>
      </c>
      <c r="B29" s="75" t="s">
        <v>68</v>
      </c>
      <c r="C29" s="75" t="s">
        <v>13</v>
      </c>
      <c r="D29" s="86">
        <v>4395</v>
      </c>
      <c r="E29" s="86">
        <v>0.75062571103526732</v>
      </c>
      <c r="F29" s="86">
        <v>20631</v>
      </c>
      <c r="G29" s="86">
        <v>0.7032136105860114</v>
      </c>
      <c r="H29" s="86">
        <v>1</v>
      </c>
    </row>
    <row r="30" spans="1:8" x14ac:dyDescent="0.25">
      <c r="A30" s="75">
        <v>39</v>
      </c>
      <c r="B30" s="75" t="s">
        <v>68</v>
      </c>
      <c r="C30" s="75" t="s">
        <v>14</v>
      </c>
      <c r="D30" s="86">
        <v>1128</v>
      </c>
      <c r="E30" s="86">
        <v>0.6542553191489362</v>
      </c>
      <c r="F30" s="86">
        <v>23898</v>
      </c>
      <c r="G30" s="86">
        <v>0.71424386977989784</v>
      </c>
      <c r="H30" s="86">
        <v>1</v>
      </c>
    </row>
    <row r="31" spans="1:8" x14ac:dyDescent="0.25">
      <c r="A31" s="75">
        <v>39</v>
      </c>
      <c r="B31" s="75" t="s">
        <v>68</v>
      </c>
      <c r="C31" s="75" t="s">
        <v>15</v>
      </c>
      <c r="D31" s="86">
        <v>1914</v>
      </c>
      <c r="E31" s="86">
        <v>0.73040752351097182</v>
      </c>
      <c r="F31" s="86">
        <v>23112</v>
      </c>
      <c r="G31" s="86">
        <v>0.70997750086535139</v>
      </c>
      <c r="H31" s="86">
        <v>0</v>
      </c>
    </row>
    <row r="32" spans="1:8" x14ac:dyDescent="0.25">
      <c r="A32" s="75">
        <v>39</v>
      </c>
      <c r="B32" s="75" t="s">
        <v>68</v>
      </c>
      <c r="C32" s="75" t="s">
        <v>16</v>
      </c>
      <c r="D32" s="86">
        <v>2650</v>
      </c>
      <c r="E32" s="86">
        <v>0.68377358490566043</v>
      </c>
      <c r="F32" s="86">
        <v>22376</v>
      </c>
      <c r="G32" s="86">
        <v>0.71482838755809797</v>
      </c>
      <c r="H32" s="86">
        <v>1</v>
      </c>
    </row>
    <row r="33" spans="1:8" x14ac:dyDescent="0.25">
      <c r="A33" s="75">
        <v>39</v>
      </c>
      <c r="B33" s="75" t="s">
        <v>68</v>
      </c>
      <c r="C33" s="75" t="s">
        <v>17</v>
      </c>
      <c r="D33" s="86">
        <v>5994</v>
      </c>
      <c r="E33" s="86">
        <v>0.7902902902902903</v>
      </c>
      <c r="F33" s="86">
        <v>19032</v>
      </c>
      <c r="G33" s="86">
        <v>0.68673812526271538</v>
      </c>
      <c r="H33" s="86">
        <v>1</v>
      </c>
    </row>
    <row r="34" spans="1:8" x14ac:dyDescent="0.25">
      <c r="A34" s="75">
        <v>39</v>
      </c>
      <c r="B34" s="75" t="s">
        <v>68</v>
      </c>
      <c r="C34" s="75" t="s">
        <v>18</v>
      </c>
      <c r="D34" s="86">
        <v>984</v>
      </c>
      <c r="E34" s="86">
        <v>0.69105691056910568</v>
      </c>
      <c r="F34" s="86">
        <v>24042</v>
      </c>
      <c r="G34" s="86">
        <v>0.7123783379086599</v>
      </c>
      <c r="H34" s="86">
        <v>0</v>
      </c>
    </row>
    <row r="35" spans="1:8" x14ac:dyDescent="0.25">
      <c r="A35" s="75">
        <v>39</v>
      </c>
      <c r="B35" s="75" t="s">
        <v>68</v>
      </c>
      <c r="C35" s="75" t="s">
        <v>19</v>
      </c>
      <c r="D35" s="86">
        <v>7988</v>
      </c>
      <c r="E35" s="86">
        <v>0.73597896845267907</v>
      </c>
      <c r="F35" s="86">
        <v>17038</v>
      </c>
      <c r="G35" s="86">
        <v>0.70008216926869349</v>
      </c>
      <c r="H35" s="86">
        <v>1</v>
      </c>
    </row>
    <row r="36" spans="1:8" x14ac:dyDescent="0.25">
      <c r="A36" s="75">
        <v>39</v>
      </c>
      <c r="B36" s="75" t="s">
        <v>68</v>
      </c>
      <c r="C36" s="75" t="s">
        <v>69</v>
      </c>
      <c r="D36" s="86">
        <v>1328</v>
      </c>
      <c r="E36" s="86">
        <v>0.7168674698795181</v>
      </c>
      <c r="F36" s="86">
        <v>23698</v>
      </c>
      <c r="G36" s="86">
        <v>0.71124145497510338</v>
      </c>
      <c r="H36" s="86">
        <v>0</v>
      </c>
    </row>
    <row r="37" spans="1:8" x14ac:dyDescent="0.25">
      <c r="A37" s="75">
        <v>39</v>
      </c>
      <c r="B37" s="75" t="s">
        <v>68</v>
      </c>
      <c r="C37" s="75" t="s">
        <v>21</v>
      </c>
      <c r="D37" s="86">
        <v>1604</v>
      </c>
      <c r="E37" s="86">
        <v>0.66832917705735662</v>
      </c>
      <c r="F37" s="86">
        <v>23422</v>
      </c>
      <c r="G37" s="86">
        <v>0.7144991887968577</v>
      </c>
      <c r="H37" s="86">
        <v>1</v>
      </c>
    </row>
    <row r="38" spans="1:8" x14ac:dyDescent="0.25">
      <c r="A38" s="75">
        <v>39</v>
      </c>
      <c r="B38" s="75" t="s">
        <v>68</v>
      </c>
      <c r="C38" s="75" t="s">
        <v>2</v>
      </c>
      <c r="D38" s="86">
        <v>23823</v>
      </c>
      <c r="E38" s="86">
        <v>0.72144566175544644</v>
      </c>
      <c r="F38" s="86">
        <v>1203</v>
      </c>
      <c r="G38" s="86">
        <v>0.51537822111388198</v>
      </c>
      <c r="H38" s="86">
        <v>1</v>
      </c>
    </row>
    <row r="39" spans="1:8" x14ac:dyDescent="0.25">
      <c r="A39" s="75">
        <v>39</v>
      </c>
      <c r="B39" s="75" t="s">
        <v>68</v>
      </c>
      <c r="C39" s="75" t="s">
        <v>58</v>
      </c>
      <c r="D39" s="86">
        <v>3985</v>
      </c>
      <c r="E39" s="86">
        <v>0.67227101631116692</v>
      </c>
      <c r="F39" s="86">
        <v>21041</v>
      </c>
      <c r="G39" s="86">
        <v>0.71897723492229459</v>
      </c>
      <c r="H39" s="86">
        <v>1</v>
      </c>
    </row>
    <row r="40" spans="1:8" x14ac:dyDescent="0.25">
      <c r="A40" s="75">
        <v>39</v>
      </c>
      <c r="B40" s="75" t="s">
        <v>68</v>
      </c>
      <c r="C40" s="75" t="s">
        <v>23</v>
      </c>
      <c r="D40" s="86">
        <v>3677</v>
      </c>
      <c r="E40" s="86">
        <v>0.72368778895839003</v>
      </c>
      <c r="F40" s="86">
        <v>21349</v>
      </c>
      <c r="G40" s="86">
        <v>0.70944774930910115</v>
      </c>
      <c r="H40" s="86">
        <v>0</v>
      </c>
    </row>
    <row r="41" spans="1:8" x14ac:dyDescent="0.25">
      <c r="A41" s="75">
        <v>39</v>
      </c>
      <c r="B41" s="75" t="s">
        <v>68</v>
      </c>
      <c r="C41" s="75" t="s">
        <v>24</v>
      </c>
      <c r="D41" s="86">
        <v>1594</v>
      </c>
      <c r="E41" s="86">
        <v>0.65056461731493098</v>
      </c>
      <c r="F41" s="86">
        <v>23432</v>
      </c>
      <c r="G41" s="86">
        <v>0.71568794810515535</v>
      </c>
      <c r="H41" s="86">
        <v>1</v>
      </c>
    </row>
    <row r="42" spans="1:8" x14ac:dyDescent="0.25">
      <c r="A42" s="75">
        <v>39</v>
      </c>
      <c r="B42" s="75" t="s">
        <v>68</v>
      </c>
      <c r="C42" s="75" t="s">
        <v>27</v>
      </c>
      <c r="D42" s="86">
        <v>270</v>
      </c>
      <c r="E42" s="86">
        <v>0.65925925925925921</v>
      </c>
      <c r="F42" s="86">
        <v>24756</v>
      </c>
      <c r="G42" s="86">
        <v>0.71211019550815968</v>
      </c>
      <c r="H42" s="86">
        <v>0</v>
      </c>
    </row>
    <row r="43" spans="1:8" x14ac:dyDescent="0.25">
      <c r="A43" s="75">
        <v>39</v>
      </c>
      <c r="B43" s="75" t="s">
        <v>68</v>
      </c>
      <c r="C43" s="75" t="s">
        <v>293</v>
      </c>
      <c r="D43" s="86">
        <v>1249</v>
      </c>
      <c r="E43" s="86">
        <v>0.5340272217774219</v>
      </c>
      <c r="F43" s="86">
        <v>23777</v>
      </c>
      <c r="G43" s="86">
        <v>0.72086470118181434</v>
      </c>
      <c r="H43" s="86">
        <v>1</v>
      </c>
    </row>
    <row r="44" spans="1:8" x14ac:dyDescent="0.25">
      <c r="A44" s="75" t="s">
        <v>3</v>
      </c>
      <c r="B44" s="75" t="s">
        <v>6</v>
      </c>
      <c r="C44" s="75" t="s">
        <v>4</v>
      </c>
      <c r="D44" s="86">
        <v>5680</v>
      </c>
      <c r="E44" s="86">
        <v>0.91249999999999998</v>
      </c>
      <c r="F44" s="86">
        <v>818216</v>
      </c>
      <c r="G44" s="86">
        <v>0.89923076547024261</v>
      </c>
      <c r="H44" s="86">
        <v>1</v>
      </c>
    </row>
    <row r="45" spans="1:8" x14ac:dyDescent="0.25">
      <c r="A45" s="75" t="s">
        <v>3</v>
      </c>
      <c r="B45" s="75" t="s">
        <v>6</v>
      </c>
      <c r="C45" s="75" t="s">
        <v>11</v>
      </c>
      <c r="D45" s="86">
        <v>56717</v>
      </c>
      <c r="E45" s="86">
        <v>0.92631838778496745</v>
      </c>
      <c r="F45" s="86">
        <v>767179</v>
      </c>
      <c r="G45" s="86">
        <v>0.89732643881023855</v>
      </c>
      <c r="H45" s="86">
        <v>1</v>
      </c>
    </row>
    <row r="46" spans="1:8" x14ac:dyDescent="0.25">
      <c r="A46" s="75" t="s">
        <v>3</v>
      </c>
      <c r="B46" s="75" t="s">
        <v>6</v>
      </c>
      <c r="C46" s="75" t="s">
        <v>25</v>
      </c>
      <c r="D46" s="86">
        <v>107518</v>
      </c>
      <c r="E46" s="86">
        <v>0.88820476571364793</v>
      </c>
      <c r="F46" s="86">
        <v>716378</v>
      </c>
      <c r="G46" s="86">
        <v>0.90099081769680256</v>
      </c>
      <c r="H46" s="86">
        <v>1</v>
      </c>
    </row>
    <row r="47" spans="1:8" x14ac:dyDescent="0.25">
      <c r="A47" s="75" t="s">
        <v>3</v>
      </c>
      <c r="B47" s="75" t="s">
        <v>6</v>
      </c>
      <c r="C47" s="75" t="s">
        <v>12</v>
      </c>
      <c r="D47" s="86">
        <v>144892</v>
      </c>
      <c r="E47" s="86">
        <v>0.91156171493250149</v>
      </c>
      <c r="F47" s="86">
        <v>679004</v>
      </c>
      <c r="G47" s="86">
        <v>0.89671047593239506</v>
      </c>
      <c r="H47" s="86">
        <v>1</v>
      </c>
    </row>
    <row r="48" spans="1:8" x14ac:dyDescent="0.25">
      <c r="A48" s="75" t="s">
        <v>3</v>
      </c>
      <c r="B48" s="75" t="s">
        <v>6</v>
      </c>
      <c r="C48" s="75" t="s">
        <v>13</v>
      </c>
      <c r="D48" s="86">
        <v>88011</v>
      </c>
      <c r="E48" s="86">
        <v>0.89829680380861487</v>
      </c>
      <c r="F48" s="86">
        <v>735885</v>
      </c>
      <c r="G48" s="86">
        <v>0.89944488608953843</v>
      </c>
      <c r="H48" s="86">
        <v>0</v>
      </c>
    </row>
    <row r="49" spans="1:8" x14ac:dyDescent="0.25">
      <c r="A49" s="75" t="s">
        <v>3</v>
      </c>
      <c r="B49" s="75" t="s">
        <v>6</v>
      </c>
      <c r="C49" s="75" t="s">
        <v>14</v>
      </c>
      <c r="D49" s="86">
        <v>10179</v>
      </c>
      <c r="E49" s="86">
        <v>0.90097259062776303</v>
      </c>
      <c r="F49" s="86">
        <v>813717</v>
      </c>
      <c r="G49" s="86">
        <v>0.89930159994199454</v>
      </c>
      <c r="H49" s="86">
        <v>0</v>
      </c>
    </row>
    <row r="50" spans="1:8" x14ac:dyDescent="0.25">
      <c r="A50" s="75" t="s">
        <v>3</v>
      </c>
      <c r="B50" s="75" t="s">
        <v>6</v>
      </c>
      <c r="C50" s="75" t="s">
        <v>15</v>
      </c>
      <c r="D50" s="86">
        <v>34443</v>
      </c>
      <c r="E50" s="86">
        <v>0.92886798478645882</v>
      </c>
      <c r="F50" s="86">
        <v>789453</v>
      </c>
      <c r="G50" s="86">
        <v>0.89803319513637925</v>
      </c>
      <c r="H50" s="86">
        <v>1</v>
      </c>
    </row>
    <row r="51" spans="1:8" x14ac:dyDescent="0.25">
      <c r="A51" s="75" t="s">
        <v>3</v>
      </c>
      <c r="B51" s="75" t="s">
        <v>6</v>
      </c>
      <c r="C51" s="75" t="s">
        <v>16</v>
      </c>
      <c r="D51" s="86">
        <v>42371</v>
      </c>
      <c r="E51" s="86">
        <v>0.91621628000283217</v>
      </c>
      <c r="F51" s="86">
        <v>781525</v>
      </c>
      <c r="G51" s="86">
        <v>0.89840632097501683</v>
      </c>
      <c r="H51" s="86">
        <v>1</v>
      </c>
    </row>
    <row r="52" spans="1:8" x14ac:dyDescent="0.25">
      <c r="A52" s="75" t="s">
        <v>3</v>
      </c>
      <c r="B52" s="75" t="s">
        <v>6</v>
      </c>
      <c r="C52" s="75" t="s">
        <v>17</v>
      </c>
      <c r="D52" s="86">
        <v>78692</v>
      </c>
      <c r="E52" s="86">
        <v>0.91778071468510136</v>
      </c>
      <c r="F52" s="86">
        <v>745204</v>
      </c>
      <c r="G52" s="86">
        <v>0.89737306831417973</v>
      </c>
      <c r="H52" s="86">
        <v>1</v>
      </c>
    </row>
    <row r="53" spans="1:8" x14ac:dyDescent="0.25">
      <c r="A53" s="75" t="s">
        <v>3</v>
      </c>
      <c r="B53" s="75" t="s">
        <v>6</v>
      </c>
      <c r="C53" s="75" t="s">
        <v>18</v>
      </c>
      <c r="D53" s="86">
        <v>8719</v>
      </c>
      <c r="E53" s="86">
        <v>0.90388806055740334</v>
      </c>
      <c r="F53" s="86">
        <v>815177</v>
      </c>
      <c r="G53" s="86">
        <v>0.89927340933318778</v>
      </c>
      <c r="H53" s="86">
        <v>0</v>
      </c>
    </row>
    <row r="54" spans="1:8" x14ac:dyDescent="0.25">
      <c r="A54" s="75" t="s">
        <v>3</v>
      </c>
      <c r="B54" s="75" t="s">
        <v>6</v>
      </c>
      <c r="C54" s="75" t="s">
        <v>19</v>
      </c>
      <c r="D54" s="86">
        <v>204913</v>
      </c>
      <c r="E54" s="86">
        <v>0.92056140898820471</v>
      </c>
      <c r="F54" s="86">
        <v>618983</v>
      </c>
      <c r="G54" s="86">
        <v>0.89229106453650586</v>
      </c>
      <c r="H54" s="86">
        <v>1</v>
      </c>
    </row>
    <row r="55" spans="1:8" x14ac:dyDescent="0.25">
      <c r="A55" s="75" t="s">
        <v>3</v>
      </c>
      <c r="B55" s="75" t="s">
        <v>6</v>
      </c>
      <c r="C55" s="75" t="s">
        <v>20</v>
      </c>
      <c r="D55" s="86">
        <v>16730</v>
      </c>
      <c r="E55" s="86">
        <v>0.89473998804542743</v>
      </c>
      <c r="F55" s="86">
        <v>807166</v>
      </c>
      <c r="G55" s="86">
        <v>0.89941722024961412</v>
      </c>
      <c r="H55" s="86">
        <v>1</v>
      </c>
    </row>
    <row r="56" spans="1:8" x14ac:dyDescent="0.25">
      <c r="A56" s="75" t="s">
        <v>3</v>
      </c>
      <c r="B56" s="75" t="s">
        <v>6</v>
      </c>
      <c r="C56" s="75" t="s">
        <v>21</v>
      </c>
      <c r="D56" s="86">
        <v>7155</v>
      </c>
      <c r="E56" s="86">
        <v>0.87267645003494065</v>
      </c>
      <c r="F56" s="86">
        <v>816741</v>
      </c>
      <c r="G56" s="86">
        <v>0.89955567309587736</v>
      </c>
      <c r="H56" s="86">
        <v>1</v>
      </c>
    </row>
    <row r="57" spans="1:8" x14ac:dyDescent="0.25">
      <c r="A57" s="75" t="s">
        <v>3</v>
      </c>
      <c r="B57" s="75" t="s">
        <v>6</v>
      </c>
      <c r="C57" s="75" t="s">
        <v>2</v>
      </c>
      <c r="D57" s="86">
        <v>531387</v>
      </c>
      <c r="E57" s="86">
        <v>0.9062660546833099</v>
      </c>
      <c r="F57" s="86">
        <v>292509</v>
      </c>
      <c r="G57" s="86">
        <v>0.8867077594193683</v>
      </c>
      <c r="H57" s="86">
        <v>1</v>
      </c>
    </row>
    <row r="58" spans="1:8" x14ac:dyDescent="0.25">
      <c r="A58" s="75" t="s">
        <v>3</v>
      </c>
      <c r="B58" s="75" t="s">
        <v>6</v>
      </c>
      <c r="C58" s="75" t="s">
        <v>22</v>
      </c>
      <c r="D58" s="86">
        <v>93915</v>
      </c>
      <c r="E58" s="86">
        <v>0.88949582068892086</v>
      </c>
      <c r="F58" s="86">
        <v>729981</v>
      </c>
      <c r="G58" s="86">
        <v>0.90058645362002576</v>
      </c>
      <c r="H58" s="86">
        <v>1</v>
      </c>
    </row>
    <row r="59" spans="1:8" x14ac:dyDescent="0.25">
      <c r="A59" s="75" t="s">
        <v>3</v>
      </c>
      <c r="B59" s="75" t="s">
        <v>6</v>
      </c>
      <c r="C59" s="75" t="s">
        <v>23</v>
      </c>
      <c r="D59" s="86">
        <v>32981</v>
      </c>
      <c r="E59" s="86">
        <v>0.87577696249355685</v>
      </c>
      <c r="F59" s="86">
        <v>790915</v>
      </c>
      <c r="G59" s="86">
        <v>0.90030407818792157</v>
      </c>
      <c r="H59" s="86">
        <v>1</v>
      </c>
    </row>
    <row r="60" spans="1:8" x14ac:dyDescent="0.25">
      <c r="A60" s="75" t="s">
        <v>3</v>
      </c>
      <c r="B60" s="75" t="s">
        <v>6</v>
      </c>
      <c r="C60" s="75" t="s">
        <v>24</v>
      </c>
      <c r="D60" s="86">
        <v>17005</v>
      </c>
      <c r="E60" s="86">
        <v>0.88127021464275213</v>
      </c>
      <c r="F60" s="86">
        <v>806891</v>
      </c>
      <c r="G60" s="86">
        <v>0.89970268598856595</v>
      </c>
      <c r="H60" s="86">
        <v>1</v>
      </c>
    </row>
    <row r="61" spans="1:8" x14ac:dyDescent="0.25">
      <c r="A61" s="75" t="s">
        <v>3</v>
      </c>
      <c r="B61" s="75" t="s">
        <v>6</v>
      </c>
      <c r="C61" s="75" t="s">
        <v>26</v>
      </c>
      <c r="D61" s="86">
        <v>257722</v>
      </c>
      <c r="E61" s="86">
        <v>0.88581494788958648</v>
      </c>
      <c r="F61" s="86">
        <v>566174</v>
      </c>
      <c r="G61" s="86">
        <v>0.9054707563399238</v>
      </c>
      <c r="H61" s="86">
        <v>1</v>
      </c>
    </row>
    <row r="62" spans="1:8" x14ac:dyDescent="0.25">
      <c r="A62" s="75" t="s">
        <v>3</v>
      </c>
      <c r="B62" s="75" t="s">
        <v>6</v>
      </c>
      <c r="C62" s="75" t="s">
        <v>27</v>
      </c>
      <c r="D62" s="86">
        <v>13301</v>
      </c>
      <c r="E62" s="86">
        <v>0.8356514547778362</v>
      </c>
      <c r="F62" s="86">
        <v>810595</v>
      </c>
      <c r="G62" s="86">
        <v>0.90036701435365385</v>
      </c>
      <c r="H62" s="86">
        <v>1</v>
      </c>
    </row>
    <row r="63" spans="1:8" x14ac:dyDescent="0.25">
      <c r="A63" s="75" t="s">
        <v>54</v>
      </c>
      <c r="B63" s="75" t="s">
        <v>55</v>
      </c>
      <c r="C63" s="75" t="s">
        <v>11</v>
      </c>
      <c r="D63" s="86">
        <v>54399</v>
      </c>
      <c r="E63" s="86">
        <v>0.87411533300244493</v>
      </c>
      <c r="F63" s="86">
        <v>714552</v>
      </c>
      <c r="G63" s="86">
        <v>0.8356718615300216</v>
      </c>
      <c r="H63" s="86">
        <v>1</v>
      </c>
    </row>
    <row r="64" spans="1:8" x14ac:dyDescent="0.25">
      <c r="A64" s="75" t="s">
        <v>54</v>
      </c>
      <c r="B64" s="75" t="s">
        <v>55</v>
      </c>
      <c r="C64" s="75" t="s">
        <v>25</v>
      </c>
      <c r="D64" s="86">
        <v>102593</v>
      </c>
      <c r="E64" s="86">
        <v>0.8240523232579221</v>
      </c>
      <c r="F64" s="86">
        <v>666358</v>
      </c>
      <c r="G64" s="86">
        <v>0.84059919742840938</v>
      </c>
      <c r="H64" s="86">
        <v>1</v>
      </c>
    </row>
    <row r="65" spans="1:8" x14ac:dyDescent="0.25">
      <c r="A65" s="75" t="s">
        <v>54</v>
      </c>
      <c r="B65" s="75" t="s">
        <v>55</v>
      </c>
      <c r="C65" s="75" t="s">
        <v>12</v>
      </c>
      <c r="D65" s="86">
        <v>137638</v>
      </c>
      <c r="E65" s="86">
        <v>0.85743762623694042</v>
      </c>
      <c r="F65" s="86">
        <v>631313</v>
      </c>
      <c r="G65" s="86">
        <v>0.83423911752173641</v>
      </c>
      <c r="H65" s="86">
        <v>1</v>
      </c>
    </row>
    <row r="66" spans="1:8" x14ac:dyDescent="0.25">
      <c r="A66" s="75" t="s">
        <v>54</v>
      </c>
      <c r="B66" s="75" t="s">
        <v>55</v>
      </c>
      <c r="C66" s="75" t="s">
        <v>57</v>
      </c>
      <c r="D66" s="86">
        <v>83727</v>
      </c>
      <c r="E66" s="86">
        <v>0.84161620504735624</v>
      </c>
      <c r="F66" s="86">
        <v>685224</v>
      </c>
      <c r="G66" s="86">
        <v>0.83799750154693942</v>
      </c>
      <c r="H66" s="86">
        <v>1</v>
      </c>
    </row>
    <row r="67" spans="1:8" x14ac:dyDescent="0.25">
      <c r="A67" s="75" t="s">
        <v>54</v>
      </c>
      <c r="B67" s="75" t="s">
        <v>55</v>
      </c>
      <c r="C67" s="75" t="s">
        <v>14</v>
      </c>
      <c r="D67" s="86">
        <v>9589</v>
      </c>
      <c r="E67" s="86">
        <v>0.84795077693190113</v>
      </c>
      <c r="F67" s="86">
        <v>759362</v>
      </c>
      <c r="G67" s="86">
        <v>0.83827081154969563</v>
      </c>
      <c r="H67" s="86">
        <v>1</v>
      </c>
    </row>
    <row r="68" spans="1:8" x14ac:dyDescent="0.25">
      <c r="A68" s="75" t="s">
        <v>54</v>
      </c>
      <c r="B68" s="75" t="s">
        <v>55</v>
      </c>
      <c r="C68" s="75" t="s">
        <v>15</v>
      </c>
      <c r="D68" s="86">
        <v>32733</v>
      </c>
      <c r="E68" s="86">
        <v>0.8803653805028564</v>
      </c>
      <c r="F68" s="86">
        <v>736218</v>
      </c>
      <c r="G68" s="86">
        <v>0.83652532266258095</v>
      </c>
      <c r="H68" s="86">
        <v>1</v>
      </c>
    </row>
    <row r="69" spans="1:8" x14ac:dyDescent="0.25">
      <c r="A69" s="75" t="s">
        <v>54</v>
      </c>
      <c r="B69" s="75" t="s">
        <v>55</v>
      </c>
      <c r="C69" s="75" t="s">
        <v>16</v>
      </c>
      <c r="D69" s="86">
        <v>39796</v>
      </c>
      <c r="E69" s="86">
        <v>0.86430797065031661</v>
      </c>
      <c r="F69" s="86">
        <v>729155</v>
      </c>
      <c r="G69" s="86">
        <v>0.8369770487756375</v>
      </c>
      <c r="H69" s="86">
        <v>1</v>
      </c>
    </row>
    <row r="70" spans="1:8" x14ac:dyDescent="0.25">
      <c r="A70" s="75" t="s">
        <v>54</v>
      </c>
      <c r="B70" s="75" t="s">
        <v>55</v>
      </c>
      <c r="C70" s="75" t="s">
        <v>17</v>
      </c>
      <c r="D70" s="86">
        <v>76108</v>
      </c>
      <c r="E70" s="86">
        <v>0.86820045198927842</v>
      </c>
      <c r="F70" s="86">
        <v>692843</v>
      </c>
      <c r="G70" s="86">
        <v>0.83511704671909803</v>
      </c>
      <c r="H70" s="86">
        <v>1</v>
      </c>
    </row>
    <row r="71" spans="1:8" x14ac:dyDescent="0.25">
      <c r="A71" s="75" t="s">
        <v>54</v>
      </c>
      <c r="B71" s="75" t="s">
        <v>55</v>
      </c>
      <c r="C71" s="75" t="s">
        <v>18</v>
      </c>
      <c r="D71" s="86">
        <v>8303</v>
      </c>
      <c r="E71" s="86">
        <v>0.85041551246537395</v>
      </c>
      <c r="F71" s="86">
        <v>760648</v>
      </c>
      <c r="G71" s="86">
        <v>0.83826027282001658</v>
      </c>
      <c r="H71" s="86">
        <v>1</v>
      </c>
    </row>
    <row r="72" spans="1:8" x14ac:dyDescent="0.25">
      <c r="A72" s="75" t="s">
        <v>54</v>
      </c>
      <c r="B72" s="75" t="s">
        <v>55</v>
      </c>
      <c r="C72" s="75" t="s">
        <v>19</v>
      </c>
      <c r="D72" s="86">
        <v>194151</v>
      </c>
      <c r="E72" s="86">
        <v>0.86884435310660257</v>
      </c>
      <c r="F72" s="86">
        <v>574800</v>
      </c>
      <c r="G72" s="86">
        <v>0.82810542797494779</v>
      </c>
      <c r="H72" s="86">
        <v>1</v>
      </c>
    </row>
    <row r="73" spans="1:8" x14ac:dyDescent="0.25">
      <c r="A73" s="75" t="s">
        <v>54</v>
      </c>
      <c r="B73" s="75" t="s">
        <v>55</v>
      </c>
      <c r="C73" s="75" t="s">
        <v>20</v>
      </c>
      <c r="D73" s="86">
        <v>16151</v>
      </c>
      <c r="E73" s="86">
        <v>0.83660454461024081</v>
      </c>
      <c r="F73" s="86">
        <v>752800</v>
      </c>
      <c r="G73" s="86">
        <v>0.83842986184909674</v>
      </c>
      <c r="H73" s="86">
        <v>0</v>
      </c>
    </row>
    <row r="74" spans="1:8" x14ac:dyDescent="0.25">
      <c r="A74" s="75" t="s">
        <v>54</v>
      </c>
      <c r="B74" s="75" t="s">
        <v>55</v>
      </c>
      <c r="C74" s="75" t="s">
        <v>21</v>
      </c>
      <c r="D74" s="86">
        <v>6834</v>
      </c>
      <c r="E74" s="86">
        <v>0.81782265144863919</v>
      </c>
      <c r="F74" s="86">
        <v>762117</v>
      </c>
      <c r="G74" s="86">
        <v>0.83857596668228107</v>
      </c>
      <c r="H74" s="86">
        <v>1</v>
      </c>
    </row>
    <row r="75" spans="1:8" x14ac:dyDescent="0.25">
      <c r="A75" s="75" t="s">
        <v>54</v>
      </c>
      <c r="B75" s="75" t="s">
        <v>55</v>
      </c>
      <c r="C75" s="75" t="s">
        <v>2</v>
      </c>
      <c r="D75" s="86">
        <v>503820</v>
      </c>
      <c r="E75" s="86">
        <v>0.85022230161565637</v>
      </c>
      <c r="F75" s="86">
        <v>265131</v>
      </c>
      <c r="G75" s="86">
        <v>0.81590987096944534</v>
      </c>
      <c r="H75" s="86">
        <v>1</v>
      </c>
    </row>
    <row r="76" spans="1:8" x14ac:dyDescent="0.25">
      <c r="A76" s="75" t="s">
        <v>54</v>
      </c>
      <c r="B76" s="75" t="s">
        <v>55</v>
      </c>
      <c r="C76" s="75" t="s">
        <v>58</v>
      </c>
      <c r="D76" s="86">
        <v>89895</v>
      </c>
      <c r="E76" s="86">
        <v>0.82567439790867125</v>
      </c>
      <c r="F76" s="86">
        <v>679056</v>
      </c>
      <c r="G76" s="86">
        <v>0.84007504535708399</v>
      </c>
      <c r="H76" s="86">
        <v>1</v>
      </c>
    </row>
    <row r="77" spans="1:8" x14ac:dyDescent="0.25">
      <c r="A77" s="75" t="s">
        <v>54</v>
      </c>
      <c r="B77" s="75" t="s">
        <v>55</v>
      </c>
      <c r="C77" s="75" t="s">
        <v>23</v>
      </c>
      <c r="D77" s="86">
        <v>32000</v>
      </c>
      <c r="E77" s="86">
        <v>0.82040625</v>
      </c>
      <c r="F77" s="86">
        <v>736951</v>
      </c>
      <c r="G77" s="86">
        <v>0.83917248229529506</v>
      </c>
      <c r="H77" s="86">
        <v>1</v>
      </c>
    </row>
    <row r="78" spans="1:8" x14ac:dyDescent="0.25">
      <c r="A78" s="75" t="s">
        <v>54</v>
      </c>
      <c r="B78" s="75" t="s">
        <v>55</v>
      </c>
      <c r="C78" s="75" t="s">
        <v>24</v>
      </c>
      <c r="D78" s="86">
        <v>16383</v>
      </c>
      <c r="E78" s="86">
        <v>0.81633400476103279</v>
      </c>
      <c r="F78" s="86">
        <v>752568</v>
      </c>
      <c r="G78" s="86">
        <v>0.83887170328794214</v>
      </c>
      <c r="H78" s="86">
        <v>1</v>
      </c>
    </row>
    <row r="79" spans="1:8" x14ac:dyDescent="0.25">
      <c r="A79" s="75" t="s">
        <v>54</v>
      </c>
      <c r="B79" s="75" t="s">
        <v>55</v>
      </c>
      <c r="C79" s="75" t="s">
        <v>56</v>
      </c>
      <c r="D79" s="86">
        <v>5422</v>
      </c>
      <c r="E79" s="86">
        <v>0.86075248985614161</v>
      </c>
      <c r="F79" s="86">
        <v>763529</v>
      </c>
      <c r="G79" s="86">
        <v>0.83823273248298358</v>
      </c>
      <c r="H79" s="86">
        <v>1</v>
      </c>
    </row>
    <row r="80" spans="1:8" x14ac:dyDescent="0.25">
      <c r="A80" s="75" t="s">
        <v>54</v>
      </c>
      <c r="B80" s="75" t="s">
        <v>55</v>
      </c>
      <c r="C80" s="75" t="s">
        <v>26</v>
      </c>
      <c r="D80" s="86">
        <v>233143</v>
      </c>
      <c r="E80" s="86">
        <v>0.81218393861278271</v>
      </c>
      <c r="F80" s="86">
        <v>535808</v>
      </c>
      <c r="G80" s="86">
        <v>0.84979507584806502</v>
      </c>
      <c r="H80" s="86">
        <v>1</v>
      </c>
    </row>
    <row r="81" spans="1:8" x14ac:dyDescent="0.25">
      <c r="A81" s="75" t="s">
        <v>54</v>
      </c>
      <c r="B81" s="75" t="s">
        <v>55</v>
      </c>
      <c r="C81" s="75" t="s">
        <v>27</v>
      </c>
      <c r="D81" s="86">
        <v>12463</v>
      </c>
      <c r="E81" s="86">
        <v>0.77348952900585732</v>
      </c>
      <c r="F81" s="86">
        <v>756488</v>
      </c>
      <c r="G81" s="86">
        <v>0.83946077135394082</v>
      </c>
      <c r="H81" s="86">
        <v>1</v>
      </c>
    </row>
    <row r="82" spans="1:8" x14ac:dyDescent="0.25">
      <c r="A82" s="75" t="s">
        <v>59</v>
      </c>
      <c r="B82" s="75" t="s">
        <v>60</v>
      </c>
      <c r="C82" s="75" t="s">
        <v>4</v>
      </c>
      <c r="D82" s="86">
        <v>5153</v>
      </c>
      <c r="E82" s="86">
        <v>0.93246652435474486</v>
      </c>
      <c r="F82" s="86">
        <v>735730</v>
      </c>
      <c r="G82" s="86">
        <v>0.92132032131352537</v>
      </c>
      <c r="H82" s="86">
        <v>1</v>
      </c>
    </row>
    <row r="83" spans="1:8" x14ac:dyDescent="0.25">
      <c r="A83" s="75" t="s">
        <v>59</v>
      </c>
      <c r="B83" s="75" t="s">
        <v>60</v>
      </c>
      <c r="C83" s="75" t="s">
        <v>11</v>
      </c>
      <c r="D83" s="86">
        <v>54259</v>
      </c>
      <c r="E83" s="86">
        <v>0.93943861847804055</v>
      </c>
      <c r="F83" s="86">
        <v>686624</v>
      </c>
      <c r="G83" s="86">
        <v>0.91997221186559164</v>
      </c>
      <c r="H83" s="86">
        <v>1</v>
      </c>
    </row>
    <row r="84" spans="1:8" x14ac:dyDescent="0.25">
      <c r="A84" s="75" t="s">
        <v>59</v>
      </c>
      <c r="B84" s="75" t="s">
        <v>60</v>
      </c>
      <c r="C84" s="75" t="s">
        <v>25</v>
      </c>
      <c r="D84" s="86">
        <v>98777</v>
      </c>
      <c r="E84" s="86">
        <v>0.91095092987233872</v>
      </c>
      <c r="F84" s="86">
        <v>642106</v>
      </c>
      <c r="G84" s="86">
        <v>0.92300492442057858</v>
      </c>
      <c r="H84" s="86">
        <v>1</v>
      </c>
    </row>
    <row r="85" spans="1:8" x14ac:dyDescent="0.25">
      <c r="A85" s="75" t="s">
        <v>59</v>
      </c>
      <c r="B85" s="75" t="s">
        <v>60</v>
      </c>
      <c r="C85" s="75" t="s">
        <v>12</v>
      </c>
      <c r="D85" s="86">
        <v>135057</v>
      </c>
      <c r="E85" s="86">
        <v>0.93025907579762623</v>
      </c>
      <c r="F85" s="86">
        <v>605826</v>
      </c>
      <c r="G85" s="86">
        <v>0.91942240841429712</v>
      </c>
      <c r="H85" s="86">
        <v>1</v>
      </c>
    </row>
    <row r="86" spans="1:8" x14ac:dyDescent="0.25">
      <c r="A86" s="75" t="s">
        <v>59</v>
      </c>
      <c r="B86" s="75" t="s">
        <v>60</v>
      </c>
      <c r="C86" s="75" t="s">
        <v>13</v>
      </c>
      <c r="D86" s="86">
        <v>84352</v>
      </c>
      <c r="E86" s="86">
        <v>0.92699639605462825</v>
      </c>
      <c r="F86" s="86">
        <v>656531</v>
      </c>
      <c r="G86" s="86">
        <v>0.92067853612396067</v>
      </c>
      <c r="H86" s="86">
        <v>1</v>
      </c>
    </row>
    <row r="87" spans="1:8" x14ac:dyDescent="0.25">
      <c r="A87" s="75" t="s">
        <v>59</v>
      </c>
      <c r="B87" s="75" t="s">
        <v>60</v>
      </c>
      <c r="C87" s="75" t="s">
        <v>14</v>
      </c>
      <c r="D87" s="86">
        <v>9316</v>
      </c>
      <c r="E87" s="86">
        <v>0.92582653499355949</v>
      </c>
      <c r="F87" s="86">
        <v>731567</v>
      </c>
      <c r="G87" s="86">
        <v>0.9213414492452503</v>
      </c>
      <c r="H87" s="86">
        <v>0</v>
      </c>
    </row>
    <row r="88" spans="1:8" x14ac:dyDescent="0.25">
      <c r="A88" s="75" t="s">
        <v>59</v>
      </c>
      <c r="B88" s="75" t="s">
        <v>60</v>
      </c>
      <c r="C88" s="75" t="s">
        <v>15</v>
      </c>
      <c r="D88" s="86">
        <v>32179</v>
      </c>
      <c r="E88" s="86">
        <v>0.93446036234811525</v>
      </c>
      <c r="F88" s="86">
        <v>708704</v>
      </c>
      <c r="G88" s="86">
        <v>0.92080473653316475</v>
      </c>
      <c r="H88" s="86">
        <v>1</v>
      </c>
    </row>
    <row r="89" spans="1:8" x14ac:dyDescent="0.25">
      <c r="A89" s="75" t="s">
        <v>59</v>
      </c>
      <c r="B89" s="75" t="s">
        <v>60</v>
      </c>
      <c r="C89" s="75" t="s">
        <v>16</v>
      </c>
      <c r="D89" s="86">
        <v>39692</v>
      </c>
      <c r="E89" s="86">
        <v>0.93620880782021565</v>
      </c>
      <c r="F89" s="86">
        <v>701191</v>
      </c>
      <c r="G89" s="86">
        <v>0.92055944813895219</v>
      </c>
      <c r="H89" s="86">
        <v>1</v>
      </c>
    </row>
    <row r="90" spans="1:8" x14ac:dyDescent="0.25">
      <c r="A90" s="75" t="s">
        <v>59</v>
      </c>
      <c r="B90" s="75" t="s">
        <v>60</v>
      </c>
      <c r="C90" s="75" t="s">
        <v>17</v>
      </c>
      <c r="D90" s="86">
        <v>77152</v>
      </c>
      <c r="E90" s="86">
        <v>0.93685192866030698</v>
      </c>
      <c r="F90" s="86">
        <v>663731</v>
      </c>
      <c r="G90" s="86">
        <v>0.91960146505135365</v>
      </c>
      <c r="H90" s="86">
        <v>1</v>
      </c>
    </row>
    <row r="91" spans="1:8" x14ac:dyDescent="0.25">
      <c r="A91" s="75" t="s">
        <v>59</v>
      </c>
      <c r="B91" s="75" t="s">
        <v>60</v>
      </c>
      <c r="C91" s="75" t="s">
        <v>18</v>
      </c>
      <c r="D91" s="86">
        <v>7784</v>
      </c>
      <c r="E91" s="86">
        <v>0.92664439876670091</v>
      </c>
      <c r="F91" s="86">
        <v>733099</v>
      </c>
      <c r="G91" s="86">
        <v>0.9213421379649952</v>
      </c>
      <c r="H91" s="86">
        <v>0</v>
      </c>
    </row>
    <row r="92" spans="1:8" x14ac:dyDescent="0.25">
      <c r="A92" s="75" t="s">
        <v>59</v>
      </c>
      <c r="B92" s="75" t="s">
        <v>60</v>
      </c>
      <c r="C92" s="75" t="s">
        <v>19</v>
      </c>
      <c r="D92" s="86">
        <v>195342</v>
      </c>
      <c r="E92" s="86">
        <v>0.93536976175118514</v>
      </c>
      <c r="F92" s="86">
        <v>545541</v>
      </c>
      <c r="G92" s="86">
        <v>0.91639491807215223</v>
      </c>
      <c r="H92" s="86">
        <v>1</v>
      </c>
    </row>
    <row r="93" spans="1:8" x14ac:dyDescent="0.25">
      <c r="A93" s="75" t="s">
        <v>59</v>
      </c>
      <c r="B93" s="75" t="s">
        <v>60</v>
      </c>
      <c r="C93" s="75" t="s">
        <v>20</v>
      </c>
      <c r="D93" s="86">
        <v>15766</v>
      </c>
      <c r="E93" s="86">
        <v>0.9157046809590258</v>
      </c>
      <c r="F93" s="86">
        <v>725117</v>
      </c>
      <c r="G93" s="86">
        <v>0.92152163030242018</v>
      </c>
      <c r="H93" s="86">
        <v>1</v>
      </c>
    </row>
    <row r="94" spans="1:8" x14ac:dyDescent="0.25">
      <c r="A94" s="75" t="s">
        <v>59</v>
      </c>
      <c r="B94" s="75" t="s">
        <v>60</v>
      </c>
      <c r="C94" s="75" t="s">
        <v>21</v>
      </c>
      <c r="D94" s="86">
        <v>6282</v>
      </c>
      <c r="E94" s="86">
        <v>0.90878701050620825</v>
      </c>
      <c r="F94" s="86">
        <v>734601</v>
      </c>
      <c r="G94" s="86">
        <v>0.92150568812185119</v>
      </c>
      <c r="H94" s="86">
        <v>1</v>
      </c>
    </row>
    <row r="95" spans="1:8" x14ac:dyDescent="0.25">
      <c r="A95" s="75" t="s">
        <v>59</v>
      </c>
      <c r="B95" s="75" t="s">
        <v>60</v>
      </c>
      <c r="C95" s="75" t="s">
        <v>2</v>
      </c>
      <c r="D95" s="86">
        <v>492703</v>
      </c>
      <c r="E95" s="86">
        <v>0.92583158616854377</v>
      </c>
      <c r="F95" s="86">
        <v>248180</v>
      </c>
      <c r="G95" s="86">
        <v>0.91259569667177054</v>
      </c>
      <c r="H95" s="86">
        <v>1</v>
      </c>
    </row>
    <row r="96" spans="1:8" x14ac:dyDescent="0.25">
      <c r="A96" s="75" t="s">
        <v>59</v>
      </c>
      <c r="B96" s="75" t="s">
        <v>60</v>
      </c>
      <c r="C96" s="75" t="s">
        <v>58</v>
      </c>
      <c r="D96" s="86">
        <v>86338</v>
      </c>
      <c r="E96" s="86">
        <v>0.91618985846324907</v>
      </c>
      <c r="F96" s="86">
        <v>654545</v>
      </c>
      <c r="G96" s="86">
        <v>0.92208480700333817</v>
      </c>
      <c r="H96" s="86">
        <v>1</v>
      </c>
    </row>
    <row r="97" spans="1:8" x14ac:dyDescent="0.25">
      <c r="A97" s="75" t="s">
        <v>59</v>
      </c>
      <c r="B97" s="75" t="s">
        <v>60</v>
      </c>
      <c r="C97" s="75" t="s">
        <v>23</v>
      </c>
      <c r="D97" s="86">
        <v>29778</v>
      </c>
      <c r="E97" s="86">
        <v>0.89885150110820067</v>
      </c>
      <c r="F97" s="86">
        <v>711105</v>
      </c>
      <c r="G97" s="86">
        <v>0.9223419888764669</v>
      </c>
      <c r="H97" s="86">
        <v>1</v>
      </c>
    </row>
    <row r="98" spans="1:8" x14ac:dyDescent="0.25">
      <c r="A98" s="75" t="s">
        <v>59</v>
      </c>
      <c r="B98" s="75" t="s">
        <v>60</v>
      </c>
      <c r="C98" s="75" t="s">
        <v>61</v>
      </c>
      <c r="D98" s="86">
        <v>15538</v>
      </c>
      <c r="E98" s="86">
        <v>0.90359119577809244</v>
      </c>
      <c r="F98" s="86">
        <v>725345</v>
      </c>
      <c r="G98" s="86">
        <v>0.92177929123382663</v>
      </c>
      <c r="H98" s="86">
        <v>1</v>
      </c>
    </row>
    <row r="99" spans="1:8" x14ac:dyDescent="0.25">
      <c r="A99" s="75" t="s">
        <v>59</v>
      </c>
      <c r="B99" s="75" t="s">
        <v>60</v>
      </c>
      <c r="C99" s="75" t="s">
        <v>26</v>
      </c>
      <c r="D99" s="86">
        <v>218704</v>
      </c>
      <c r="E99" s="86">
        <v>0.91200435291535586</v>
      </c>
      <c r="F99" s="86">
        <v>522179</v>
      </c>
      <c r="G99" s="86">
        <v>0.92533211791358905</v>
      </c>
      <c r="H99" s="86">
        <v>1</v>
      </c>
    </row>
    <row r="100" spans="1:8" x14ac:dyDescent="0.25">
      <c r="A100" s="75" t="s">
        <v>59</v>
      </c>
      <c r="B100" s="75" t="s">
        <v>60</v>
      </c>
      <c r="C100" s="75" t="s">
        <v>27</v>
      </c>
      <c r="D100" s="86">
        <v>11306</v>
      </c>
      <c r="E100" s="86">
        <v>0.86210861489474611</v>
      </c>
      <c r="F100" s="86">
        <v>729577</v>
      </c>
      <c r="G100" s="86">
        <v>0.92231663004727393</v>
      </c>
      <c r="H100" s="86">
        <v>1</v>
      </c>
    </row>
    <row r="101" spans="1:8" x14ac:dyDescent="0.25">
      <c r="A101" s="75" t="s">
        <v>63</v>
      </c>
      <c r="B101" s="75" t="s">
        <v>62</v>
      </c>
      <c r="C101" s="75" t="s">
        <v>4</v>
      </c>
      <c r="D101" s="86">
        <v>4703</v>
      </c>
      <c r="E101" s="86">
        <v>0.87943865617690831</v>
      </c>
      <c r="F101" s="86">
        <v>658979</v>
      </c>
      <c r="G101" s="86">
        <v>0.86630074706477744</v>
      </c>
      <c r="H101" s="86">
        <v>1</v>
      </c>
    </row>
    <row r="102" spans="1:8" x14ac:dyDescent="0.25">
      <c r="A102" s="75" t="s">
        <v>63</v>
      </c>
      <c r="B102" s="75" t="s">
        <v>62</v>
      </c>
      <c r="C102" s="75" t="s">
        <v>11</v>
      </c>
      <c r="D102" s="86">
        <v>49514</v>
      </c>
      <c r="E102" s="86">
        <v>0.8836490689501959</v>
      </c>
      <c r="F102" s="86">
        <v>614168</v>
      </c>
      <c r="G102" s="86">
        <v>0.8650027354079014</v>
      </c>
      <c r="H102" s="86">
        <v>1</v>
      </c>
    </row>
    <row r="103" spans="1:8" x14ac:dyDescent="0.25">
      <c r="A103" s="75" t="s">
        <v>63</v>
      </c>
      <c r="B103" s="75" t="s">
        <v>62</v>
      </c>
      <c r="C103" s="75" t="s">
        <v>25</v>
      </c>
      <c r="D103" s="86">
        <v>88069</v>
      </c>
      <c r="E103" s="86">
        <v>0.84353177622091768</v>
      </c>
      <c r="F103" s="86">
        <v>575613</v>
      </c>
      <c r="G103" s="86">
        <v>0.86989175018632314</v>
      </c>
      <c r="H103" s="86">
        <v>1</v>
      </c>
    </row>
    <row r="104" spans="1:8" x14ac:dyDescent="0.25">
      <c r="A104" s="75" t="s">
        <v>63</v>
      </c>
      <c r="B104" s="75" t="s">
        <v>62</v>
      </c>
      <c r="C104" s="75" t="s">
        <v>12</v>
      </c>
      <c r="D104" s="86">
        <v>121355</v>
      </c>
      <c r="E104" s="86">
        <v>0.87601664537925916</v>
      </c>
      <c r="F104" s="86">
        <v>542327</v>
      </c>
      <c r="G104" s="86">
        <v>0.86424057810140376</v>
      </c>
      <c r="H104" s="86">
        <v>1</v>
      </c>
    </row>
    <row r="105" spans="1:8" x14ac:dyDescent="0.25">
      <c r="A105" s="75" t="s">
        <v>63</v>
      </c>
      <c r="B105" s="75" t="s">
        <v>62</v>
      </c>
      <c r="C105" s="75" t="s">
        <v>13</v>
      </c>
      <c r="D105" s="86">
        <v>78693</v>
      </c>
      <c r="E105" s="86">
        <v>0.87953185162593872</v>
      </c>
      <c r="F105" s="86">
        <v>584989</v>
      </c>
      <c r="G105" s="86">
        <v>0.86462651434471416</v>
      </c>
      <c r="H105" s="86">
        <v>1</v>
      </c>
    </row>
    <row r="106" spans="1:8" x14ac:dyDescent="0.25">
      <c r="A106" s="75" t="s">
        <v>63</v>
      </c>
      <c r="B106" s="75" t="s">
        <v>62</v>
      </c>
      <c r="C106" s="75" t="s">
        <v>14</v>
      </c>
      <c r="D106" s="86">
        <v>8451</v>
      </c>
      <c r="E106" s="86">
        <v>0.86735297597917405</v>
      </c>
      <c r="F106" s="86">
        <v>655231</v>
      </c>
      <c r="G106" s="86">
        <v>0.86638147462497961</v>
      </c>
      <c r="H106" s="86">
        <v>0</v>
      </c>
    </row>
    <row r="107" spans="1:8" x14ac:dyDescent="0.25">
      <c r="A107" s="75" t="s">
        <v>63</v>
      </c>
      <c r="B107" s="75" t="s">
        <v>62</v>
      </c>
      <c r="C107" s="75" t="s">
        <v>15</v>
      </c>
      <c r="D107" s="86">
        <v>28508</v>
      </c>
      <c r="E107" s="86">
        <v>0.88354146204574158</v>
      </c>
      <c r="F107" s="86">
        <v>635174</v>
      </c>
      <c r="G107" s="86">
        <v>0.86562422265394989</v>
      </c>
      <c r="H107" s="86">
        <v>1</v>
      </c>
    </row>
    <row r="108" spans="1:8" x14ac:dyDescent="0.25">
      <c r="A108" s="75" t="s">
        <v>63</v>
      </c>
      <c r="B108" s="75" t="s">
        <v>62</v>
      </c>
      <c r="C108" s="75" t="s">
        <v>16</v>
      </c>
      <c r="D108" s="86">
        <v>35677</v>
      </c>
      <c r="E108" s="86">
        <v>0.88238921433977069</v>
      </c>
      <c r="F108" s="86">
        <v>628005</v>
      </c>
      <c r="G108" s="86">
        <v>0.86548514741124671</v>
      </c>
      <c r="H108" s="86">
        <v>1</v>
      </c>
    </row>
    <row r="109" spans="1:8" x14ac:dyDescent="0.25">
      <c r="A109" s="75" t="s">
        <v>63</v>
      </c>
      <c r="B109" s="75" t="s">
        <v>62</v>
      </c>
      <c r="C109" s="75" t="s">
        <v>17</v>
      </c>
      <c r="D109" s="86">
        <v>73719</v>
      </c>
      <c r="E109" s="86">
        <v>0.89009617601975066</v>
      </c>
      <c r="F109" s="86">
        <v>589963</v>
      </c>
      <c r="G109" s="86">
        <v>0.8634321135393237</v>
      </c>
      <c r="H109" s="86">
        <v>1</v>
      </c>
    </row>
    <row r="110" spans="1:8" x14ac:dyDescent="0.25">
      <c r="A110" s="75" t="s">
        <v>63</v>
      </c>
      <c r="B110" s="75" t="s">
        <v>62</v>
      </c>
      <c r="C110" s="75" t="s">
        <v>18</v>
      </c>
      <c r="D110" s="86">
        <v>7131</v>
      </c>
      <c r="E110" s="86">
        <v>0.87519282008133503</v>
      </c>
      <c r="F110" s="86">
        <v>656551</v>
      </c>
      <c r="G110" s="86">
        <v>0.86629827690461214</v>
      </c>
      <c r="H110" s="86">
        <v>1</v>
      </c>
    </row>
    <row r="111" spans="1:8" x14ac:dyDescent="0.25">
      <c r="A111" s="75" t="s">
        <v>63</v>
      </c>
      <c r="B111" s="75" t="s">
        <v>62</v>
      </c>
      <c r="C111" s="75" t="s">
        <v>19</v>
      </c>
      <c r="D111" s="86">
        <v>176219</v>
      </c>
      <c r="E111" s="86">
        <v>0.88044421997627953</v>
      </c>
      <c r="F111" s="86">
        <v>487463</v>
      </c>
      <c r="G111" s="86">
        <v>0.86131460233904933</v>
      </c>
      <c r="H111" s="86">
        <v>1</v>
      </c>
    </row>
    <row r="112" spans="1:8" x14ac:dyDescent="0.25">
      <c r="A112" s="75" t="s">
        <v>63</v>
      </c>
      <c r="B112" s="75" t="s">
        <v>62</v>
      </c>
      <c r="C112" s="75" t="s">
        <v>20</v>
      </c>
      <c r="D112" s="86">
        <v>14554</v>
      </c>
      <c r="E112" s="86">
        <v>0.85337364298474649</v>
      </c>
      <c r="F112" s="86">
        <v>649128</v>
      </c>
      <c r="G112" s="86">
        <v>0.86668576921654894</v>
      </c>
      <c r="H112" s="86">
        <v>1</v>
      </c>
    </row>
    <row r="113" spans="1:8" x14ac:dyDescent="0.25">
      <c r="A113" s="75" t="s">
        <v>63</v>
      </c>
      <c r="B113" s="75" t="s">
        <v>62</v>
      </c>
      <c r="C113" s="75" t="s">
        <v>21</v>
      </c>
      <c r="D113" s="86">
        <v>5989</v>
      </c>
      <c r="E113" s="86">
        <v>0.86057772583068959</v>
      </c>
      <c r="F113" s="86">
        <v>657693</v>
      </c>
      <c r="G113" s="86">
        <v>0.86644680724897483</v>
      </c>
      <c r="H113" s="86">
        <v>0</v>
      </c>
    </row>
    <row r="114" spans="1:8" x14ac:dyDescent="0.25">
      <c r="A114" s="75" t="s">
        <v>63</v>
      </c>
      <c r="B114" s="75" t="s">
        <v>62</v>
      </c>
      <c r="C114" s="75" t="s">
        <v>2</v>
      </c>
      <c r="D114" s="86">
        <v>444923</v>
      </c>
      <c r="E114" s="86">
        <v>0.87100914090752779</v>
      </c>
      <c r="F114" s="86">
        <v>218759</v>
      </c>
      <c r="G114" s="86">
        <v>0.85700702599664469</v>
      </c>
      <c r="H114" s="86">
        <v>1</v>
      </c>
    </row>
    <row r="115" spans="1:8" x14ac:dyDescent="0.25">
      <c r="A115" s="75" t="s">
        <v>63</v>
      </c>
      <c r="B115" s="75" t="s">
        <v>62</v>
      </c>
      <c r="C115" s="75" t="s">
        <v>58</v>
      </c>
      <c r="D115" s="86">
        <v>78556</v>
      </c>
      <c r="E115" s="86">
        <v>0.85409134884668259</v>
      </c>
      <c r="F115" s="86">
        <v>585126</v>
      </c>
      <c r="G115" s="86">
        <v>0.86804551498309768</v>
      </c>
      <c r="H115" s="86">
        <v>1</v>
      </c>
    </row>
    <row r="116" spans="1:8" x14ac:dyDescent="0.25">
      <c r="A116" s="75" t="s">
        <v>63</v>
      </c>
      <c r="B116" s="75" t="s">
        <v>62</v>
      </c>
      <c r="C116" s="75" t="s">
        <v>23</v>
      </c>
      <c r="D116" s="86">
        <v>27551</v>
      </c>
      <c r="E116" s="86">
        <v>0.84236506841856917</v>
      </c>
      <c r="F116" s="86">
        <v>636131</v>
      </c>
      <c r="G116" s="86">
        <v>0.86743453785462432</v>
      </c>
      <c r="H116" s="86">
        <v>1</v>
      </c>
    </row>
    <row r="117" spans="1:8" x14ac:dyDescent="0.25">
      <c r="A117" s="75" t="s">
        <v>63</v>
      </c>
      <c r="B117" s="75" t="s">
        <v>62</v>
      </c>
      <c r="C117" s="75" t="s">
        <v>24</v>
      </c>
      <c r="D117" s="86">
        <v>14090</v>
      </c>
      <c r="E117" s="86">
        <v>0.83491838183108591</v>
      </c>
      <c r="F117" s="86">
        <v>649592</v>
      </c>
      <c r="G117" s="86">
        <v>0.86707656498232732</v>
      </c>
      <c r="H117" s="86">
        <v>1</v>
      </c>
    </row>
    <row r="118" spans="1:8" x14ac:dyDescent="0.25">
      <c r="A118" s="75" t="s">
        <v>63</v>
      </c>
      <c r="B118" s="75" t="s">
        <v>62</v>
      </c>
      <c r="C118" s="75" t="s">
        <v>26</v>
      </c>
      <c r="D118" s="86">
        <v>191737</v>
      </c>
      <c r="E118" s="86">
        <v>0.85430042193212574</v>
      </c>
      <c r="F118" s="86">
        <v>471945</v>
      </c>
      <c r="G118" s="86">
        <v>0.87130703789636499</v>
      </c>
      <c r="H118" s="86">
        <v>1</v>
      </c>
    </row>
    <row r="119" spans="1:8" x14ac:dyDescent="0.25">
      <c r="A119" s="75" t="s">
        <v>63</v>
      </c>
      <c r="B119" s="75" t="s">
        <v>62</v>
      </c>
      <c r="C119" s="75" t="s">
        <v>27</v>
      </c>
      <c r="D119" s="86">
        <v>10138</v>
      </c>
      <c r="E119" s="86">
        <v>0.7941408561846518</v>
      </c>
      <c r="F119" s="86">
        <v>653544</v>
      </c>
      <c r="G119" s="86">
        <v>0.86751465853867527</v>
      </c>
      <c r="H119" s="86">
        <v>1</v>
      </c>
    </row>
    <row r="120" spans="1:8" x14ac:dyDescent="0.25">
      <c r="A120" s="75" t="s">
        <v>206</v>
      </c>
      <c r="D120" s="86">
        <v>6650651</v>
      </c>
      <c r="E120" s="86">
        <v>93.353697467950624</v>
      </c>
      <c r="F120" s="86">
        <v>51304954</v>
      </c>
      <c r="G120" s="86">
        <v>93.544068164571542</v>
      </c>
      <c r="H120" s="86">
        <v>95</v>
      </c>
    </row>
    <row r="123" spans="1:8" x14ac:dyDescent="0.25">
      <c r="A123" s="80" t="s">
        <v>71</v>
      </c>
      <c r="B123" s="75" t="s">
        <v>72</v>
      </c>
    </row>
    <row r="125" spans="1:8" x14ac:dyDescent="0.25">
      <c r="D125" s="80" t="s">
        <v>191</v>
      </c>
    </row>
    <row r="126" spans="1:8" x14ac:dyDescent="0.25">
      <c r="A126" s="80" t="s">
        <v>0</v>
      </c>
      <c r="B126" s="80" t="s">
        <v>5</v>
      </c>
      <c r="C126" s="80" t="s">
        <v>46</v>
      </c>
      <c r="D126" s="75" t="s">
        <v>291</v>
      </c>
      <c r="E126" s="75" t="s">
        <v>210</v>
      </c>
    </row>
    <row r="127" spans="1:8" x14ac:dyDescent="0.25">
      <c r="A127" s="75">
        <v>37</v>
      </c>
      <c r="B127" s="75" t="s">
        <v>64</v>
      </c>
      <c r="C127" s="75" t="s">
        <v>30</v>
      </c>
      <c r="D127" s="86">
        <v>637</v>
      </c>
      <c r="E127" s="86">
        <v>0.76452119309262168</v>
      </c>
    </row>
    <row r="128" spans="1:8" x14ac:dyDescent="0.25">
      <c r="C128" s="75" t="s">
        <v>31</v>
      </c>
      <c r="D128" s="86">
        <v>1656</v>
      </c>
      <c r="E128" s="86">
        <v>0.79408212560386471</v>
      </c>
    </row>
    <row r="129" spans="1:5" x14ac:dyDescent="0.25">
      <c r="C129" s="75" t="s">
        <v>32</v>
      </c>
      <c r="D129" s="86">
        <v>2459</v>
      </c>
      <c r="E129" s="86">
        <v>0.78731191541276946</v>
      </c>
    </row>
    <row r="130" spans="1:5" x14ac:dyDescent="0.25">
      <c r="C130" s="75" t="s">
        <v>33</v>
      </c>
      <c r="D130" s="86">
        <v>3814</v>
      </c>
      <c r="E130" s="86">
        <v>0.75721027792343998</v>
      </c>
    </row>
    <row r="131" spans="1:5" x14ac:dyDescent="0.25">
      <c r="C131" s="75" t="s">
        <v>34</v>
      </c>
      <c r="D131" s="86">
        <v>4840</v>
      </c>
      <c r="E131" s="86">
        <v>0.72314049586776863</v>
      </c>
    </row>
    <row r="132" spans="1:5" x14ac:dyDescent="0.25">
      <c r="C132" s="75" t="s">
        <v>35</v>
      </c>
      <c r="D132" s="86">
        <v>5959</v>
      </c>
      <c r="E132" s="86">
        <v>0.67679140795435477</v>
      </c>
    </row>
    <row r="133" spans="1:5" x14ac:dyDescent="0.25">
      <c r="C133" s="75" t="s">
        <v>36</v>
      </c>
      <c r="D133" s="86">
        <v>5500</v>
      </c>
      <c r="E133" s="86">
        <v>0.62709090909090914</v>
      </c>
    </row>
    <row r="134" spans="1:5" x14ac:dyDescent="0.25">
      <c r="C134" s="75" t="s">
        <v>37</v>
      </c>
      <c r="D134" s="86">
        <v>3608</v>
      </c>
      <c r="E134" s="86">
        <v>0.64079822616407978</v>
      </c>
    </row>
    <row r="135" spans="1:5" x14ac:dyDescent="0.25">
      <c r="C135" s="75" t="s">
        <v>43</v>
      </c>
      <c r="D135" s="86">
        <v>1382</v>
      </c>
      <c r="E135" s="86">
        <v>0.78943560057887119</v>
      </c>
    </row>
    <row r="136" spans="1:5" x14ac:dyDescent="0.25">
      <c r="C136" s="75" t="s">
        <v>51</v>
      </c>
      <c r="D136" s="86">
        <v>228</v>
      </c>
      <c r="E136" s="86">
        <v>0.76754385964912286</v>
      </c>
    </row>
    <row r="137" spans="1:5" x14ac:dyDescent="0.25">
      <c r="C137" s="75" t="s">
        <v>44</v>
      </c>
      <c r="D137" s="86">
        <v>1009</v>
      </c>
      <c r="E137" s="86">
        <v>0.76808721506442024</v>
      </c>
    </row>
    <row r="138" spans="1:5" x14ac:dyDescent="0.25">
      <c r="C138" s="75" t="s">
        <v>50</v>
      </c>
      <c r="D138" s="86">
        <v>250</v>
      </c>
      <c r="E138" s="86">
        <v>0.79600000000000004</v>
      </c>
    </row>
    <row r="139" spans="1:5" x14ac:dyDescent="0.25">
      <c r="C139" s="75" t="s">
        <v>49</v>
      </c>
      <c r="D139" s="86">
        <v>23514</v>
      </c>
      <c r="E139" s="86">
        <v>0.6915454622777919</v>
      </c>
    </row>
    <row r="140" spans="1:5" x14ac:dyDescent="0.25">
      <c r="C140" s="75" t="s">
        <v>42</v>
      </c>
      <c r="D140" s="86">
        <v>258</v>
      </c>
      <c r="E140" s="86">
        <v>0.77131782945736438</v>
      </c>
    </row>
    <row r="141" spans="1:5" x14ac:dyDescent="0.25">
      <c r="C141" s="75" t="s">
        <v>52</v>
      </c>
      <c r="D141" s="86">
        <v>335</v>
      </c>
      <c r="E141" s="86">
        <v>0.75820895522388054</v>
      </c>
    </row>
    <row r="142" spans="1:5" x14ac:dyDescent="0.25">
      <c r="C142" s="75" t="s">
        <v>45</v>
      </c>
      <c r="D142" s="86">
        <v>1335</v>
      </c>
      <c r="E142" s="86">
        <v>0.81573033707865172</v>
      </c>
    </row>
    <row r="143" spans="1:5" x14ac:dyDescent="0.25">
      <c r="C143" s="75" t="s">
        <v>41</v>
      </c>
      <c r="D143" s="86">
        <v>24466</v>
      </c>
      <c r="E143" s="86">
        <v>0.6849096705632306</v>
      </c>
    </row>
    <row r="144" spans="1:5" x14ac:dyDescent="0.25">
      <c r="A144" s="75">
        <v>39</v>
      </c>
      <c r="B144" s="75" t="s">
        <v>68</v>
      </c>
      <c r="C144" s="75" t="s">
        <v>30</v>
      </c>
      <c r="D144" s="86">
        <v>539</v>
      </c>
      <c r="E144" s="86">
        <v>0.59740259740259738</v>
      </c>
    </row>
    <row r="145" spans="3:5" x14ac:dyDescent="0.25">
      <c r="C145" s="75" t="s">
        <v>31</v>
      </c>
      <c r="D145" s="86">
        <v>1408</v>
      </c>
      <c r="E145" s="86">
        <v>0.62428977272727271</v>
      </c>
    </row>
    <row r="146" spans="3:5" x14ac:dyDescent="0.25">
      <c r="C146" s="75" t="s">
        <v>32</v>
      </c>
      <c r="D146" s="86">
        <v>2133</v>
      </c>
      <c r="E146" s="86">
        <v>0.6718237224566338</v>
      </c>
    </row>
    <row r="147" spans="3:5" x14ac:dyDescent="0.25">
      <c r="C147" s="75" t="s">
        <v>33</v>
      </c>
      <c r="D147" s="86">
        <v>3394</v>
      </c>
      <c r="E147" s="86">
        <v>0.70123747790218027</v>
      </c>
    </row>
    <row r="148" spans="3:5" x14ac:dyDescent="0.25">
      <c r="C148" s="75" t="s">
        <v>34</v>
      </c>
      <c r="D148" s="86">
        <v>4398</v>
      </c>
      <c r="E148" s="86">
        <v>0.7321509777171441</v>
      </c>
    </row>
    <row r="149" spans="3:5" x14ac:dyDescent="0.25">
      <c r="C149" s="75" t="s">
        <v>35</v>
      </c>
      <c r="D149" s="86">
        <v>5573</v>
      </c>
      <c r="E149" s="86">
        <v>0.76027274358514263</v>
      </c>
    </row>
    <row r="150" spans="3:5" x14ac:dyDescent="0.25">
      <c r="C150" s="75" t="s">
        <v>36</v>
      </c>
      <c r="D150" s="86">
        <v>5030</v>
      </c>
      <c r="E150" s="86">
        <v>0.72266401590457252</v>
      </c>
    </row>
    <row r="151" spans="3:5" x14ac:dyDescent="0.25">
      <c r="C151" s="75" t="s">
        <v>37</v>
      </c>
      <c r="D151" s="86">
        <v>3054</v>
      </c>
      <c r="E151" s="86">
        <v>0.67092337917485267</v>
      </c>
    </row>
    <row r="152" spans="3:5" x14ac:dyDescent="0.25">
      <c r="C152" s="75" t="s">
        <v>43</v>
      </c>
      <c r="D152" s="86">
        <v>1179</v>
      </c>
      <c r="E152" s="86">
        <v>0.68023748939779471</v>
      </c>
    </row>
    <row r="153" spans="3:5" x14ac:dyDescent="0.25">
      <c r="C153" s="75" t="s">
        <v>51</v>
      </c>
      <c r="D153" s="86">
        <v>202</v>
      </c>
      <c r="E153" s="86">
        <v>0.63366336633663367</v>
      </c>
    </row>
    <row r="154" spans="3:5" x14ac:dyDescent="0.25">
      <c r="C154" s="75" t="s">
        <v>44</v>
      </c>
      <c r="D154" s="86">
        <v>918</v>
      </c>
      <c r="E154" s="86">
        <v>0.68518518518518523</v>
      </c>
    </row>
    <row r="155" spans="3:5" x14ac:dyDescent="0.25">
      <c r="C155" s="75" t="s">
        <v>50</v>
      </c>
      <c r="D155" s="86">
        <v>228</v>
      </c>
      <c r="E155" s="86">
        <v>0.71491228070175439</v>
      </c>
    </row>
    <row r="156" spans="3:5" x14ac:dyDescent="0.25">
      <c r="C156" s="75" t="s">
        <v>49</v>
      </c>
      <c r="D156" s="86">
        <v>21084</v>
      </c>
      <c r="E156" s="86">
        <v>0.71613545816733071</v>
      </c>
    </row>
    <row r="157" spans="3:5" x14ac:dyDescent="0.25">
      <c r="C157" s="75" t="s">
        <v>42</v>
      </c>
      <c r="D157" s="86">
        <v>229</v>
      </c>
      <c r="E157" s="86">
        <v>0.72925764192139741</v>
      </c>
    </row>
    <row r="158" spans="3:5" x14ac:dyDescent="0.25">
      <c r="C158" s="75" t="s">
        <v>52</v>
      </c>
      <c r="D158" s="86">
        <v>290</v>
      </c>
      <c r="E158" s="86">
        <v>0.74827586206896557</v>
      </c>
    </row>
    <row r="159" spans="3:5" x14ac:dyDescent="0.25">
      <c r="C159" s="75" t="s">
        <v>45</v>
      </c>
      <c r="D159" s="86">
        <v>1155</v>
      </c>
      <c r="E159" s="86">
        <v>0.68398268398268403</v>
      </c>
    </row>
    <row r="160" spans="3:5" x14ac:dyDescent="0.25">
      <c r="C160" s="75" t="s">
        <v>41</v>
      </c>
      <c r="D160" s="86">
        <v>22024</v>
      </c>
      <c r="E160" s="86">
        <v>0.71562840537595351</v>
      </c>
    </row>
    <row r="161" spans="1:5" x14ac:dyDescent="0.25">
      <c r="A161" s="75" t="s">
        <v>3</v>
      </c>
      <c r="B161" s="75" t="s">
        <v>6</v>
      </c>
      <c r="C161" s="75" t="s">
        <v>30</v>
      </c>
      <c r="D161" s="86">
        <v>33293</v>
      </c>
      <c r="E161" s="86">
        <v>0.84116781305379507</v>
      </c>
    </row>
    <row r="162" spans="1:5" x14ac:dyDescent="0.25">
      <c r="C162" s="75" t="s">
        <v>31</v>
      </c>
      <c r="D162" s="86">
        <v>77566</v>
      </c>
      <c r="E162" s="86">
        <v>0.84249542325245597</v>
      </c>
    </row>
    <row r="163" spans="1:5" x14ac:dyDescent="0.25">
      <c r="C163" s="75" t="s">
        <v>32</v>
      </c>
      <c r="D163" s="86">
        <v>107439</v>
      </c>
      <c r="E163" s="86">
        <v>0.8716760208118095</v>
      </c>
    </row>
    <row r="164" spans="1:5" x14ac:dyDescent="0.25">
      <c r="C164" s="75" t="s">
        <v>33</v>
      </c>
      <c r="D164" s="86">
        <v>148105</v>
      </c>
      <c r="E164" s="86">
        <v>0.88314371560717064</v>
      </c>
    </row>
    <row r="165" spans="1:5" x14ac:dyDescent="0.25">
      <c r="C165" s="75" t="s">
        <v>34</v>
      </c>
      <c r="D165" s="86">
        <v>170884</v>
      </c>
      <c r="E165" s="86">
        <v>0.89989700615622292</v>
      </c>
    </row>
    <row r="166" spans="1:5" x14ac:dyDescent="0.25">
      <c r="C166" s="75" t="s">
        <v>35</v>
      </c>
      <c r="D166" s="86">
        <v>175008</v>
      </c>
      <c r="E166" s="86">
        <v>0.92946036752605599</v>
      </c>
    </row>
    <row r="167" spans="1:5" x14ac:dyDescent="0.25">
      <c r="C167" s="75" t="s">
        <v>36</v>
      </c>
      <c r="D167" s="86">
        <v>103726</v>
      </c>
      <c r="E167" s="86">
        <v>0.94198175963596398</v>
      </c>
    </row>
    <row r="168" spans="1:5" x14ac:dyDescent="0.25">
      <c r="C168" s="75" t="s">
        <v>37</v>
      </c>
      <c r="D168" s="86">
        <v>31733</v>
      </c>
      <c r="E168" s="86">
        <v>0.93609176566980745</v>
      </c>
    </row>
    <row r="169" spans="1:5" x14ac:dyDescent="0.25">
      <c r="C169" s="75" t="s">
        <v>43</v>
      </c>
      <c r="D169" s="86">
        <v>49538</v>
      </c>
      <c r="E169" s="86">
        <v>0.84874237958738741</v>
      </c>
    </row>
    <row r="170" spans="1:5" x14ac:dyDescent="0.25">
      <c r="C170" s="75" t="s">
        <v>51</v>
      </c>
      <c r="D170" s="86">
        <v>4052</v>
      </c>
      <c r="E170" s="86">
        <v>0.85266535044422509</v>
      </c>
    </row>
    <row r="171" spans="1:5" x14ac:dyDescent="0.25">
      <c r="C171" s="75" t="s">
        <v>44</v>
      </c>
      <c r="D171" s="86">
        <v>22424</v>
      </c>
      <c r="E171" s="86">
        <v>0.89680699250802709</v>
      </c>
    </row>
    <row r="172" spans="1:5" x14ac:dyDescent="0.25">
      <c r="C172" s="75" t="s">
        <v>50</v>
      </c>
      <c r="D172" s="86">
        <v>8846</v>
      </c>
      <c r="E172" s="86">
        <v>0.85518878589192859</v>
      </c>
    </row>
    <row r="173" spans="1:5" x14ac:dyDescent="0.25">
      <c r="C173" s="75" t="s">
        <v>49</v>
      </c>
      <c r="D173" s="86">
        <v>758836</v>
      </c>
      <c r="E173" s="86">
        <v>0.89993621810246216</v>
      </c>
    </row>
    <row r="174" spans="1:5" x14ac:dyDescent="0.25">
      <c r="C174" s="75" t="s">
        <v>42</v>
      </c>
      <c r="D174" s="86">
        <v>6414</v>
      </c>
      <c r="E174" s="86">
        <v>0.85110695353913313</v>
      </c>
    </row>
    <row r="175" spans="1:5" x14ac:dyDescent="0.25">
      <c r="C175" s="75" t="s">
        <v>52</v>
      </c>
      <c r="D175" s="86">
        <v>4723</v>
      </c>
      <c r="E175" s="86">
        <v>0.88037264450561081</v>
      </c>
    </row>
    <row r="176" spans="1:5" x14ac:dyDescent="0.25">
      <c r="C176" s="75" t="s">
        <v>45</v>
      </c>
      <c r="D176" s="86">
        <v>24782</v>
      </c>
      <c r="E176" s="86">
        <v>0.87926721007182629</v>
      </c>
    </row>
    <row r="177" spans="1:5" x14ac:dyDescent="0.25">
      <c r="C177" s="75" t="s">
        <v>41</v>
      </c>
      <c r="D177" s="86">
        <v>741428</v>
      </c>
      <c r="E177" s="86">
        <v>0.90307217963173769</v>
      </c>
    </row>
    <row r="178" spans="1:5" x14ac:dyDescent="0.25">
      <c r="A178" s="75" t="s">
        <v>54</v>
      </c>
      <c r="B178" s="75" t="s">
        <v>55</v>
      </c>
      <c r="C178" s="75" t="s">
        <v>30</v>
      </c>
      <c r="D178" s="86">
        <v>30841</v>
      </c>
      <c r="E178" s="86">
        <v>0.76540968191692882</v>
      </c>
    </row>
    <row r="179" spans="1:5" x14ac:dyDescent="0.25">
      <c r="C179" s="75" t="s">
        <v>31</v>
      </c>
      <c r="D179" s="86">
        <v>72141</v>
      </c>
      <c r="E179" s="86">
        <v>0.7585284373657144</v>
      </c>
    </row>
    <row r="180" spans="1:5" x14ac:dyDescent="0.25">
      <c r="C180" s="75" t="s">
        <v>32</v>
      </c>
      <c r="D180" s="86">
        <v>100123</v>
      </c>
      <c r="E180" s="86">
        <v>0.7945427124636697</v>
      </c>
    </row>
    <row r="181" spans="1:5" x14ac:dyDescent="0.25">
      <c r="C181" s="75" t="s">
        <v>33</v>
      </c>
      <c r="D181" s="86">
        <v>138880</v>
      </c>
      <c r="E181" s="86">
        <v>0.81376008064516125</v>
      </c>
    </row>
    <row r="182" spans="1:5" x14ac:dyDescent="0.25">
      <c r="C182" s="75" t="s">
        <v>34</v>
      </c>
      <c r="D182" s="86">
        <v>160553</v>
      </c>
      <c r="E182" s="86">
        <v>0.8389192353926741</v>
      </c>
    </row>
    <row r="183" spans="1:5" x14ac:dyDescent="0.25">
      <c r="C183" s="75" t="s">
        <v>35</v>
      </c>
      <c r="D183" s="86">
        <v>163541</v>
      </c>
      <c r="E183" s="86">
        <v>0.88476284234534464</v>
      </c>
    </row>
    <row r="184" spans="1:5" x14ac:dyDescent="0.25">
      <c r="C184" s="75" t="s">
        <v>36</v>
      </c>
      <c r="D184" s="86">
        <v>96017</v>
      </c>
      <c r="E184" s="86">
        <v>0.90050720184967248</v>
      </c>
    </row>
    <row r="185" spans="1:5" x14ac:dyDescent="0.25">
      <c r="C185" s="75" t="s">
        <v>37</v>
      </c>
      <c r="D185" s="86">
        <v>28772</v>
      </c>
      <c r="E185" s="86">
        <v>0.88245516474350061</v>
      </c>
    </row>
    <row r="186" spans="1:5" x14ac:dyDescent="0.25">
      <c r="C186" s="75" t="s">
        <v>43</v>
      </c>
      <c r="D186" s="86">
        <v>47583</v>
      </c>
      <c r="E186" s="86">
        <v>0.7669756005296009</v>
      </c>
    </row>
    <row r="187" spans="1:5" x14ac:dyDescent="0.25">
      <c r="C187" s="75" t="s">
        <v>51</v>
      </c>
      <c r="D187" s="86">
        <v>3894</v>
      </c>
      <c r="E187" s="86">
        <v>0.78787878787878785</v>
      </c>
    </row>
    <row r="188" spans="1:5" x14ac:dyDescent="0.25">
      <c r="C188" s="75" t="s">
        <v>44</v>
      </c>
      <c r="D188" s="86">
        <v>21110</v>
      </c>
      <c r="E188" s="86">
        <v>0.8275698720985315</v>
      </c>
    </row>
    <row r="189" spans="1:5" x14ac:dyDescent="0.25">
      <c r="C189" s="75" t="s">
        <v>50</v>
      </c>
      <c r="D189" s="86">
        <v>8335</v>
      </c>
      <c r="E189" s="86">
        <v>0.78380323935212959</v>
      </c>
    </row>
    <row r="190" spans="1:5" x14ac:dyDescent="0.25">
      <c r="C190" s="75" t="s">
        <v>49</v>
      </c>
      <c r="D190" s="86">
        <v>707529</v>
      </c>
      <c r="E190" s="86">
        <v>0.83777343402178572</v>
      </c>
    </row>
    <row r="191" spans="1:5" x14ac:dyDescent="0.25">
      <c r="C191" s="75" t="s">
        <v>42</v>
      </c>
      <c r="D191" s="86">
        <v>6022</v>
      </c>
      <c r="E191" s="86">
        <v>0.77598804383925601</v>
      </c>
    </row>
    <row r="192" spans="1:5" x14ac:dyDescent="0.25">
      <c r="C192" s="75" t="s">
        <v>52</v>
      </c>
      <c r="D192" s="86">
        <v>4546</v>
      </c>
      <c r="E192" s="86">
        <v>0.83369995600527935</v>
      </c>
    </row>
    <row r="193" spans="1:5" x14ac:dyDescent="0.25">
      <c r="C193" s="75" t="s">
        <v>45</v>
      </c>
      <c r="D193" s="86">
        <v>23978</v>
      </c>
      <c r="E193" s="86">
        <v>0.81850029193427309</v>
      </c>
    </row>
    <row r="194" spans="1:5" x14ac:dyDescent="0.25">
      <c r="C194" s="75" t="s">
        <v>41</v>
      </c>
      <c r="D194" s="86">
        <v>689333</v>
      </c>
      <c r="E194" s="86">
        <v>0.84389692644919079</v>
      </c>
    </row>
    <row r="195" spans="1:5" x14ac:dyDescent="0.25">
      <c r="A195" s="75" t="s">
        <v>59</v>
      </c>
      <c r="B195" s="75" t="s">
        <v>60</v>
      </c>
      <c r="C195" s="75" t="s">
        <v>30</v>
      </c>
      <c r="D195" s="86">
        <v>26055</v>
      </c>
      <c r="E195" s="86">
        <v>0.8849740932642487</v>
      </c>
    </row>
    <row r="196" spans="1:5" x14ac:dyDescent="0.25">
      <c r="C196" s="75" t="s">
        <v>31</v>
      </c>
      <c r="D196" s="86">
        <v>66394</v>
      </c>
      <c r="E196" s="86">
        <v>0.89057746181883901</v>
      </c>
    </row>
    <row r="197" spans="1:5" x14ac:dyDescent="0.25">
      <c r="C197" s="75" t="s">
        <v>32</v>
      </c>
      <c r="D197" s="86">
        <v>93424</v>
      </c>
      <c r="E197" s="86">
        <v>0.90329037506422327</v>
      </c>
    </row>
    <row r="198" spans="1:5" x14ac:dyDescent="0.25">
      <c r="C198" s="75" t="s">
        <v>33</v>
      </c>
      <c r="D198" s="86">
        <v>131449</v>
      </c>
      <c r="E198" s="86">
        <v>0.90764478999459863</v>
      </c>
    </row>
    <row r="199" spans="1:5" x14ac:dyDescent="0.25">
      <c r="C199" s="75" t="s">
        <v>34</v>
      </c>
      <c r="D199" s="86">
        <v>154800</v>
      </c>
      <c r="E199" s="86">
        <v>0.91423772609819121</v>
      </c>
    </row>
    <row r="200" spans="1:5" x14ac:dyDescent="0.25">
      <c r="C200" s="75" t="s">
        <v>35</v>
      </c>
      <c r="D200" s="86">
        <v>164027</v>
      </c>
      <c r="E200" s="86">
        <v>0.93974772445999744</v>
      </c>
    </row>
    <row r="201" spans="1:5" x14ac:dyDescent="0.25">
      <c r="C201" s="75" t="s">
        <v>36</v>
      </c>
      <c r="D201" s="86">
        <v>96465</v>
      </c>
      <c r="E201" s="86">
        <v>0.95539314777380402</v>
      </c>
    </row>
    <row r="202" spans="1:5" x14ac:dyDescent="0.25">
      <c r="C202" s="75" t="s">
        <v>37</v>
      </c>
      <c r="D202" s="86">
        <v>28792</v>
      </c>
      <c r="E202" s="86">
        <v>0.95269519310919704</v>
      </c>
    </row>
    <row r="203" spans="1:5" x14ac:dyDescent="0.25">
      <c r="C203" s="75" t="s">
        <v>43</v>
      </c>
      <c r="D203" s="86">
        <v>43323</v>
      </c>
      <c r="E203" s="86">
        <v>0.86238256815086678</v>
      </c>
    </row>
    <row r="204" spans="1:5" x14ac:dyDescent="0.25">
      <c r="C204" s="75" t="s">
        <v>51</v>
      </c>
      <c r="D204" s="86">
        <v>3597</v>
      </c>
      <c r="E204" s="86">
        <v>0.88990825688073394</v>
      </c>
    </row>
    <row r="205" spans="1:5" x14ac:dyDescent="0.25">
      <c r="C205" s="75" t="s">
        <v>44</v>
      </c>
      <c r="D205" s="86">
        <v>19621</v>
      </c>
      <c r="E205" s="86">
        <v>0.91254268385913051</v>
      </c>
    </row>
    <row r="206" spans="1:5" x14ac:dyDescent="0.25">
      <c r="C206" s="75" t="s">
        <v>50</v>
      </c>
      <c r="D206" s="86">
        <v>7485</v>
      </c>
      <c r="E206" s="86">
        <v>0.88577154308617234</v>
      </c>
    </row>
    <row r="207" spans="1:5" x14ac:dyDescent="0.25">
      <c r="C207" s="75" t="s">
        <v>49</v>
      </c>
      <c r="D207" s="86">
        <v>682074</v>
      </c>
      <c r="E207" s="86">
        <v>0.92255532390913597</v>
      </c>
    </row>
    <row r="208" spans="1:5" x14ac:dyDescent="0.25">
      <c r="C208" s="75" t="s">
        <v>42</v>
      </c>
      <c r="D208" s="86">
        <v>5483</v>
      </c>
      <c r="E208" s="86">
        <v>0.88053985044683569</v>
      </c>
    </row>
    <row r="209" spans="1:5" x14ac:dyDescent="0.25">
      <c r="C209" s="75" t="s">
        <v>52</v>
      </c>
      <c r="D209" s="86">
        <v>4278</v>
      </c>
      <c r="E209" s="86">
        <v>0.89855072463768115</v>
      </c>
    </row>
    <row r="210" spans="1:5" x14ac:dyDescent="0.25">
      <c r="C210" s="75" t="s">
        <v>45</v>
      </c>
      <c r="D210" s="86">
        <v>22077</v>
      </c>
      <c r="E210" s="86">
        <v>0.8924219776237714</v>
      </c>
    </row>
    <row r="211" spans="1:5" x14ac:dyDescent="0.25">
      <c r="C211" s="75" t="s">
        <v>41</v>
      </c>
      <c r="D211" s="86">
        <v>668290</v>
      </c>
      <c r="E211" s="86">
        <v>0.92640470454443435</v>
      </c>
    </row>
    <row r="212" spans="1:5" x14ac:dyDescent="0.25">
      <c r="A212" s="75" t="s">
        <v>63</v>
      </c>
      <c r="B212" s="75" t="s">
        <v>62</v>
      </c>
      <c r="C212" s="75" t="s">
        <v>30</v>
      </c>
      <c r="D212" s="86">
        <v>24154</v>
      </c>
      <c r="E212" s="86">
        <v>0.84085451685021118</v>
      </c>
    </row>
    <row r="213" spans="1:5" x14ac:dyDescent="0.25">
      <c r="C213" s="75" t="s">
        <v>31</v>
      </c>
      <c r="D213" s="86">
        <v>60844</v>
      </c>
      <c r="E213" s="86">
        <v>0.83436328972454143</v>
      </c>
    </row>
    <row r="214" spans="1:5" x14ac:dyDescent="0.25">
      <c r="C214" s="75" t="s">
        <v>32</v>
      </c>
      <c r="D214" s="86">
        <v>84803</v>
      </c>
      <c r="E214" s="86">
        <v>0.84272962041437216</v>
      </c>
    </row>
    <row r="215" spans="1:5" x14ac:dyDescent="0.25">
      <c r="C215" s="75" t="s">
        <v>33</v>
      </c>
      <c r="D215" s="86">
        <v>118950</v>
      </c>
      <c r="E215" s="86">
        <v>0.84343001261034045</v>
      </c>
    </row>
    <row r="216" spans="1:5" x14ac:dyDescent="0.25">
      <c r="C216" s="75" t="s">
        <v>34</v>
      </c>
      <c r="D216" s="86">
        <v>139098</v>
      </c>
      <c r="E216" s="86">
        <v>0.85268659506247391</v>
      </c>
    </row>
    <row r="217" spans="1:5" x14ac:dyDescent="0.25">
      <c r="C217" s="75" t="s">
        <v>35</v>
      </c>
      <c r="D217" s="86">
        <v>145094</v>
      </c>
      <c r="E217" s="86">
        <v>0.89342081684976637</v>
      </c>
    </row>
    <row r="218" spans="1:5" x14ac:dyDescent="0.25">
      <c r="C218" s="75" t="s">
        <v>36</v>
      </c>
      <c r="D218" s="86">
        <v>83941</v>
      </c>
      <c r="E218" s="86">
        <v>0.91258145602268259</v>
      </c>
    </row>
    <row r="219" spans="1:5" x14ac:dyDescent="0.25">
      <c r="C219" s="75" t="s">
        <v>37</v>
      </c>
      <c r="D219" s="86">
        <v>24805</v>
      </c>
      <c r="E219" s="86">
        <v>0.90118927635557344</v>
      </c>
    </row>
    <row r="220" spans="1:5" x14ac:dyDescent="0.25">
      <c r="C220" s="75" t="s">
        <v>43</v>
      </c>
      <c r="D220" s="86">
        <v>40888</v>
      </c>
      <c r="E220" s="86">
        <v>0.79837605165329684</v>
      </c>
    </row>
    <row r="221" spans="1:5" x14ac:dyDescent="0.25">
      <c r="C221" s="75" t="s">
        <v>51</v>
      </c>
      <c r="D221" s="86">
        <v>3351</v>
      </c>
      <c r="E221" s="86">
        <v>0.82303789913458669</v>
      </c>
    </row>
    <row r="222" spans="1:5" x14ac:dyDescent="0.25">
      <c r="C222" s="75" t="s">
        <v>44</v>
      </c>
      <c r="D222" s="86">
        <v>18081</v>
      </c>
      <c r="E222" s="86">
        <v>0.85885736408384494</v>
      </c>
    </row>
    <row r="223" spans="1:5" x14ac:dyDescent="0.25">
      <c r="C223" s="75" t="s">
        <v>50</v>
      </c>
      <c r="D223" s="86">
        <v>6741</v>
      </c>
      <c r="E223" s="86">
        <v>0.81189734460762497</v>
      </c>
    </row>
    <row r="224" spans="1:5" x14ac:dyDescent="0.25">
      <c r="C224" s="75" t="s">
        <v>49</v>
      </c>
      <c r="D224" s="86">
        <v>609364</v>
      </c>
      <c r="E224" s="86">
        <v>0.86643451204862776</v>
      </c>
    </row>
    <row r="225" spans="1:5" x14ac:dyDescent="0.25">
      <c r="C225" s="75" t="s">
        <v>42</v>
      </c>
      <c r="D225" s="86">
        <v>5033</v>
      </c>
      <c r="E225" s="86">
        <v>0.81005364593681706</v>
      </c>
    </row>
    <row r="226" spans="1:5" x14ac:dyDescent="0.25">
      <c r="C226" s="75" t="s">
        <v>52</v>
      </c>
      <c r="D226" s="86">
        <v>4052</v>
      </c>
      <c r="E226" s="86">
        <v>0.85908193484698914</v>
      </c>
    </row>
    <row r="227" spans="1:5" x14ac:dyDescent="0.25">
      <c r="C227" s="75" t="s">
        <v>45</v>
      </c>
      <c r="D227" s="86">
        <v>21117</v>
      </c>
      <c r="E227" s="86">
        <v>0.84458019605057533</v>
      </c>
    </row>
    <row r="228" spans="1:5" x14ac:dyDescent="0.25">
      <c r="C228" s="75" t="s">
        <v>41</v>
      </c>
      <c r="D228" s="86">
        <v>594370</v>
      </c>
      <c r="E228" s="86">
        <v>0.87202416003499506</v>
      </c>
    </row>
    <row r="229" spans="1:5" x14ac:dyDescent="0.25">
      <c r="A229" s="75" t="s">
        <v>206</v>
      </c>
      <c r="D229" s="86">
        <v>9128403</v>
      </c>
      <c r="E229" s="86">
        <v>83.215049472847511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4.9989318521683403E-2"/>
  </sheetPr>
  <dimension ref="A1:V280"/>
  <sheetViews>
    <sheetView showGridLines="0" topLeftCell="C1" zoomScale="70" zoomScaleNormal="70" workbookViewId="0">
      <selection activeCell="F12" sqref="F12"/>
    </sheetView>
  </sheetViews>
  <sheetFormatPr defaultRowHeight="15" x14ac:dyDescent="0.25"/>
  <cols>
    <col min="1" max="1" width="10.28515625" customWidth="1"/>
    <col min="2" max="2" width="129.85546875" customWidth="1"/>
    <col min="3" max="3" width="31.5703125" customWidth="1"/>
    <col min="4" max="9" width="18.5703125" customWidth="1"/>
    <col min="10" max="10" width="8.5703125" customWidth="1"/>
    <col min="11" max="12" width="10.5703125" customWidth="1"/>
    <col min="13" max="13" width="22.7109375" bestFit="1" customWidth="1"/>
    <col min="14" max="14" width="28.28515625" customWidth="1"/>
    <col min="15" max="15" width="15.85546875" customWidth="1"/>
    <col min="16" max="16" width="18.5703125" bestFit="1" customWidth="1"/>
    <col min="17" max="19" width="18.5703125" customWidth="1"/>
    <col min="20" max="20" width="7.140625" customWidth="1"/>
  </cols>
  <sheetData>
    <row r="1" spans="1:22" x14ac:dyDescent="0.25">
      <c r="A1" s="80" t="s">
        <v>73</v>
      </c>
      <c r="B1" s="81">
        <v>2014</v>
      </c>
    </row>
    <row r="2" spans="1:22" x14ac:dyDescent="0.25">
      <c r="A2" s="80" t="s">
        <v>147</v>
      </c>
      <c r="B2" s="75" t="s">
        <v>153</v>
      </c>
    </row>
    <row r="4" spans="1:22" x14ac:dyDescent="0.25">
      <c r="D4" s="80" t="s">
        <v>186</v>
      </c>
      <c r="E4" s="80" t="s">
        <v>191</v>
      </c>
    </row>
    <row r="5" spans="1:22" x14ac:dyDescent="0.25">
      <c r="D5" s="49" t="s">
        <v>192</v>
      </c>
      <c r="E5" s="49"/>
      <c r="F5" s="49" t="s">
        <v>193</v>
      </c>
      <c r="G5" s="49"/>
      <c r="M5" s="80" t="s">
        <v>73</v>
      </c>
      <c r="N5" s="81">
        <v>2014</v>
      </c>
      <c r="O5" s="75"/>
      <c r="P5" s="75"/>
      <c r="Q5" s="75"/>
      <c r="R5" s="75"/>
      <c r="S5" s="75"/>
    </row>
    <row r="6" spans="1:22" x14ac:dyDescent="0.25">
      <c r="A6" s="80" t="s">
        <v>188</v>
      </c>
      <c r="B6" s="80" t="s">
        <v>146</v>
      </c>
      <c r="C6" s="80" t="s">
        <v>94</v>
      </c>
      <c r="D6" s="75" t="s">
        <v>187</v>
      </c>
      <c r="E6" s="75" t="s">
        <v>195</v>
      </c>
      <c r="F6" s="75" t="s">
        <v>187</v>
      </c>
      <c r="G6" s="75" t="s">
        <v>195</v>
      </c>
      <c r="M6" s="80" t="s">
        <v>147</v>
      </c>
      <c r="N6" s="75" t="s">
        <v>153</v>
      </c>
      <c r="O6" s="75"/>
      <c r="P6" s="75"/>
      <c r="Q6" s="75"/>
      <c r="R6" s="75"/>
      <c r="S6" s="75"/>
    </row>
    <row r="7" spans="1:22" x14ac:dyDescent="0.25">
      <c r="A7" s="75" t="s">
        <v>115</v>
      </c>
      <c r="B7" s="75" t="s">
        <v>92</v>
      </c>
      <c r="C7" s="75" t="s">
        <v>98</v>
      </c>
      <c r="D7" s="83">
        <v>0.7167887862376553</v>
      </c>
      <c r="E7" s="83">
        <v>0</v>
      </c>
      <c r="F7" s="83">
        <v>0.77035294117647057</v>
      </c>
      <c r="G7" s="83">
        <v>1</v>
      </c>
      <c r="H7" s="75" t="str">
        <f t="shared" ref="H7" si="0">IF((E7+G7)&gt;0,"Sig","Not sig")</f>
        <v>Sig</v>
      </c>
      <c r="I7" s="85">
        <f t="shared" ref="I7" si="1">IF($H7="Sig",D7,0)</f>
        <v>0.7167887862376553</v>
      </c>
      <c r="J7" s="85">
        <f t="shared" ref="J7" si="2">IF($H7="Sig",F7,0)</f>
        <v>0.77035294117647057</v>
      </c>
      <c r="M7" s="75"/>
      <c r="N7" s="75"/>
      <c r="O7" s="75"/>
      <c r="P7" s="75"/>
      <c r="Q7" s="75"/>
      <c r="R7" s="75"/>
      <c r="S7" s="75"/>
    </row>
    <row r="8" spans="1:22" x14ac:dyDescent="0.25">
      <c r="C8" s="75" t="s">
        <v>77</v>
      </c>
      <c r="D8" s="83">
        <v>0.66518188567186343</v>
      </c>
      <c r="E8" s="83">
        <v>1</v>
      </c>
      <c r="F8" s="83">
        <v>0.73975840336134457</v>
      </c>
      <c r="G8" s="83">
        <v>0</v>
      </c>
      <c r="H8" s="75" t="str">
        <f>IF((E8+G8)&gt;0,"Sig","Not sig")</f>
        <v>Sig</v>
      </c>
      <c r="I8" s="85">
        <f t="shared" ref="I8:I48" si="3">IF($H8="Sig",D8,0)</f>
        <v>0.66518188567186343</v>
      </c>
      <c r="J8" s="85">
        <f t="shared" ref="J8:J48" si="4">IF($H8="Sig",F8,0)</f>
        <v>0.73975840336134457</v>
      </c>
      <c r="P8" s="80" t="s">
        <v>186</v>
      </c>
      <c r="Q8" s="80" t="s">
        <v>191</v>
      </c>
    </row>
    <row r="9" spans="1:22" x14ac:dyDescent="0.25">
      <c r="C9" s="75" t="s">
        <v>76</v>
      </c>
      <c r="D9" s="83">
        <v>0.70526315789473681</v>
      </c>
      <c r="E9" s="83">
        <v>1</v>
      </c>
      <c r="F9" s="83">
        <v>0.74159861420440487</v>
      </c>
      <c r="G9" s="83">
        <v>0</v>
      </c>
      <c r="H9" s="75" t="str">
        <f t="shared" ref="H9:H48" si="5">IF((E9+G9)&gt;0,"Sig","Not sig")</f>
        <v>Sig</v>
      </c>
      <c r="I9" s="85">
        <f t="shared" si="3"/>
        <v>0.70526315789473681</v>
      </c>
      <c r="J9" s="85">
        <f t="shared" si="4"/>
        <v>0.74159861420440487</v>
      </c>
      <c r="P9" s="49" t="s">
        <v>192</v>
      </c>
      <c r="Q9" s="49"/>
      <c r="R9" s="49" t="s">
        <v>193</v>
      </c>
      <c r="S9" s="49"/>
    </row>
    <row r="10" spans="1:22" x14ac:dyDescent="0.25">
      <c r="C10" s="75" t="s">
        <v>79</v>
      </c>
      <c r="D10" s="83">
        <v>0.63888888888888884</v>
      </c>
      <c r="E10" s="83">
        <v>1</v>
      </c>
      <c r="F10" s="83">
        <v>0.73751422430142877</v>
      </c>
      <c r="G10" s="83">
        <v>0</v>
      </c>
      <c r="H10" s="75" t="str">
        <f t="shared" si="5"/>
        <v>Sig</v>
      </c>
      <c r="I10" s="85">
        <f t="shared" si="3"/>
        <v>0.63888888888888884</v>
      </c>
      <c r="J10" s="85">
        <f t="shared" si="4"/>
        <v>0.73751422430142877</v>
      </c>
      <c r="M10" s="80" t="s">
        <v>188</v>
      </c>
      <c r="N10" s="80" t="s">
        <v>146</v>
      </c>
      <c r="O10" s="80" t="s">
        <v>94</v>
      </c>
      <c r="P10" s="75" t="s">
        <v>187</v>
      </c>
      <c r="Q10" s="75" t="s">
        <v>195</v>
      </c>
      <c r="R10" s="75" t="s">
        <v>187</v>
      </c>
      <c r="S10" s="75" t="s">
        <v>195</v>
      </c>
    </row>
    <row r="11" spans="1:22" x14ac:dyDescent="0.25">
      <c r="C11" s="75" t="s">
        <v>105</v>
      </c>
      <c r="D11" s="83">
        <v>0.73049731838127741</v>
      </c>
      <c r="E11" s="83">
        <v>0</v>
      </c>
      <c r="F11" s="83">
        <v>0.73822775311112498</v>
      </c>
      <c r="G11" s="83">
        <v>0</v>
      </c>
      <c r="H11" s="75" t="str">
        <f t="shared" si="5"/>
        <v>Not sig</v>
      </c>
      <c r="I11" s="85">
        <f t="shared" si="3"/>
        <v>0</v>
      </c>
      <c r="J11" s="85">
        <f t="shared" si="4"/>
        <v>0</v>
      </c>
      <c r="M11" s="75" t="s">
        <v>115</v>
      </c>
      <c r="N11" s="75" t="s">
        <v>92</v>
      </c>
      <c r="O11" s="75" t="s">
        <v>98</v>
      </c>
      <c r="P11" s="83">
        <v>0.7167887862376553</v>
      </c>
      <c r="Q11" s="83">
        <v>0</v>
      </c>
      <c r="R11" s="83">
        <v>0.77035294117647057</v>
      </c>
      <c r="S11" s="83">
        <v>1</v>
      </c>
      <c r="T11" s="75" t="str">
        <f t="shared" ref="T11" si="6">IF((Q11+S11)&gt;0,"Sig","Not sig")</f>
        <v>Sig</v>
      </c>
      <c r="U11" s="85">
        <f>IF(T11="Sig",P11,0)</f>
        <v>0.7167887862376553</v>
      </c>
      <c r="V11" s="85">
        <f>IF($T11="Sig",R11,0)</f>
        <v>0.77035294117647057</v>
      </c>
    </row>
    <row r="12" spans="1:22" x14ac:dyDescent="0.25">
      <c r="C12" s="75" t="s">
        <v>80</v>
      </c>
      <c r="D12" s="83">
        <v>0.62560386473429952</v>
      </c>
      <c r="E12" s="83">
        <v>1</v>
      </c>
      <c r="F12" s="83">
        <v>0.74368871733439812</v>
      </c>
      <c r="G12" s="83">
        <v>0</v>
      </c>
      <c r="H12" s="75" t="str">
        <f t="shared" si="5"/>
        <v>Sig</v>
      </c>
      <c r="I12" s="85">
        <f t="shared" si="3"/>
        <v>0.62560386473429952</v>
      </c>
      <c r="J12" s="85">
        <f t="shared" si="4"/>
        <v>0.74368871733439812</v>
      </c>
      <c r="M12" s="75" t="s">
        <v>116</v>
      </c>
      <c r="N12" s="75" t="s">
        <v>155</v>
      </c>
      <c r="O12" s="75" t="s">
        <v>98</v>
      </c>
      <c r="P12" s="83">
        <v>0.65436565364206467</v>
      </c>
      <c r="Q12" s="83">
        <v>0</v>
      </c>
      <c r="R12" s="83">
        <v>0.73916776372274051</v>
      </c>
      <c r="S12" s="83">
        <v>1</v>
      </c>
      <c r="T12" s="75" t="str">
        <f t="shared" ref="T12:T16" si="7">IF((Q12+S12)&gt;0,"Sig","Not sig")</f>
        <v>Sig</v>
      </c>
      <c r="U12" s="85">
        <f t="shared" ref="U12:U16" si="8">IF(T12="Sig",P12,0)</f>
        <v>0.65436565364206467</v>
      </c>
      <c r="V12" s="85">
        <f t="shared" ref="V12:V16" si="9">IF($T12="Sig",R12,0)</f>
        <v>0.73916776372274051</v>
      </c>
    </row>
    <row r="13" spans="1:22" x14ac:dyDescent="0.25">
      <c r="C13" s="75" t="s">
        <v>78</v>
      </c>
      <c r="D13" s="83">
        <v>0.68450553850260243</v>
      </c>
      <c r="E13" s="83">
        <v>1</v>
      </c>
      <c r="F13" s="83">
        <v>0.75853191234582684</v>
      </c>
      <c r="G13" s="83">
        <v>0</v>
      </c>
      <c r="H13" s="75" t="str">
        <f t="shared" si="5"/>
        <v>Sig</v>
      </c>
      <c r="I13" s="85">
        <f t="shared" si="3"/>
        <v>0.68450553850260243</v>
      </c>
      <c r="J13" s="85">
        <f t="shared" si="4"/>
        <v>0.75853191234582684</v>
      </c>
      <c r="M13" s="75" t="s">
        <v>117</v>
      </c>
      <c r="N13" s="75" t="s">
        <v>156</v>
      </c>
      <c r="O13" s="75" t="s">
        <v>98</v>
      </c>
      <c r="P13" s="83">
        <v>0.53735846708971013</v>
      </c>
      <c r="Q13" s="83">
        <v>0</v>
      </c>
      <c r="R13" s="83">
        <v>0.62107704199948466</v>
      </c>
      <c r="S13" s="83">
        <v>1</v>
      </c>
      <c r="T13" s="75" t="str">
        <f t="shared" si="7"/>
        <v>Sig</v>
      </c>
      <c r="U13" s="85">
        <f t="shared" si="8"/>
        <v>0.53735846708971013</v>
      </c>
      <c r="V13" s="85">
        <f t="shared" si="9"/>
        <v>0.62107704199948466</v>
      </c>
    </row>
    <row r="14" spans="1:22" x14ac:dyDescent="0.25">
      <c r="A14" s="75" t="s">
        <v>116</v>
      </c>
      <c r="B14" s="75" t="s">
        <v>155</v>
      </c>
      <c r="C14" s="75" t="s">
        <v>98</v>
      </c>
      <c r="D14" s="83">
        <v>0.65436565364206467</v>
      </c>
      <c r="E14" s="83">
        <v>0</v>
      </c>
      <c r="F14" s="83">
        <v>0.73916776372274051</v>
      </c>
      <c r="G14" s="83">
        <v>1</v>
      </c>
      <c r="H14" s="75" t="str">
        <f t="shared" si="5"/>
        <v>Sig</v>
      </c>
      <c r="I14" s="85">
        <f t="shared" si="3"/>
        <v>0.65436565364206467</v>
      </c>
      <c r="J14" s="85">
        <f t="shared" si="4"/>
        <v>0.73916776372274051</v>
      </c>
      <c r="M14" s="75" t="s">
        <v>118</v>
      </c>
      <c r="N14" s="75" t="s">
        <v>157</v>
      </c>
      <c r="O14" s="75" t="s">
        <v>98</v>
      </c>
      <c r="P14" s="83">
        <v>0.77433284662462332</v>
      </c>
      <c r="Q14" s="83">
        <v>0</v>
      </c>
      <c r="R14" s="83">
        <v>0.82967682268920517</v>
      </c>
      <c r="S14" s="83">
        <v>1</v>
      </c>
      <c r="T14" s="75" t="str">
        <f t="shared" si="7"/>
        <v>Sig</v>
      </c>
      <c r="U14" s="85">
        <f t="shared" si="8"/>
        <v>0.77433284662462332</v>
      </c>
      <c r="V14" s="85">
        <f t="shared" si="9"/>
        <v>0.82967682268920517</v>
      </c>
    </row>
    <row r="15" spans="1:22" x14ac:dyDescent="0.25">
      <c r="C15" s="75" t="s">
        <v>77</v>
      </c>
      <c r="D15" s="83">
        <v>0.57802690582959637</v>
      </c>
      <c r="E15" s="83">
        <v>1</v>
      </c>
      <c r="F15" s="83">
        <v>0.69168379910986599</v>
      </c>
      <c r="G15" s="83">
        <v>0</v>
      </c>
      <c r="H15" s="75" t="str">
        <f t="shared" si="5"/>
        <v>Sig</v>
      </c>
      <c r="I15" s="85">
        <f t="shared" si="3"/>
        <v>0.57802690582959637</v>
      </c>
      <c r="J15" s="85">
        <f t="shared" si="4"/>
        <v>0.69168379910986599</v>
      </c>
      <c r="M15" s="75" t="s">
        <v>119</v>
      </c>
      <c r="N15" s="75" t="s">
        <v>158</v>
      </c>
      <c r="O15" s="75" t="s">
        <v>98</v>
      </c>
      <c r="P15" s="83">
        <v>0.80535615681943673</v>
      </c>
      <c r="Q15" s="83">
        <v>0</v>
      </c>
      <c r="R15" s="83">
        <v>0.85258040388930445</v>
      </c>
      <c r="S15" s="83">
        <v>1</v>
      </c>
      <c r="T15" s="75" t="str">
        <f t="shared" si="7"/>
        <v>Sig</v>
      </c>
      <c r="U15" s="85">
        <f t="shared" si="8"/>
        <v>0.80535615681943673</v>
      </c>
      <c r="V15" s="85">
        <f t="shared" si="9"/>
        <v>0.85258040388930445</v>
      </c>
    </row>
    <row r="16" spans="1:22" x14ac:dyDescent="0.25">
      <c r="C16" s="75" t="s">
        <v>76</v>
      </c>
      <c r="D16" s="83">
        <v>0.6292218419877994</v>
      </c>
      <c r="E16" s="83">
        <v>1</v>
      </c>
      <c r="F16" s="83">
        <v>0.69586643870059339</v>
      </c>
      <c r="G16" s="83">
        <v>0</v>
      </c>
      <c r="H16" s="75" t="str">
        <f t="shared" si="5"/>
        <v>Sig</v>
      </c>
      <c r="I16" s="85">
        <f t="shared" si="3"/>
        <v>0.6292218419877994</v>
      </c>
      <c r="J16" s="85">
        <f t="shared" si="4"/>
        <v>0.69586643870059339</v>
      </c>
      <c r="M16" s="75" t="s">
        <v>120</v>
      </c>
      <c r="N16" s="75" t="s">
        <v>159</v>
      </c>
      <c r="O16" s="75" t="s">
        <v>98</v>
      </c>
      <c r="P16" s="83">
        <v>0.51948885892249408</v>
      </c>
      <c r="Q16" s="83">
        <v>0</v>
      </c>
      <c r="R16" s="83">
        <v>0.57186918372773199</v>
      </c>
      <c r="S16" s="83">
        <v>1</v>
      </c>
      <c r="T16" s="75" t="str">
        <f t="shared" si="7"/>
        <v>Sig</v>
      </c>
      <c r="U16" s="85">
        <f t="shared" si="8"/>
        <v>0.51948885892249408</v>
      </c>
      <c r="V16" s="85">
        <f t="shared" si="9"/>
        <v>0.57186918372773199</v>
      </c>
    </row>
    <row r="17" spans="1:10" x14ac:dyDescent="0.25">
      <c r="C17" s="75" t="s">
        <v>79</v>
      </c>
      <c r="D17" s="83">
        <v>0.51851851851851849</v>
      </c>
      <c r="E17" s="83">
        <v>1</v>
      </c>
      <c r="F17" s="83">
        <v>0.68930699141405294</v>
      </c>
      <c r="G17" s="83">
        <v>0</v>
      </c>
      <c r="H17" s="75" t="str">
        <f t="shared" si="5"/>
        <v>Sig</v>
      </c>
      <c r="I17" s="85">
        <f t="shared" si="3"/>
        <v>0.51851851851851849</v>
      </c>
      <c r="J17" s="85">
        <f t="shared" si="4"/>
        <v>0.68930699141405294</v>
      </c>
    </row>
    <row r="18" spans="1:10" x14ac:dyDescent="0.25">
      <c r="C18" s="75" t="s">
        <v>105</v>
      </c>
      <c r="D18" s="83">
        <v>0.66947014297729179</v>
      </c>
      <c r="E18" s="83">
        <v>1</v>
      </c>
      <c r="F18" s="83">
        <v>0.69458048717618248</v>
      </c>
      <c r="G18" s="83">
        <v>0</v>
      </c>
      <c r="H18" s="75" t="str">
        <f t="shared" si="5"/>
        <v>Sig</v>
      </c>
      <c r="I18" s="85">
        <f t="shared" si="3"/>
        <v>0.66947014297729179</v>
      </c>
      <c r="J18" s="85">
        <f t="shared" si="4"/>
        <v>0.69458048717618248</v>
      </c>
    </row>
    <row r="19" spans="1:10" x14ac:dyDescent="0.25">
      <c r="C19" s="75" t="s">
        <v>80</v>
      </c>
      <c r="D19" s="83">
        <v>0.48752834467120182</v>
      </c>
      <c r="E19" s="83">
        <v>1</v>
      </c>
      <c r="F19" s="83">
        <v>0.69822336761922144</v>
      </c>
      <c r="G19" s="83">
        <v>0</v>
      </c>
      <c r="H19" s="75" t="str">
        <f t="shared" si="5"/>
        <v>Sig</v>
      </c>
      <c r="I19" s="85">
        <f t="shared" si="3"/>
        <v>0.48752834467120182</v>
      </c>
      <c r="J19" s="85">
        <f t="shared" si="4"/>
        <v>0.69822336761922144</v>
      </c>
    </row>
    <row r="20" spans="1:10" x14ac:dyDescent="0.25">
      <c r="C20" s="75" t="s">
        <v>78</v>
      </c>
      <c r="D20" s="83">
        <v>0.62167342425359384</v>
      </c>
      <c r="E20" s="83">
        <v>1</v>
      </c>
      <c r="F20" s="83">
        <v>0.71282798833819239</v>
      </c>
      <c r="G20" s="83">
        <v>0</v>
      </c>
      <c r="H20" s="75" t="str">
        <f t="shared" si="5"/>
        <v>Sig</v>
      </c>
      <c r="I20" s="85">
        <f t="shared" si="3"/>
        <v>0.62167342425359384</v>
      </c>
      <c r="J20" s="85">
        <f t="shared" si="4"/>
        <v>0.71282798833819239</v>
      </c>
    </row>
    <row r="21" spans="1:10" x14ac:dyDescent="0.25">
      <c r="A21" s="75" t="s">
        <v>117</v>
      </c>
      <c r="B21" s="75" t="s">
        <v>156</v>
      </c>
      <c r="C21" s="75" t="s">
        <v>98</v>
      </c>
      <c r="D21" s="83">
        <v>0.53735846708971013</v>
      </c>
      <c r="E21" s="83">
        <v>0</v>
      </c>
      <c r="F21" s="83">
        <v>0.62107704199948466</v>
      </c>
      <c r="G21" s="83">
        <v>1</v>
      </c>
      <c r="H21" s="75" t="str">
        <f t="shared" si="5"/>
        <v>Sig</v>
      </c>
      <c r="I21" s="85">
        <f t="shared" si="3"/>
        <v>0.53735846708971013</v>
      </c>
      <c r="J21" s="85">
        <f t="shared" si="4"/>
        <v>0.62107704199948466</v>
      </c>
    </row>
    <row r="22" spans="1:10" x14ac:dyDescent="0.25">
      <c r="C22" s="75" t="s">
        <v>77</v>
      </c>
      <c r="D22" s="83">
        <v>0.4651623119556611</v>
      </c>
      <c r="E22" s="83">
        <v>1</v>
      </c>
      <c r="F22" s="83">
        <v>0.5742142084973586</v>
      </c>
      <c r="G22" s="83">
        <v>0</v>
      </c>
      <c r="H22" s="75" t="str">
        <f t="shared" si="5"/>
        <v>Sig</v>
      </c>
      <c r="I22" s="85">
        <f t="shared" si="3"/>
        <v>0.4651623119556611</v>
      </c>
      <c r="J22" s="85">
        <f t="shared" si="4"/>
        <v>0.5742142084973586</v>
      </c>
    </row>
    <row r="23" spans="1:10" x14ac:dyDescent="0.25">
      <c r="C23" s="75" t="s">
        <v>76</v>
      </c>
      <c r="D23" s="83">
        <v>0.51847017360657877</v>
      </c>
      <c r="E23" s="83">
        <v>1</v>
      </c>
      <c r="F23" s="83">
        <v>0.57766791214799962</v>
      </c>
      <c r="G23" s="83">
        <v>0</v>
      </c>
      <c r="H23" s="75" t="str">
        <f t="shared" si="5"/>
        <v>Sig</v>
      </c>
      <c r="I23" s="85">
        <f t="shared" si="3"/>
        <v>0.51847017360657877</v>
      </c>
      <c r="J23" s="85">
        <f t="shared" si="4"/>
        <v>0.57766791214799962</v>
      </c>
    </row>
    <row r="24" spans="1:10" x14ac:dyDescent="0.25">
      <c r="C24" s="75" t="s">
        <v>79</v>
      </c>
      <c r="D24" s="83">
        <v>0.46824542518837459</v>
      </c>
      <c r="E24" s="83">
        <v>1</v>
      </c>
      <c r="F24" s="83">
        <v>0.57071744627054366</v>
      </c>
      <c r="G24" s="83">
        <v>0</v>
      </c>
      <c r="H24" s="75" t="str">
        <f t="shared" si="5"/>
        <v>Sig</v>
      </c>
      <c r="I24" s="85">
        <f t="shared" si="3"/>
        <v>0.46824542518837459</v>
      </c>
      <c r="J24" s="85">
        <f t="shared" si="4"/>
        <v>0.57071744627054366</v>
      </c>
    </row>
    <row r="25" spans="1:10" x14ac:dyDescent="0.25">
      <c r="C25" s="75" t="s">
        <v>105</v>
      </c>
      <c r="D25" s="83">
        <v>0.55497258739609734</v>
      </c>
      <c r="E25" s="83">
        <v>1</v>
      </c>
      <c r="F25" s="83">
        <v>0.57568661462850534</v>
      </c>
      <c r="G25" s="83">
        <v>0</v>
      </c>
      <c r="H25" s="75" t="str">
        <f t="shared" si="5"/>
        <v>Sig</v>
      </c>
      <c r="I25" s="85">
        <f t="shared" si="3"/>
        <v>0.55497258739609734</v>
      </c>
      <c r="J25" s="85">
        <f t="shared" si="4"/>
        <v>0.57568661462850534</v>
      </c>
    </row>
    <row r="26" spans="1:10" x14ac:dyDescent="0.25">
      <c r="C26" s="75" t="s">
        <v>80</v>
      </c>
      <c r="D26" s="83">
        <v>0.40779661016949154</v>
      </c>
      <c r="E26" s="83">
        <v>1</v>
      </c>
      <c r="F26" s="83">
        <v>0.57864740859617714</v>
      </c>
      <c r="G26" s="83">
        <v>0</v>
      </c>
      <c r="H26" s="75" t="str">
        <f t="shared" si="5"/>
        <v>Sig</v>
      </c>
      <c r="I26" s="85">
        <f t="shared" si="3"/>
        <v>0.40779661016949154</v>
      </c>
      <c r="J26" s="85">
        <f t="shared" si="4"/>
        <v>0.57864740859617714</v>
      </c>
    </row>
    <row r="27" spans="1:10" x14ac:dyDescent="0.25">
      <c r="C27" s="75" t="s">
        <v>78</v>
      </c>
      <c r="D27" s="83">
        <v>0.50110567580245258</v>
      </c>
      <c r="E27" s="83">
        <v>1</v>
      </c>
      <c r="F27" s="83">
        <v>0.59647829647829653</v>
      </c>
      <c r="G27" s="83">
        <v>0</v>
      </c>
      <c r="H27" s="75" t="str">
        <f t="shared" si="5"/>
        <v>Sig</v>
      </c>
      <c r="I27" s="85">
        <f t="shared" si="3"/>
        <v>0.50110567580245258</v>
      </c>
      <c r="J27" s="85">
        <f t="shared" si="4"/>
        <v>0.59647829647829653</v>
      </c>
    </row>
    <row r="28" spans="1:10" x14ac:dyDescent="0.25">
      <c r="A28" s="75" t="s">
        <v>118</v>
      </c>
      <c r="B28" s="75" t="s">
        <v>157</v>
      </c>
      <c r="C28" s="75" t="s">
        <v>98</v>
      </c>
      <c r="D28" s="83">
        <v>0.77433284662462332</v>
      </c>
      <c r="E28" s="83">
        <v>0</v>
      </c>
      <c r="F28" s="83">
        <v>0.82967682268920517</v>
      </c>
      <c r="G28" s="83">
        <v>1</v>
      </c>
      <c r="H28" s="75" t="str">
        <f t="shared" si="5"/>
        <v>Sig</v>
      </c>
      <c r="I28" s="85">
        <f t="shared" si="3"/>
        <v>0.77433284662462332</v>
      </c>
      <c r="J28" s="85">
        <f t="shared" si="4"/>
        <v>0.82967682268920517</v>
      </c>
    </row>
    <row r="29" spans="1:10" x14ac:dyDescent="0.25">
      <c r="C29" s="75" t="s">
        <v>77</v>
      </c>
      <c r="D29" s="83">
        <v>0.71134835903519178</v>
      </c>
      <c r="E29" s="83">
        <v>1</v>
      </c>
      <c r="F29" s="83">
        <v>0.79950328766565559</v>
      </c>
      <c r="G29" s="83">
        <v>0</v>
      </c>
      <c r="H29" s="75" t="str">
        <f t="shared" si="5"/>
        <v>Sig</v>
      </c>
      <c r="I29" s="85">
        <f t="shared" si="3"/>
        <v>0.71134835903519178</v>
      </c>
      <c r="J29" s="85">
        <f t="shared" si="4"/>
        <v>0.79950328766565559</v>
      </c>
    </row>
    <row r="30" spans="1:10" x14ac:dyDescent="0.25">
      <c r="C30" s="75" t="s">
        <v>76</v>
      </c>
      <c r="D30" s="83">
        <v>0.75871941697032796</v>
      </c>
      <c r="E30" s="83">
        <v>1</v>
      </c>
      <c r="F30" s="83">
        <v>0.80156022561863172</v>
      </c>
      <c r="G30" s="83">
        <v>0</v>
      </c>
      <c r="H30" s="75" t="str">
        <f t="shared" si="5"/>
        <v>Sig</v>
      </c>
      <c r="I30" s="85">
        <f t="shared" si="3"/>
        <v>0.75871941697032796</v>
      </c>
      <c r="J30" s="85">
        <f t="shared" si="4"/>
        <v>0.80156022561863172</v>
      </c>
    </row>
    <row r="31" spans="1:10" x14ac:dyDescent="0.25">
      <c r="C31" s="75" t="s">
        <v>79</v>
      </c>
      <c r="D31" s="83">
        <v>0.71009771986970682</v>
      </c>
      <c r="E31" s="83">
        <v>1</v>
      </c>
      <c r="F31" s="83">
        <v>0.79673178135656697</v>
      </c>
      <c r="G31" s="83">
        <v>0</v>
      </c>
      <c r="H31" s="75" t="str">
        <f t="shared" si="5"/>
        <v>Sig</v>
      </c>
      <c r="I31" s="85">
        <f t="shared" si="3"/>
        <v>0.71009771986970682</v>
      </c>
      <c r="J31" s="85">
        <f t="shared" si="4"/>
        <v>0.79673178135656697</v>
      </c>
    </row>
    <row r="32" spans="1:10" x14ac:dyDescent="0.25">
      <c r="C32" s="75" t="s">
        <v>105</v>
      </c>
      <c r="D32" s="83">
        <v>0.78646722807844061</v>
      </c>
      <c r="E32" s="83">
        <v>1</v>
      </c>
      <c r="F32" s="83">
        <v>0.79945776008768132</v>
      </c>
      <c r="G32" s="83">
        <v>0</v>
      </c>
      <c r="H32" s="75" t="str">
        <f t="shared" si="5"/>
        <v>Sig</v>
      </c>
      <c r="I32" s="85">
        <f t="shared" si="3"/>
        <v>0.78646722807844061</v>
      </c>
      <c r="J32" s="85">
        <f t="shared" si="4"/>
        <v>0.79945776008768132</v>
      </c>
    </row>
    <row r="33" spans="1:10" x14ac:dyDescent="0.25">
      <c r="C33" s="75" t="s">
        <v>80</v>
      </c>
      <c r="D33" s="83">
        <v>0.65128900949796475</v>
      </c>
      <c r="E33" s="83">
        <v>1</v>
      </c>
      <c r="F33" s="83">
        <v>0.80389701051248352</v>
      </c>
      <c r="G33" s="83">
        <v>0</v>
      </c>
      <c r="H33" s="75" t="str">
        <f t="shared" si="5"/>
        <v>Sig</v>
      </c>
      <c r="I33" s="85">
        <f t="shared" si="3"/>
        <v>0.65128900949796475</v>
      </c>
      <c r="J33" s="85">
        <f t="shared" si="4"/>
        <v>0.80389701051248352</v>
      </c>
    </row>
    <row r="34" spans="1:10" x14ac:dyDescent="0.25">
      <c r="C34" s="75" t="s">
        <v>78</v>
      </c>
      <c r="D34" s="83">
        <v>0.74139777748025171</v>
      </c>
      <c r="E34" s="83">
        <v>1</v>
      </c>
      <c r="F34" s="83">
        <v>0.81707250640082807</v>
      </c>
      <c r="G34" s="83">
        <v>0</v>
      </c>
      <c r="H34" s="75" t="str">
        <f t="shared" si="5"/>
        <v>Sig</v>
      </c>
      <c r="I34" s="85">
        <f t="shared" si="3"/>
        <v>0.74139777748025171</v>
      </c>
      <c r="J34" s="85">
        <f t="shared" si="4"/>
        <v>0.81707250640082807</v>
      </c>
    </row>
    <row r="35" spans="1:10" x14ac:dyDescent="0.25">
      <c r="A35" s="75" t="s">
        <v>119</v>
      </c>
      <c r="B35" s="75" t="s">
        <v>158</v>
      </c>
      <c r="C35" s="75" t="s">
        <v>98</v>
      </c>
      <c r="D35" s="83">
        <v>0.80535615681943673</v>
      </c>
      <c r="E35" s="83">
        <v>0</v>
      </c>
      <c r="F35" s="83">
        <v>0.85258040388930445</v>
      </c>
      <c r="G35" s="83">
        <v>1</v>
      </c>
      <c r="H35" s="75" t="str">
        <f t="shared" si="5"/>
        <v>Sig</v>
      </c>
      <c r="I35" s="85">
        <f t="shared" si="3"/>
        <v>0.80535615681943673</v>
      </c>
      <c r="J35" s="85">
        <f t="shared" si="4"/>
        <v>0.85258040388930445</v>
      </c>
    </row>
    <row r="36" spans="1:10" x14ac:dyDescent="0.25">
      <c r="C36" s="75" t="s">
        <v>77</v>
      </c>
      <c r="D36" s="83">
        <v>0.73894912427022519</v>
      </c>
      <c r="E36" s="83">
        <v>1</v>
      </c>
      <c r="F36" s="83">
        <v>0.82883656418216045</v>
      </c>
      <c r="G36" s="83">
        <v>0</v>
      </c>
      <c r="H36" s="75" t="str">
        <f t="shared" si="5"/>
        <v>Sig</v>
      </c>
      <c r="I36" s="85">
        <f t="shared" si="3"/>
        <v>0.73894912427022519</v>
      </c>
      <c r="J36" s="85">
        <f t="shared" si="4"/>
        <v>0.82883656418216045</v>
      </c>
    </row>
    <row r="37" spans="1:10" x14ac:dyDescent="0.25">
      <c r="C37" s="75" t="s">
        <v>76</v>
      </c>
      <c r="D37" s="83">
        <v>0.78793103448275859</v>
      </c>
      <c r="E37" s="83">
        <v>1</v>
      </c>
      <c r="F37" s="83">
        <v>0.83096280087527352</v>
      </c>
      <c r="G37" s="83">
        <v>0</v>
      </c>
      <c r="H37" s="75" t="str">
        <f t="shared" si="5"/>
        <v>Sig</v>
      </c>
      <c r="I37" s="85">
        <f t="shared" si="3"/>
        <v>0.78793103448275859</v>
      </c>
      <c r="J37" s="85">
        <f t="shared" si="4"/>
        <v>0.83096280087527352</v>
      </c>
    </row>
    <row r="38" spans="1:10" x14ac:dyDescent="0.25">
      <c r="C38" s="75" t="s">
        <v>79</v>
      </c>
      <c r="D38" s="83">
        <v>0.7190775681341719</v>
      </c>
      <c r="E38" s="83">
        <v>1</v>
      </c>
      <c r="F38" s="83">
        <v>0.82704899525852338</v>
      </c>
      <c r="G38" s="83">
        <v>0</v>
      </c>
      <c r="H38" s="75" t="str">
        <f t="shared" si="5"/>
        <v>Sig</v>
      </c>
      <c r="I38" s="85">
        <f t="shared" si="3"/>
        <v>0.7190775681341719</v>
      </c>
      <c r="J38" s="85">
        <f t="shared" si="4"/>
        <v>0.82704899525852338</v>
      </c>
    </row>
    <row r="39" spans="1:10" x14ac:dyDescent="0.25">
      <c r="C39" s="75" t="s">
        <v>105</v>
      </c>
      <c r="D39" s="83">
        <v>0.81757036423841056</v>
      </c>
      <c r="E39" s="83">
        <v>1</v>
      </c>
      <c r="F39" s="83">
        <v>0.82888705537220386</v>
      </c>
      <c r="G39" s="83">
        <v>0</v>
      </c>
      <c r="H39" s="75" t="str">
        <f t="shared" si="5"/>
        <v>Sig</v>
      </c>
      <c r="I39" s="85">
        <f t="shared" si="3"/>
        <v>0.81757036423841056</v>
      </c>
      <c r="J39" s="85">
        <f t="shared" si="4"/>
        <v>0.82888705537220386</v>
      </c>
    </row>
    <row r="40" spans="1:10" x14ac:dyDescent="0.25">
      <c r="C40" s="75" t="s">
        <v>80</v>
      </c>
      <c r="D40" s="83">
        <v>0.70510948905109494</v>
      </c>
      <c r="E40" s="83">
        <v>1</v>
      </c>
      <c r="F40" s="83">
        <v>0.83088674858850875</v>
      </c>
      <c r="G40" s="83">
        <v>0</v>
      </c>
      <c r="H40" s="75" t="str">
        <f t="shared" si="5"/>
        <v>Sig</v>
      </c>
      <c r="I40" s="85">
        <f t="shared" si="3"/>
        <v>0.70510948905109494</v>
      </c>
      <c r="J40" s="85">
        <f t="shared" si="4"/>
        <v>0.83088674858850875</v>
      </c>
    </row>
    <row r="41" spans="1:10" x14ac:dyDescent="0.25">
      <c r="C41" s="75" t="s">
        <v>78</v>
      </c>
      <c r="D41" s="83">
        <v>0.7804493017607772</v>
      </c>
      <c r="E41" s="83">
        <v>1</v>
      </c>
      <c r="F41" s="83">
        <v>0.84134222413422244</v>
      </c>
      <c r="G41" s="83">
        <v>0</v>
      </c>
      <c r="H41" s="75" t="str">
        <f t="shared" si="5"/>
        <v>Sig</v>
      </c>
      <c r="I41" s="85">
        <f t="shared" si="3"/>
        <v>0.7804493017607772</v>
      </c>
      <c r="J41" s="85">
        <f t="shared" si="4"/>
        <v>0.84134222413422244</v>
      </c>
    </row>
    <row r="42" spans="1:10" x14ac:dyDescent="0.25">
      <c r="A42" s="75" t="s">
        <v>120</v>
      </c>
      <c r="B42" s="75" t="s">
        <v>159</v>
      </c>
      <c r="C42" s="75" t="s">
        <v>98</v>
      </c>
      <c r="D42" s="83">
        <v>0.51948885892249408</v>
      </c>
      <c r="E42" s="83">
        <v>0</v>
      </c>
      <c r="F42" s="83">
        <v>0.57186918372773199</v>
      </c>
      <c r="G42" s="83">
        <v>1</v>
      </c>
      <c r="H42" s="75" t="str">
        <f t="shared" si="5"/>
        <v>Sig</v>
      </c>
      <c r="I42" s="85">
        <f t="shared" si="3"/>
        <v>0.51948885892249408</v>
      </c>
      <c r="J42" s="85">
        <f t="shared" si="4"/>
        <v>0.57186918372773199</v>
      </c>
    </row>
    <row r="43" spans="1:10" x14ac:dyDescent="0.25">
      <c r="C43" s="75" t="s">
        <v>77</v>
      </c>
      <c r="D43" s="83">
        <v>0.46768217373404691</v>
      </c>
      <c r="E43" s="83">
        <v>1</v>
      </c>
      <c r="F43" s="83">
        <v>0.54286435756070872</v>
      </c>
      <c r="G43" s="83">
        <v>0</v>
      </c>
      <c r="H43" s="75" t="str">
        <f t="shared" si="5"/>
        <v>Sig</v>
      </c>
      <c r="I43" s="85">
        <f t="shared" si="3"/>
        <v>0.46768217373404691</v>
      </c>
      <c r="J43" s="85">
        <f t="shared" si="4"/>
        <v>0.54286435756070872</v>
      </c>
    </row>
    <row r="44" spans="1:10" x14ac:dyDescent="0.25">
      <c r="C44" s="75" t="s">
        <v>76</v>
      </c>
      <c r="D44" s="83">
        <v>0.498914223669924</v>
      </c>
      <c r="E44" s="83">
        <v>1</v>
      </c>
      <c r="F44" s="83">
        <v>0.54618040062935913</v>
      </c>
      <c r="G44" s="83">
        <v>0</v>
      </c>
      <c r="H44" s="75" t="str">
        <f t="shared" si="5"/>
        <v>Sig</v>
      </c>
      <c r="I44" s="85">
        <f t="shared" si="3"/>
        <v>0.498914223669924</v>
      </c>
      <c r="J44" s="85">
        <f t="shared" si="4"/>
        <v>0.54618040062935913</v>
      </c>
    </row>
    <row r="45" spans="1:10" x14ac:dyDescent="0.25">
      <c r="C45" s="75" t="s">
        <v>79</v>
      </c>
      <c r="D45" s="83">
        <v>0.46786922209695603</v>
      </c>
      <c r="E45" s="83">
        <v>1</v>
      </c>
      <c r="F45" s="83">
        <v>0.54049812489809224</v>
      </c>
      <c r="G45" s="83">
        <v>0</v>
      </c>
      <c r="H45" s="75" t="str">
        <f t="shared" si="5"/>
        <v>Sig</v>
      </c>
      <c r="I45" s="85">
        <f t="shared" si="3"/>
        <v>0.46786922209695603</v>
      </c>
      <c r="J45" s="85">
        <f t="shared" si="4"/>
        <v>0.54049812489809224</v>
      </c>
    </row>
    <row r="46" spans="1:10" x14ac:dyDescent="0.25">
      <c r="C46" s="75" t="s">
        <v>105</v>
      </c>
      <c r="D46" s="83">
        <v>0.52774741955069826</v>
      </c>
      <c r="E46" s="83">
        <v>1</v>
      </c>
      <c r="F46" s="83">
        <v>0.54484633075475641</v>
      </c>
      <c r="G46" s="83">
        <v>0</v>
      </c>
      <c r="H46" s="75" t="str">
        <f t="shared" si="5"/>
        <v>Sig</v>
      </c>
      <c r="I46" s="85">
        <f t="shared" si="3"/>
        <v>0.52774741955069826</v>
      </c>
      <c r="J46" s="85">
        <f t="shared" si="4"/>
        <v>0.54484633075475641</v>
      </c>
    </row>
    <row r="47" spans="1:10" x14ac:dyDescent="0.25">
      <c r="C47" s="75" t="s">
        <v>80</v>
      </c>
      <c r="D47" s="83">
        <v>0.41149343738914507</v>
      </c>
      <c r="E47" s="83">
        <v>1</v>
      </c>
      <c r="F47" s="83">
        <v>0.54684715267758632</v>
      </c>
      <c r="G47" s="83">
        <v>0</v>
      </c>
      <c r="H47" s="75" t="str">
        <f t="shared" si="5"/>
        <v>Sig</v>
      </c>
      <c r="I47" s="85">
        <f t="shared" si="3"/>
        <v>0.41149343738914507</v>
      </c>
      <c r="J47" s="85">
        <f t="shared" si="4"/>
        <v>0.54684715267758632</v>
      </c>
    </row>
    <row r="48" spans="1:10" x14ac:dyDescent="0.25">
      <c r="C48" s="75" t="s">
        <v>78</v>
      </c>
      <c r="D48" s="83">
        <v>0.50068681318681318</v>
      </c>
      <c r="E48" s="83">
        <v>1</v>
      </c>
      <c r="F48" s="83">
        <v>0.55505637026362631</v>
      </c>
      <c r="G48" s="83">
        <v>0</v>
      </c>
      <c r="H48" s="75" t="str">
        <f t="shared" si="5"/>
        <v>Sig</v>
      </c>
      <c r="I48" s="85">
        <f t="shared" si="3"/>
        <v>0.50068681318681318</v>
      </c>
      <c r="J48" s="85">
        <f t="shared" si="4"/>
        <v>0.55505637026362631</v>
      </c>
    </row>
    <row r="51" spans="1:11" x14ac:dyDescent="0.25">
      <c r="A51" s="80" t="s">
        <v>73</v>
      </c>
      <c r="B51" s="81">
        <v>2014</v>
      </c>
      <c r="C51" s="75"/>
      <c r="D51" s="75"/>
      <c r="E51" s="75"/>
    </row>
    <row r="52" spans="1:11" x14ac:dyDescent="0.25">
      <c r="A52" s="80" t="s">
        <v>147</v>
      </c>
      <c r="B52" s="75" t="s">
        <v>154</v>
      </c>
      <c r="C52" s="75"/>
      <c r="D52" s="75"/>
      <c r="E52" s="75"/>
    </row>
    <row r="53" spans="1:11" x14ac:dyDescent="0.25">
      <c r="A53" s="75"/>
      <c r="B53" s="75"/>
      <c r="C53" s="75"/>
      <c r="D53" s="75"/>
      <c r="E53" s="75"/>
    </row>
    <row r="54" spans="1:11" x14ac:dyDescent="0.25">
      <c r="A54" s="80" t="s">
        <v>187</v>
      </c>
      <c r="D54" s="80" t="s">
        <v>95</v>
      </c>
    </row>
    <row r="55" spans="1:11" x14ac:dyDescent="0.25">
      <c r="A55" s="80" t="s">
        <v>188</v>
      </c>
      <c r="B55" s="80" t="s">
        <v>146</v>
      </c>
      <c r="C55" s="80" t="s">
        <v>94</v>
      </c>
      <c r="D55" s="49" t="s">
        <v>30</v>
      </c>
      <c r="E55" s="49" t="s">
        <v>31</v>
      </c>
      <c r="F55" s="49" t="s">
        <v>32</v>
      </c>
      <c r="G55" s="49" t="s">
        <v>33</v>
      </c>
      <c r="H55" s="49" t="s">
        <v>34</v>
      </c>
      <c r="I55" s="49" t="s">
        <v>35</v>
      </c>
      <c r="J55" s="49" t="s">
        <v>36</v>
      </c>
      <c r="K55" s="49" t="s">
        <v>37</v>
      </c>
    </row>
    <row r="56" spans="1:11" x14ac:dyDescent="0.25">
      <c r="A56" s="75" t="s">
        <v>115</v>
      </c>
      <c r="B56" s="75" t="s">
        <v>92</v>
      </c>
      <c r="C56" s="75" t="s">
        <v>107</v>
      </c>
      <c r="D56" s="83">
        <v>0.60238907849829348</v>
      </c>
      <c r="E56" s="83">
        <v>0.66506717850287911</v>
      </c>
      <c r="F56" s="83">
        <v>0.70338983050847459</v>
      </c>
      <c r="G56" s="83">
        <v>0.72764530551415796</v>
      </c>
      <c r="H56" s="83">
        <v>0.77266009852216744</v>
      </c>
      <c r="I56" s="83">
        <v>0.77187499999999998</v>
      </c>
      <c r="J56" s="83">
        <v>0.73105841526894155</v>
      </c>
      <c r="K56" s="83">
        <v>0.69092827004219415</v>
      </c>
    </row>
    <row r="57" spans="1:11" x14ac:dyDescent="0.25">
      <c r="A57" s="75" t="s">
        <v>116</v>
      </c>
      <c r="B57" s="75" t="s">
        <v>155</v>
      </c>
      <c r="C57" s="75" t="s">
        <v>107</v>
      </c>
      <c r="D57" s="83">
        <v>0.53326996197718635</v>
      </c>
      <c r="E57" s="83">
        <v>0.55000000000000004</v>
      </c>
      <c r="F57" s="83">
        <v>0.61518825781748565</v>
      </c>
      <c r="G57" s="83">
        <v>0.67032401851534373</v>
      </c>
      <c r="H57" s="83">
        <v>0.71991371480472299</v>
      </c>
      <c r="I57" s="83">
        <v>0.74579785264716769</v>
      </c>
      <c r="J57" s="83">
        <v>0.69703796412181895</v>
      </c>
      <c r="K57" s="83">
        <v>0.59496831188784327</v>
      </c>
    </row>
    <row r="58" spans="1:11" x14ac:dyDescent="0.25">
      <c r="A58" s="75" t="s">
        <v>117</v>
      </c>
      <c r="B58" s="75" t="s">
        <v>156</v>
      </c>
      <c r="C58" s="75" t="s">
        <v>107</v>
      </c>
      <c r="D58" s="83">
        <v>0.48473967684021546</v>
      </c>
      <c r="E58" s="83">
        <v>0.50903761602344899</v>
      </c>
      <c r="F58" s="83">
        <v>0.52202977818292318</v>
      </c>
      <c r="G58" s="83">
        <v>0.57179693795326347</v>
      </c>
      <c r="H58" s="83">
        <v>0.59627592044011846</v>
      </c>
      <c r="I58" s="83">
        <v>0.62315320785266137</v>
      </c>
      <c r="J58" s="83">
        <v>0.56098609717643688</v>
      </c>
      <c r="K58" s="83">
        <v>0.47235862505940124</v>
      </c>
    </row>
    <row r="59" spans="1:11" x14ac:dyDescent="0.25">
      <c r="A59" s="75" t="s">
        <v>118</v>
      </c>
      <c r="B59" s="75" t="s">
        <v>157</v>
      </c>
      <c r="C59" s="75" t="s">
        <v>107</v>
      </c>
      <c r="D59" s="83">
        <v>0.70440251572327039</v>
      </c>
      <c r="E59" s="83">
        <v>0.69441723800195887</v>
      </c>
      <c r="F59" s="83">
        <v>0.73582044282681225</v>
      </c>
      <c r="G59" s="83">
        <v>0.77236820893116231</v>
      </c>
      <c r="H59" s="83">
        <v>0.81257941550190593</v>
      </c>
      <c r="I59" s="83">
        <v>0.83250336473755049</v>
      </c>
      <c r="J59" s="83">
        <v>0.80362989323843415</v>
      </c>
      <c r="K59" s="83">
        <v>0.76179952644041038</v>
      </c>
    </row>
    <row r="60" spans="1:11" x14ac:dyDescent="0.25">
      <c r="A60" s="75" t="s">
        <v>119</v>
      </c>
      <c r="B60" s="75" t="s">
        <v>158</v>
      </c>
      <c r="C60" s="75" t="s">
        <v>107</v>
      </c>
      <c r="D60" s="83">
        <v>0.76567164179104474</v>
      </c>
      <c r="E60" s="83">
        <v>0.77893056664006388</v>
      </c>
      <c r="F60" s="83">
        <v>0.80217186024551468</v>
      </c>
      <c r="G60" s="83">
        <v>0.83571601647685967</v>
      </c>
      <c r="H60" s="83">
        <v>0.84863724853990918</v>
      </c>
      <c r="I60" s="83">
        <v>0.85973410285478713</v>
      </c>
      <c r="J60" s="83">
        <v>0.81083756031176546</v>
      </c>
      <c r="K60" s="83">
        <v>0.71202412363362233</v>
      </c>
    </row>
    <row r="61" spans="1:11" x14ac:dyDescent="0.25">
      <c r="A61" s="75" t="s">
        <v>120</v>
      </c>
      <c r="B61" s="75" t="s">
        <v>159</v>
      </c>
      <c r="C61" s="75" t="s">
        <v>107</v>
      </c>
      <c r="D61" s="83">
        <v>0.45303867403314918</v>
      </c>
      <c r="E61" s="83">
        <v>0.47936350074589756</v>
      </c>
      <c r="F61" s="83">
        <v>0.5131864722308408</v>
      </c>
      <c r="G61" s="83">
        <v>0.55402298850574716</v>
      </c>
      <c r="H61" s="83">
        <v>0.56705271133239532</v>
      </c>
      <c r="I61" s="83">
        <v>0.58411442060681806</v>
      </c>
      <c r="J61" s="83">
        <v>0.53392308268985678</v>
      </c>
      <c r="K61" s="83">
        <v>0.44487460023565056</v>
      </c>
    </row>
    <row r="63" spans="1:11" s="75" customFormat="1" x14ac:dyDescent="0.25">
      <c r="A63" s="80" t="s">
        <v>73</v>
      </c>
      <c r="B63" s="81">
        <v>2014</v>
      </c>
    </row>
    <row r="64" spans="1:11" s="75" customFormat="1" x14ac:dyDescent="0.25">
      <c r="A64" s="80" t="s">
        <v>147</v>
      </c>
      <c r="B64" s="75" t="s">
        <v>154</v>
      </c>
    </row>
    <row r="65" spans="1:11" s="75" customFormat="1" x14ac:dyDescent="0.25"/>
    <row r="66" spans="1:11" s="75" customFormat="1" x14ac:dyDescent="0.25">
      <c r="A66" s="80" t="s">
        <v>195</v>
      </c>
      <c r="B66"/>
      <c r="C66"/>
      <c r="D66" s="80" t="s">
        <v>95</v>
      </c>
      <c r="E66"/>
      <c r="F66"/>
      <c r="G66"/>
      <c r="H66"/>
      <c r="I66"/>
      <c r="J66"/>
      <c r="K66"/>
    </row>
    <row r="67" spans="1:11" s="75" customFormat="1" x14ac:dyDescent="0.25">
      <c r="A67" s="80" t="s">
        <v>188</v>
      </c>
      <c r="B67" s="80" t="s">
        <v>146</v>
      </c>
      <c r="C67" s="80" t="s">
        <v>94</v>
      </c>
      <c r="D67" s="49" t="s">
        <v>30</v>
      </c>
      <c r="E67" s="49" t="s">
        <v>31</v>
      </c>
      <c r="F67" s="49" t="s">
        <v>32</v>
      </c>
      <c r="G67" s="49" t="s">
        <v>33</v>
      </c>
      <c r="H67" s="49" t="s">
        <v>34</v>
      </c>
      <c r="I67" s="49" t="s">
        <v>35</v>
      </c>
      <c r="J67" s="49" t="s">
        <v>36</v>
      </c>
      <c r="K67" s="49" t="s">
        <v>37</v>
      </c>
    </row>
    <row r="68" spans="1:11" s="75" customFormat="1" x14ac:dyDescent="0.25">
      <c r="A68" s="75" t="s">
        <v>115</v>
      </c>
      <c r="B68" s="75" t="s">
        <v>92</v>
      </c>
      <c r="C68" s="75" t="s">
        <v>107</v>
      </c>
      <c r="D68" s="83">
        <v>0</v>
      </c>
      <c r="E68" s="83">
        <v>1</v>
      </c>
      <c r="F68" s="83">
        <v>1</v>
      </c>
      <c r="G68" s="83">
        <v>1</v>
      </c>
      <c r="H68" s="83">
        <v>1</v>
      </c>
      <c r="I68" s="83">
        <v>1</v>
      </c>
      <c r="J68" s="83">
        <v>1</v>
      </c>
      <c r="K68" s="83">
        <v>1</v>
      </c>
    </row>
    <row r="69" spans="1:11" s="75" customFormat="1" x14ac:dyDescent="0.25">
      <c r="A69" s="75" t="s">
        <v>116</v>
      </c>
      <c r="B69" s="75" t="s">
        <v>155</v>
      </c>
      <c r="C69" s="75" t="s">
        <v>107</v>
      </c>
      <c r="D69" s="83">
        <v>0</v>
      </c>
      <c r="E69" s="83">
        <v>0</v>
      </c>
      <c r="F69" s="83">
        <v>1</v>
      </c>
      <c r="G69" s="83">
        <v>1</v>
      </c>
      <c r="H69" s="83">
        <v>1</v>
      </c>
      <c r="I69" s="83">
        <v>1</v>
      </c>
      <c r="J69" s="83">
        <v>1</v>
      </c>
      <c r="K69" s="83">
        <v>1</v>
      </c>
    </row>
    <row r="70" spans="1:11" s="75" customFormat="1" x14ac:dyDescent="0.25">
      <c r="A70" s="75" t="s">
        <v>117</v>
      </c>
      <c r="B70" s="75" t="s">
        <v>156</v>
      </c>
      <c r="C70" s="75" t="s">
        <v>107</v>
      </c>
      <c r="D70" s="83">
        <v>0</v>
      </c>
      <c r="E70" s="83">
        <v>0</v>
      </c>
      <c r="F70" s="83">
        <v>1</v>
      </c>
      <c r="G70" s="83">
        <v>1</v>
      </c>
      <c r="H70" s="83">
        <v>1</v>
      </c>
      <c r="I70" s="83">
        <v>1</v>
      </c>
      <c r="J70" s="83">
        <v>1</v>
      </c>
      <c r="K70" s="83">
        <v>0</v>
      </c>
    </row>
    <row r="71" spans="1:11" s="75" customFormat="1" x14ac:dyDescent="0.25">
      <c r="A71" s="75" t="s">
        <v>118</v>
      </c>
      <c r="B71" s="75" t="s">
        <v>157</v>
      </c>
      <c r="C71" s="75" t="s">
        <v>107</v>
      </c>
      <c r="D71" s="83">
        <v>0</v>
      </c>
      <c r="E71" s="83">
        <v>0</v>
      </c>
      <c r="F71" s="83">
        <v>1</v>
      </c>
      <c r="G71" s="83">
        <v>1</v>
      </c>
      <c r="H71" s="83">
        <v>1</v>
      </c>
      <c r="I71" s="83">
        <v>1</v>
      </c>
      <c r="J71" s="83">
        <v>1</v>
      </c>
      <c r="K71" s="83">
        <v>1</v>
      </c>
    </row>
    <row r="72" spans="1:11" s="75" customFormat="1" x14ac:dyDescent="0.25">
      <c r="A72" s="75" t="s">
        <v>119</v>
      </c>
      <c r="B72" s="75" t="s">
        <v>158</v>
      </c>
      <c r="C72" s="75" t="s">
        <v>107</v>
      </c>
      <c r="D72" s="83">
        <v>0</v>
      </c>
      <c r="E72" s="83">
        <v>0</v>
      </c>
      <c r="F72" s="83">
        <v>1</v>
      </c>
      <c r="G72" s="83">
        <v>1</v>
      </c>
      <c r="H72" s="83">
        <v>1</v>
      </c>
      <c r="I72" s="83">
        <v>1</v>
      </c>
      <c r="J72" s="83">
        <v>1</v>
      </c>
      <c r="K72" s="83">
        <v>1</v>
      </c>
    </row>
    <row r="73" spans="1:11" s="75" customFormat="1" x14ac:dyDescent="0.25">
      <c r="A73" s="75" t="s">
        <v>120</v>
      </c>
      <c r="B73" s="75" t="s">
        <v>159</v>
      </c>
      <c r="C73" s="75" t="s">
        <v>107</v>
      </c>
      <c r="D73" s="83">
        <v>0</v>
      </c>
      <c r="E73" s="83">
        <v>0</v>
      </c>
      <c r="F73" s="83">
        <v>1</v>
      </c>
      <c r="G73" s="83">
        <v>1</v>
      </c>
      <c r="H73" s="83">
        <v>1</v>
      </c>
      <c r="I73" s="83">
        <v>1</v>
      </c>
      <c r="J73" s="83">
        <v>1</v>
      </c>
      <c r="K73" s="83">
        <v>0</v>
      </c>
    </row>
    <row r="74" spans="1:11" s="75" customFormat="1" x14ac:dyDescent="0.25"/>
    <row r="75" spans="1:11" s="75" customFormat="1" x14ac:dyDescent="0.25"/>
    <row r="78" spans="1:11" x14ac:dyDescent="0.25">
      <c r="A78" s="80" t="s">
        <v>73</v>
      </c>
      <c r="B78" s="81">
        <v>2014</v>
      </c>
      <c r="C78" s="75"/>
      <c r="D78" s="75"/>
      <c r="E78" s="75"/>
      <c r="F78" s="75"/>
      <c r="G78" s="75"/>
      <c r="H78" s="75"/>
      <c r="I78" s="75"/>
      <c r="J78" s="75"/>
      <c r="K78" s="75"/>
    </row>
    <row r="79" spans="1:11" x14ac:dyDescent="0.25">
      <c r="A79" s="80" t="s">
        <v>147</v>
      </c>
      <c r="B79" s="75" t="s">
        <v>154</v>
      </c>
      <c r="C79" s="75"/>
      <c r="D79" s="75"/>
      <c r="E79" s="75"/>
      <c r="F79" s="75"/>
      <c r="G79" s="75"/>
      <c r="H79" s="75"/>
      <c r="I79" s="75"/>
      <c r="J79" s="75"/>
      <c r="K79" s="75"/>
    </row>
    <row r="80" spans="1:11" x14ac:dyDescent="0.25">
      <c r="A80" s="75"/>
      <c r="B80" s="75"/>
      <c r="C80" s="75"/>
      <c r="D80" s="75"/>
      <c r="E80" s="75"/>
      <c r="F80" s="75"/>
      <c r="G80" s="75"/>
      <c r="H80" s="75"/>
      <c r="I80" s="75"/>
      <c r="J80" s="75"/>
      <c r="K80" s="75"/>
    </row>
    <row r="81" spans="1:8" x14ac:dyDescent="0.25">
      <c r="A81" s="80" t="s">
        <v>187</v>
      </c>
      <c r="D81" s="80" t="s">
        <v>95</v>
      </c>
    </row>
    <row r="82" spans="1:8" x14ac:dyDescent="0.25">
      <c r="A82" s="80" t="s">
        <v>188</v>
      </c>
      <c r="B82" s="80" t="s">
        <v>146</v>
      </c>
      <c r="C82" s="80" t="s">
        <v>94</v>
      </c>
      <c r="D82" s="49" t="s">
        <v>41</v>
      </c>
      <c r="E82" s="49" t="s">
        <v>85</v>
      </c>
      <c r="F82" s="49" t="s">
        <v>86</v>
      </c>
      <c r="G82" s="49" t="s">
        <v>84</v>
      </c>
      <c r="H82" s="49" t="s">
        <v>87</v>
      </c>
    </row>
    <row r="83" spans="1:8" x14ac:dyDescent="0.25">
      <c r="A83" s="75" t="s">
        <v>115</v>
      </c>
      <c r="B83" s="75" t="s">
        <v>92</v>
      </c>
      <c r="C83" s="75" t="s">
        <v>108</v>
      </c>
      <c r="D83" s="83">
        <v>0.73741485296560894</v>
      </c>
      <c r="E83" s="83">
        <v>0.71551724137931039</v>
      </c>
      <c r="F83" s="83">
        <v>0.69230769230769229</v>
      </c>
      <c r="G83" s="83">
        <v>0.68354430379746833</v>
      </c>
      <c r="H83" s="83">
        <v>0.63157894736842102</v>
      </c>
    </row>
    <row r="84" spans="1:8" x14ac:dyDescent="0.25">
      <c r="A84" s="75" t="s">
        <v>116</v>
      </c>
      <c r="B84" s="75" t="s">
        <v>155</v>
      </c>
      <c r="C84" s="75" t="s">
        <v>108</v>
      </c>
      <c r="D84" s="83">
        <v>0.69072811857621985</v>
      </c>
      <c r="E84" s="83">
        <v>0.61268556005398112</v>
      </c>
      <c r="F84" s="83">
        <v>0.64456981664315938</v>
      </c>
      <c r="G84" s="83">
        <v>0.63354037267080743</v>
      </c>
      <c r="H84" s="83">
        <v>0.56603773584905659</v>
      </c>
    </row>
    <row r="85" spans="1:8" x14ac:dyDescent="0.25">
      <c r="A85" s="75" t="s">
        <v>117</v>
      </c>
      <c r="B85" s="75" t="s">
        <v>156</v>
      </c>
      <c r="C85" s="75" t="s">
        <v>108</v>
      </c>
      <c r="D85" s="83">
        <v>0.57441395249470761</v>
      </c>
      <c r="E85" s="83">
        <v>0.47752442996742672</v>
      </c>
      <c r="F85" s="83">
        <v>0.49024707412223667</v>
      </c>
      <c r="G85" s="83">
        <v>0.53714285714285714</v>
      </c>
      <c r="H85" s="83">
        <v>0.51401869158878499</v>
      </c>
    </row>
    <row r="86" spans="1:8" x14ac:dyDescent="0.25">
      <c r="A86" s="75" t="s">
        <v>118</v>
      </c>
      <c r="B86" s="75" t="s">
        <v>157</v>
      </c>
      <c r="C86" s="75" t="s">
        <v>108</v>
      </c>
      <c r="D86" s="83">
        <v>0.79562453978219583</v>
      </c>
      <c r="E86" s="83">
        <v>0.79312581063553822</v>
      </c>
      <c r="F86" s="83">
        <v>0.77849740932642486</v>
      </c>
      <c r="G86" s="83">
        <v>0.77714285714285714</v>
      </c>
      <c r="H86" s="83">
        <v>0.72222222222222221</v>
      </c>
    </row>
    <row r="87" spans="1:8" x14ac:dyDescent="0.25">
      <c r="A87" s="75" t="s">
        <v>119</v>
      </c>
      <c r="B87" s="75" t="s">
        <v>158</v>
      </c>
      <c r="C87" s="75" t="s">
        <v>108</v>
      </c>
      <c r="D87" s="83">
        <v>0.82824524581822812</v>
      </c>
      <c r="E87" s="83">
        <v>0.75711159737417943</v>
      </c>
      <c r="F87" s="83">
        <v>0.79487179487179482</v>
      </c>
      <c r="G87" s="83">
        <v>0.80995475113122173</v>
      </c>
      <c r="H87" s="83">
        <v>0.84615384615384615</v>
      </c>
    </row>
    <row r="88" spans="1:8" x14ac:dyDescent="0.25">
      <c r="A88" s="75" t="s">
        <v>120</v>
      </c>
      <c r="B88" s="75" t="s">
        <v>159</v>
      </c>
      <c r="C88" s="75" t="s">
        <v>108</v>
      </c>
      <c r="D88" s="83">
        <v>0.54419723391461217</v>
      </c>
      <c r="E88" s="83">
        <v>0.48057259713701433</v>
      </c>
      <c r="F88" s="83">
        <v>0.49662618083670718</v>
      </c>
      <c r="G88" s="83">
        <v>0.52108433734939763</v>
      </c>
      <c r="H88" s="83">
        <v>0.51</v>
      </c>
    </row>
    <row r="89" spans="1:8" s="75" customFormat="1" x14ac:dyDescent="0.25">
      <c r="D89" s="83"/>
      <c r="E89" s="83"/>
      <c r="F89" s="83"/>
      <c r="G89" s="83"/>
      <c r="H89" s="83"/>
    </row>
    <row r="90" spans="1:8" s="75" customFormat="1" x14ac:dyDescent="0.25">
      <c r="D90" s="83"/>
      <c r="E90" s="83"/>
      <c r="F90" s="83"/>
      <c r="G90" s="83"/>
      <c r="H90" s="83"/>
    </row>
    <row r="91" spans="1:8" s="75" customFormat="1" x14ac:dyDescent="0.25">
      <c r="A91" s="80" t="s">
        <v>73</v>
      </c>
      <c r="B91" s="81">
        <v>2014</v>
      </c>
    </row>
    <row r="92" spans="1:8" s="75" customFormat="1" x14ac:dyDescent="0.25">
      <c r="A92" s="80" t="s">
        <v>147</v>
      </c>
      <c r="B92" s="75" t="s">
        <v>154</v>
      </c>
    </row>
    <row r="93" spans="1:8" s="75" customFormat="1" x14ac:dyDescent="0.25"/>
    <row r="94" spans="1:8" s="75" customFormat="1" x14ac:dyDescent="0.25">
      <c r="A94" s="80" t="s">
        <v>195</v>
      </c>
      <c r="B94"/>
      <c r="C94"/>
      <c r="D94" s="80" t="s">
        <v>95</v>
      </c>
      <c r="E94"/>
      <c r="F94"/>
      <c r="G94"/>
      <c r="H94"/>
    </row>
    <row r="95" spans="1:8" s="75" customFormat="1" x14ac:dyDescent="0.25">
      <c r="A95" s="80" t="s">
        <v>188</v>
      </c>
      <c r="B95" s="80" t="s">
        <v>146</v>
      </c>
      <c r="C95" s="80" t="s">
        <v>94</v>
      </c>
      <c r="D95" s="49" t="s">
        <v>41</v>
      </c>
      <c r="E95" s="49" t="s">
        <v>85</v>
      </c>
      <c r="F95" s="49" t="s">
        <v>86</v>
      </c>
      <c r="G95" s="49" t="s">
        <v>84</v>
      </c>
      <c r="H95" s="49" t="s">
        <v>87</v>
      </c>
    </row>
    <row r="96" spans="1:8" s="75" customFormat="1" x14ac:dyDescent="0.25">
      <c r="A96" s="75" t="s">
        <v>115</v>
      </c>
      <c r="B96" s="75" t="s">
        <v>92</v>
      </c>
      <c r="C96" s="75" t="s">
        <v>108</v>
      </c>
      <c r="D96" s="83">
        <v>0</v>
      </c>
      <c r="E96" s="83">
        <v>0</v>
      </c>
      <c r="F96" s="83">
        <v>0</v>
      </c>
      <c r="G96" s="83">
        <v>0</v>
      </c>
      <c r="H96" s="83">
        <v>0</v>
      </c>
    </row>
    <row r="97" spans="1:8" s="75" customFormat="1" x14ac:dyDescent="0.25">
      <c r="A97" s="75" t="s">
        <v>116</v>
      </c>
      <c r="B97" s="75" t="s">
        <v>155</v>
      </c>
      <c r="C97" s="75" t="s">
        <v>108</v>
      </c>
      <c r="D97" s="83">
        <v>0</v>
      </c>
      <c r="E97" s="83">
        <v>1</v>
      </c>
      <c r="F97" s="83">
        <v>1</v>
      </c>
      <c r="G97" s="83">
        <v>1</v>
      </c>
      <c r="H97" s="83">
        <v>1</v>
      </c>
    </row>
    <row r="98" spans="1:8" s="75" customFormat="1" x14ac:dyDescent="0.25">
      <c r="A98" s="75" t="s">
        <v>117</v>
      </c>
      <c r="B98" s="75" t="s">
        <v>156</v>
      </c>
      <c r="C98" s="75" t="s">
        <v>108</v>
      </c>
      <c r="D98" s="83">
        <v>0</v>
      </c>
      <c r="E98" s="83">
        <v>1</v>
      </c>
      <c r="F98" s="83">
        <v>1</v>
      </c>
      <c r="G98" s="83">
        <v>0</v>
      </c>
      <c r="H98" s="83">
        <v>0</v>
      </c>
    </row>
    <row r="99" spans="1:8" s="75" customFormat="1" x14ac:dyDescent="0.25">
      <c r="A99" s="75" t="s">
        <v>118</v>
      </c>
      <c r="B99" s="75" t="s">
        <v>157</v>
      </c>
      <c r="C99" s="75" t="s">
        <v>108</v>
      </c>
      <c r="D99" s="83">
        <v>0</v>
      </c>
      <c r="E99" s="83">
        <v>0</v>
      </c>
      <c r="F99" s="83">
        <v>0</v>
      </c>
      <c r="G99" s="83">
        <v>0</v>
      </c>
      <c r="H99" s="83">
        <v>0</v>
      </c>
    </row>
    <row r="100" spans="1:8" s="75" customFormat="1" x14ac:dyDescent="0.25">
      <c r="A100" s="75" t="s">
        <v>119</v>
      </c>
      <c r="B100" s="75" t="s">
        <v>158</v>
      </c>
      <c r="C100" s="75" t="s">
        <v>108</v>
      </c>
      <c r="D100" s="83">
        <v>0</v>
      </c>
      <c r="E100" s="83">
        <v>1</v>
      </c>
      <c r="F100" s="83">
        <v>0</v>
      </c>
      <c r="G100" s="83">
        <v>0</v>
      </c>
      <c r="H100" s="83">
        <v>0</v>
      </c>
    </row>
    <row r="101" spans="1:8" s="75" customFormat="1" x14ac:dyDescent="0.25">
      <c r="A101" s="75" t="s">
        <v>120</v>
      </c>
      <c r="B101" s="75" t="s">
        <v>159</v>
      </c>
      <c r="C101" s="75" t="s">
        <v>108</v>
      </c>
      <c r="D101" s="83">
        <v>0</v>
      </c>
      <c r="E101" s="83">
        <v>1</v>
      </c>
      <c r="F101" s="83">
        <v>1</v>
      </c>
      <c r="G101" s="83">
        <v>0</v>
      </c>
      <c r="H101" s="83">
        <v>0</v>
      </c>
    </row>
    <row r="105" spans="1:8" x14ac:dyDescent="0.25">
      <c r="A105" s="80" t="s">
        <v>73</v>
      </c>
      <c r="B105" s="81">
        <v>2014</v>
      </c>
      <c r="C105" s="75"/>
      <c r="D105" s="75"/>
      <c r="E105" s="75"/>
      <c r="F105" s="75"/>
      <c r="G105" s="75"/>
      <c r="H105" s="75"/>
    </row>
    <row r="106" spans="1:8" x14ac:dyDescent="0.25">
      <c r="A106" s="80" t="s">
        <v>147</v>
      </c>
      <c r="B106" s="75" t="s">
        <v>154</v>
      </c>
      <c r="C106" s="75"/>
      <c r="D106" s="75"/>
      <c r="E106" s="75"/>
      <c r="F106" s="75"/>
      <c r="G106" s="75"/>
      <c r="H106" s="75"/>
    </row>
    <row r="107" spans="1:8" x14ac:dyDescent="0.25">
      <c r="A107" s="75"/>
      <c r="B107" s="75"/>
      <c r="C107" s="75"/>
      <c r="D107" s="75"/>
      <c r="E107" s="75"/>
      <c r="F107" s="75"/>
      <c r="G107" s="75"/>
      <c r="H107" s="75"/>
    </row>
    <row r="108" spans="1:8" x14ac:dyDescent="0.25">
      <c r="A108" s="80" t="s">
        <v>187</v>
      </c>
      <c r="D108" s="80" t="s">
        <v>95</v>
      </c>
    </row>
    <row r="109" spans="1:8" x14ac:dyDescent="0.25">
      <c r="A109" s="80" t="s">
        <v>188</v>
      </c>
      <c r="B109" s="80" t="s">
        <v>146</v>
      </c>
      <c r="C109" s="80" t="s">
        <v>94</v>
      </c>
      <c r="D109" s="49" t="s">
        <v>110</v>
      </c>
      <c r="E109" s="49" t="s">
        <v>51</v>
      </c>
      <c r="F109" s="49" t="s">
        <v>111</v>
      </c>
      <c r="G109" s="49" t="s">
        <v>52</v>
      </c>
    </row>
    <row r="110" spans="1:8" x14ac:dyDescent="0.25">
      <c r="A110" s="75" t="s">
        <v>115</v>
      </c>
      <c r="B110" s="75" t="s">
        <v>92</v>
      </c>
      <c r="C110" s="75" t="s">
        <v>109</v>
      </c>
      <c r="D110" s="83">
        <v>0.74107773851590109</v>
      </c>
      <c r="E110" s="83">
        <v>0.7142857142857143</v>
      </c>
      <c r="F110" s="83">
        <v>0.76211453744493396</v>
      </c>
      <c r="G110" s="83">
        <v>0.65925925925925921</v>
      </c>
    </row>
    <row r="111" spans="1:8" x14ac:dyDescent="0.25">
      <c r="A111" s="75" t="s">
        <v>116</v>
      </c>
      <c r="B111" s="75" t="s">
        <v>155</v>
      </c>
      <c r="C111" s="75" t="s">
        <v>109</v>
      </c>
      <c r="D111" s="83">
        <v>0.69304316153706069</v>
      </c>
      <c r="E111" s="83">
        <v>0.63690476190476186</v>
      </c>
      <c r="F111" s="83">
        <v>0.6572104018912529</v>
      </c>
      <c r="G111" s="83">
        <v>0.63453815261044177</v>
      </c>
    </row>
    <row r="112" spans="1:8" x14ac:dyDescent="0.25">
      <c r="A112" s="75" t="s">
        <v>117</v>
      </c>
      <c r="B112" s="75" t="s">
        <v>156</v>
      </c>
      <c r="C112" s="75" t="s">
        <v>109</v>
      </c>
      <c r="D112" s="83">
        <v>0.57490402184401235</v>
      </c>
      <c r="E112" s="83">
        <v>0.45744680851063829</v>
      </c>
      <c r="F112" s="83">
        <v>0.58241758241758246</v>
      </c>
      <c r="G112" s="83">
        <v>0.52857142857142858</v>
      </c>
    </row>
    <row r="113" spans="1:7" x14ac:dyDescent="0.25">
      <c r="A113" s="75" t="s">
        <v>118</v>
      </c>
      <c r="B113" s="75" t="s">
        <v>157</v>
      </c>
      <c r="C113" s="75" t="s">
        <v>109</v>
      </c>
      <c r="D113" s="83">
        <v>0.79875012806064949</v>
      </c>
      <c r="E113" s="83">
        <v>0.73404255319148937</v>
      </c>
      <c r="F113" s="83">
        <v>0.7687224669603524</v>
      </c>
      <c r="G113" s="83">
        <v>0.76595744680851063</v>
      </c>
    </row>
    <row r="114" spans="1:7" x14ac:dyDescent="0.25">
      <c r="A114" s="75" t="s">
        <v>119</v>
      </c>
      <c r="B114" s="75" t="s">
        <v>158</v>
      </c>
      <c r="C114" s="75" t="s">
        <v>109</v>
      </c>
      <c r="D114" s="83">
        <v>0.82984737139626907</v>
      </c>
      <c r="E114" s="83">
        <v>0.72413793103448276</v>
      </c>
      <c r="F114" s="83">
        <v>0.81751824817518248</v>
      </c>
      <c r="G114" s="83">
        <v>0.77987421383647804</v>
      </c>
    </row>
    <row r="115" spans="1:7" x14ac:dyDescent="0.25">
      <c r="A115" s="75" t="s">
        <v>120</v>
      </c>
      <c r="B115" s="75" t="s">
        <v>159</v>
      </c>
      <c r="C115" s="75" t="s">
        <v>109</v>
      </c>
      <c r="D115" s="83">
        <v>0.54383700757415476</v>
      </c>
      <c r="E115" s="83">
        <v>0.47826086956521741</v>
      </c>
      <c r="F115" s="83">
        <v>0.54035874439461884</v>
      </c>
      <c r="G115" s="83">
        <v>0.53308823529411764</v>
      </c>
    </row>
    <row r="118" spans="1:7" x14ac:dyDescent="0.25">
      <c r="A118" s="80" t="s">
        <v>73</v>
      </c>
      <c r="B118" s="81">
        <v>2014</v>
      </c>
      <c r="C118" s="75"/>
      <c r="D118" s="75"/>
      <c r="E118" s="75"/>
      <c r="F118" s="75"/>
      <c r="G118" s="75"/>
    </row>
    <row r="119" spans="1:7" x14ac:dyDescent="0.25">
      <c r="A119" s="80" t="s">
        <v>147</v>
      </c>
      <c r="B119" s="75" t="s">
        <v>154</v>
      </c>
      <c r="C119" s="75"/>
      <c r="D119" s="75"/>
      <c r="E119" s="75"/>
      <c r="F119" s="75"/>
      <c r="G119" s="75"/>
    </row>
    <row r="120" spans="1:7" x14ac:dyDescent="0.25">
      <c r="A120" s="75"/>
      <c r="B120" s="75"/>
      <c r="C120" s="75"/>
      <c r="D120" s="75"/>
      <c r="E120" s="75"/>
      <c r="F120" s="75"/>
      <c r="G120" s="75"/>
    </row>
    <row r="121" spans="1:7" x14ac:dyDescent="0.25">
      <c r="A121" s="80" t="s">
        <v>195</v>
      </c>
      <c r="D121" s="80" t="s">
        <v>95</v>
      </c>
    </row>
    <row r="122" spans="1:7" x14ac:dyDescent="0.25">
      <c r="A122" s="80" t="s">
        <v>188</v>
      </c>
      <c r="B122" s="80" t="s">
        <v>146</v>
      </c>
      <c r="C122" s="80" t="s">
        <v>94</v>
      </c>
      <c r="D122" s="49" t="s">
        <v>110</v>
      </c>
      <c r="E122" s="49" t="s">
        <v>51</v>
      </c>
      <c r="F122" s="49" t="s">
        <v>111</v>
      </c>
      <c r="G122" s="49" t="s">
        <v>52</v>
      </c>
    </row>
    <row r="123" spans="1:7" x14ac:dyDescent="0.25">
      <c r="A123" s="75" t="s">
        <v>115</v>
      </c>
      <c r="B123" s="75" t="s">
        <v>92</v>
      </c>
      <c r="C123" s="75" t="s">
        <v>109</v>
      </c>
      <c r="D123" s="83">
        <v>0</v>
      </c>
      <c r="E123" s="83">
        <v>0</v>
      </c>
      <c r="F123" s="83">
        <v>0</v>
      </c>
      <c r="G123" s="83">
        <v>1</v>
      </c>
    </row>
    <row r="124" spans="1:7" x14ac:dyDescent="0.25">
      <c r="A124" s="75" t="s">
        <v>116</v>
      </c>
      <c r="B124" s="75" t="s">
        <v>155</v>
      </c>
      <c r="C124" s="75" t="s">
        <v>109</v>
      </c>
      <c r="D124" s="83">
        <v>0</v>
      </c>
      <c r="E124" s="83">
        <v>0</v>
      </c>
      <c r="F124" s="83">
        <v>0</v>
      </c>
      <c r="G124" s="83">
        <v>1</v>
      </c>
    </row>
    <row r="125" spans="1:7" x14ac:dyDescent="0.25">
      <c r="A125" s="75" t="s">
        <v>117</v>
      </c>
      <c r="B125" s="75" t="s">
        <v>156</v>
      </c>
      <c r="C125" s="75" t="s">
        <v>109</v>
      </c>
      <c r="D125" s="83">
        <v>0</v>
      </c>
      <c r="E125" s="83">
        <v>1</v>
      </c>
      <c r="F125" s="83">
        <v>0</v>
      </c>
      <c r="G125" s="83">
        <v>0</v>
      </c>
    </row>
    <row r="126" spans="1:7" x14ac:dyDescent="0.25">
      <c r="A126" s="75" t="s">
        <v>118</v>
      </c>
      <c r="B126" s="75" t="s">
        <v>157</v>
      </c>
      <c r="C126" s="75" t="s">
        <v>109</v>
      </c>
      <c r="D126" s="83">
        <v>0</v>
      </c>
      <c r="E126" s="83">
        <v>1</v>
      </c>
      <c r="F126" s="83">
        <v>0</v>
      </c>
      <c r="G126" s="83">
        <v>0</v>
      </c>
    </row>
    <row r="127" spans="1:7" x14ac:dyDescent="0.25">
      <c r="A127" s="75" t="s">
        <v>119</v>
      </c>
      <c r="B127" s="75" t="s">
        <v>158</v>
      </c>
      <c r="C127" s="75" t="s">
        <v>109</v>
      </c>
      <c r="D127" s="83">
        <v>0</v>
      </c>
      <c r="E127" s="83">
        <v>1</v>
      </c>
      <c r="F127" s="83">
        <v>0</v>
      </c>
      <c r="G127" s="83">
        <v>0</v>
      </c>
    </row>
    <row r="128" spans="1:7" x14ac:dyDescent="0.25">
      <c r="A128" s="75" t="s">
        <v>120</v>
      </c>
      <c r="B128" s="75" t="s">
        <v>159</v>
      </c>
      <c r="C128" s="75" t="s">
        <v>109</v>
      </c>
      <c r="D128" s="83">
        <v>0</v>
      </c>
      <c r="E128" s="83">
        <v>0</v>
      </c>
      <c r="F128" s="83">
        <v>0</v>
      </c>
      <c r="G128" s="83">
        <v>0</v>
      </c>
    </row>
    <row r="132" spans="1:7" x14ac:dyDescent="0.25">
      <c r="A132" s="80" t="s">
        <v>147</v>
      </c>
      <c r="B132" s="75" t="s">
        <v>153</v>
      </c>
      <c r="C132" s="75"/>
      <c r="D132" s="75"/>
      <c r="E132" s="75"/>
      <c r="F132" s="75"/>
      <c r="G132" s="75"/>
    </row>
    <row r="133" spans="1:7" x14ac:dyDescent="0.25">
      <c r="A133" s="80" t="s">
        <v>186</v>
      </c>
      <c r="B133" s="49" t="s">
        <v>192</v>
      </c>
      <c r="C133" s="75"/>
      <c r="D133" s="75"/>
      <c r="E133" s="75"/>
      <c r="F133" s="75"/>
      <c r="G133" s="75"/>
    </row>
    <row r="134" spans="1:7" x14ac:dyDescent="0.25">
      <c r="A134" s="75"/>
      <c r="B134" s="75"/>
      <c r="C134" s="75"/>
      <c r="D134" s="75"/>
      <c r="E134" s="75"/>
      <c r="F134" s="75"/>
      <c r="G134" s="75"/>
    </row>
    <row r="135" spans="1:7" x14ac:dyDescent="0.25">
      <c r="A135" s="80" t="s">
        <v>187</v>
      </c>
      <c r="D135" s="80" t="s">
        <v>73</v>
      </c>
    </row>
    <row r="136" spans="1:7" x14ac:dyDescent="0.25">
      <c r="A136" s="80" t="s">
        <v>188</v>
      </c>
      <c r="B136" s="80" t="s">
        <v>146</v>
      </c>
      <c r="C136" s="80" t="s">
        <v>94</v>
      </c>
      <c r="D136" s="75">
        <v>2012</v>
      </c>
      <c r="E136" s="75">
        <v>2013</v>
      </c>
      <c r="F136" s="75">
        <v>2014</v>
      </c>
    </row>
    <row r="137" spans="1:7" x14ac:dyDescent="0.25">
      <c r="A137" s="75" t="s">
        <v>115</v>
      </c>
      <c r="B137" s="75" t="s">
        <v>92</v>
      </c>
      <c r="C137" s="75" t="s">
        <v>98</v>
      </c>
      <c r="D137" s="83">
        <v>0.70862981207808795</v>
      </c>
      <c r="E137" s="83">
        <v>0.72129208937573908</v>
      </c>
      <c r="F137" s="83">
        <v>0.7167887862376553</v>
      </c>
    </row>
    <row r="138" spans="1:7" x14ac:dyDescent="0.25">
      <c r="C138" s="75" t="s">
        <v>77</v>
      </c>
      <c r="D138" s="83">
        <v>0.67265469061876249</v>
      </c>
      <c r="E138" s="83">
        <v>0.68807339449541283</v>
      </c>
      <c r="F138" s="83">
        <v>0.66518188567186343</v>
      </c>
    </row>
    <row r="139" spans="1:7" x14ac:dyDescent="0.25">
      <c r="C139" s="75" t="s">
        <v>76</v>
      </c>
      <c r="D139" s="83">
        <v>0.70673549655850543</v>
      </c>
      <c r="E139" s="83">
        <v>0.71282943809050225</v>
      </c>
      <c r="F139" s="83">
        <v>0.70526315789473681</v>
      </c>
    </row>
    <row r="140" spans="1:7" x14ac:dyDescent="0.25">
      <c r="C140" s="75" t="s">
        <v>79</v>
      </c>
      <c r="D140" s="83">
        <v>0.6</v>
      </c>
      <c r="E140" s="83">
        <v>0.64347826086956517</v>
      </c>
      <c r="F140" s="83">
        <v>0.63888888888888884</v>
      </c>
    </row>
    <row r="141" spans="1:7" x14ac:dyDescent="0.25">
      <c r="C141" s="75" t="s">
        <v>105</v>
      </c>
      <c r="D141" s="83">
        <v>0.71823899371069178</v>
      </c>
      <c r="E141" s="83">
        <v>0.73311748381128583</v>
      </c>
      <c r="F141" s="83">
        <v>0.73049731838127741</v>
      </c>
    </row>
    <row r="142" spans="1:7" x14ac:dyDescent="0.25">
      <c r="C142" s="75" t="s">
        <v>80</v>
      </c>
      <c r="D142" s="83">
        <v>0.6418284283030683</v>
      </c>
      <c r="E142" s="83">
        <v>0.64541590771098967</v>
      </c>
      <c r="F142" s="83">
        <v>0.62560386473429952</v>
      </c>
    </row>
    <row r="143" spans="1:7" x14ac:dyDescent="0.25">
      <c r="C143" s="75" t="s">
        <v>78</v>
      </c>
      <c r="D143" s="83">
        <v>0.68208392880342994</v>
      </c>
      <c r="E143" s="83">
        <v>0.69636655089500399</v>
      </c>
      <c r="F143" s="83">
        <v>0.68450553850260243</v>
      </c>
    </row>
    <row r="144" spans="1:7" x14ac:dyDescent="0.25">
      <c r="A144" s="75" t="s">
        <v>116</v>
      </c>
      <c r="B144" s="75" t="s">
        <v>155</v>
      </c>
      <c r="C144" s="75" t="s">
        <v>98</v>
      </c>
      <c r="D144" s="83">
        <v>0.65424430641821951</v>
      </c>
      <c r="E144" s="83">
        <v>0.65673527749143745</v>
      </c>
      <c r="F144" s="83">
        <v>0.65436565364206467</v>
      </c>
    </row>
    <row r="145" spans="1:6" x14ac:dyDescent="0.25">
      <c r="C145" s="75" t="s">
        <v>77</v>
      </c>
      <c r="D145" s="83">
        <v>0.5773785218456513</v>
      </c>
      <c r="E145" s="83">
        <v>0.57809694793536803</v>
      </c>
      <c r="F145" s="83">
        <v>0.57802690582959637</v>
      </c>
    </row>
    <row r="146" spans="1:6" x14ac:dyDescent="0.25">
      <c r="C146" s="75" t="s">
        <v>76</v>
      </c>
      <c r="D146" s="83">
        <v>0.63100890207715132</v>
      </c>
      <c r="E146" s="83">
        <v>0.62640364188163888</v>
      </c>
      <c r="F146" s="83">
        <v>0.6292218419877994</v>
      </c>
    </row>
    <row r="147" spans="1:6" x14ac:dyDescent="0.25">
      <c r="C147" s="75" t="s">
        <v>79</v>
      </c>
      <c r="D147" s="83">
        <v>0.47375160051216392</v>
      </c>
      <c r="E147" s="83">
        <v>0.50945775535939475</v>
      </c>
      <c r="F147" s="83">
        <v>0.51851851851851849</v>
      </c>
    </row>
    <row r="148" spans="1:6" x14ac:dyDescent="0.25">
      <c r="C148" s="75" t="s">
        <v>105</v>
      </c>
      <c r="D148" s="83">
        <v>0.67047489656024206</v>
      </c>
      <c r="E148" s="83">
        <v>0.67124976878969111</v>
      </c>
      <c r="F148" s="83">
        <v>0.66947014297729179</v>
      </c>
    </row>
    <row r="149" spans="1:6" x14ac:dyDescent="0.25">
      <c r="C149" s="75" t="s">
        <v>80</v>
      </c>
      <c r="D149" s="83">
        <v>0.49804228660924038</v>
      </c>
      <c r="E149" s="83">
        <v>0.50471520181063745</v>
      </c>
      <c r="F149" s="83">
        <v>0.48752834467120182</v>
      </c>
    </row>
    <row r="150" spans="1:6" x14ac:dyDescent="0.25">
      <c r="C150" s="75" t="s">
        <v>78</v>
      </c>
      <c r="D150" s="83">
        <v>0.62360581674431736</v>
      </c>
      <c r="E150" s="83">
        <v>0.62619968485890276</v>
      </c>
      <c r="F150" s="83">
        <v>0.62167342425359384</v>
      </c>
    </row>
    <row r="151" spans="1:6" x14ac:dyDescent="0.25">
      <c r="A151" s="75" t="s">
        <v>117</v>
      </c>
      <c r="B151" s="75" t="s">
        <v>156</v>
      </c>
      <c r="C151" s="75" t="s">
        <v>98</v>
      </c>
      <c r="D151" s="83">
        <v>0.51955820082319149</v>
      </c>
      <c r="E151" s="83">
        <v>0.52976047183437647</v>
      </c>
      <c r="F151" s="83">
        <v>0.53735846708971013</v>
      </c>
    </row>
    <row r="152" spans="1:6" x14ac:dyDescent="0.25">
      <c r="C152" s="75" t="s">
        <v>77</v>
      </c>
      <c r="D152" s="83">
        <v>0.45696795102628734</v>
      </c>
      <c r="E152" s="83">
        <v>0.47307996832937449</v>
      </c>
      <c r="F152" s="83">
        <v>0.4651623119556611</v>
      </c>
    </row>
    <row r="153" spans="1:6" x14ac:dyDescent="0.25">
      <c r="C153" s="75" t="s">
        <v>76</v>
      </c>
      <c r="D153" s="83">
        <v>0.50430646612675156</v>
      </c>
      <c r="E153" s="83">
        <v>0.50907404954298585</v>
      </c>
      <c r="F153" s="83">
        <v>0.51847017360657877</v>
      </c>
    </row>
    <row r="154" spans="1:6" x14ac:dyDescent="0.25">
      <c r="C154" s="75" t="s">
        <v>79</v>
      </c>
      <c r="D154" s="83">
        <v>0.3929384965831435</v>
      </c>
      <c r="E154" s="83">
        <v>0.43089430894308944</v>
      </c>
      <c r="F154" s="83">
        <v>0.46824542518837459</v>
      </c>
    </row>
    <row r="155" spans="1:6" x14ac:dyDescent="0.25">
      <c r="C155" s="75" t="s">
        <v>105</v>
      </c>
      <c r="D155" s="83">
        <v>0.52867030555399241</v>
      </c>
      <c r="E155" s="83">
        <v>0.54091985120054109</v>
      </c>
      <c r="F155" s="83">
        <v>0.55497258739609734</v>
      </c>
    </row>
    <row r="156" spans="1:6" x14ac:dyDescent="0.25">
      <c r="C156" s="75" t="s">
        <v>80</v>
      </c>
      <c r="D156" s="83">
        <v>0.39944617514710973</v>
      </c>
      <c r="E156" s="83">
        <v>0.40176151761517614</v>
      </c>
      <c r="F156" s="83">
        <v>0.40779661016949154</v>
      </c>
    </row>
    <row r="157" spans="1:6" x14ac:dyDescent="0.25">
      <c r="C157" s="75" t="s">
        <v>78</v>
      </c>
      <c r="D157" s="83">
        <v>0.48994060164782527</v>
      </c>
      <c r="E157" s="83">
        <v>0.50240948163584265</v>
      </c>
      <c r="F157" s="83">
        <v>0.50110567580245258</v>
      </c>
    </row>
    <row r="158" spans="1:6" x14ac:dyDescent="0.25">
      <c r="A158" s="75" t="s">
        <v>118</v>
      </c>
      <c r="B158" s="75" t="s">
        <v>157</v>
      </c>
      <c r="C158" s="75" t="s">
        <v>98</v>
      </c>
      <c r="D158" s="83">
        <v>0.76985394122169004</v>
      </c>
      <c r="E158" s="83">
        <v>0.77515024038461533</v>
      </c>
      <c r="F158" s="83">
        <v>0.77433284662462332</v>
      </c>
    </row>
    <row r="159" spans="1:6" x14ac:dyDescent="0.25">
      <c r="C159" s="75" t="s">
        <v>77</v>
      </c>
      <c r="D159" s="83">
        <v>0.71979805265055896</v>
      </c>
      <c r="E159" s="83">
        <v>0.7181421198888448</v>
      </c>
      <c r="F159" s="83">
        <v>0.71134835903519178</v>
      </c>
    </row>
    <row r="160" spans="1:6" x14ac:dyDescent="0.25">
      <c r="C160" s="75" t="s">
        <v>76</v>
      </c>
      <c r="D160" s="83">
        <v>0.76254480286738346</v>
      </c>
      <c r="E160" s="83">
        <v>0.7650562541363336</v>
      </c>
      <c r="F160" s="83">
        <v>0.75871941697032796</v>
      </c>
    </row>
    <row r="161" spans="1:6" x14ac:dyDescent="0.25">
      <c r="C161" s="75" t="s">
        <v>79</v>
      </c>
      <c r="D161" s="83">
        <v>0.67539863325740324</v>
      </c>
      <c r="E161" s="83">
        <v>0.68018539976825032</v>
      </c>
      <c r="F161" s="83">
        <v>0.71009771986970682</v>
      </c>
    </row>
    <row r="162" spans="1:6" x14ac:dyDescent="0.25">
      <c r="C162" s="75" t="s">
        <v>105</v>
      </c>
      <c r="D162" s="83">
        <v>0.78336046707460838</v>
      </c>
      <c r="E162" s="83">
        <v>0.78973118884264992</v>
      </c>
      <c r="F162" s="83">
        <v>0.78646722807844061</v>
      </c>
    </row>
    <row r="163" spans="1:6" x14ac:dyDescent="0.25">
      <c r="C163" s="75" t="s">
        <v>80</v>
      </c>
      <c r="D163" s="83">
        <v>0.65333796940194711</v>
      </c>
      <c r="E163" s="83">
        <v>0.65292328489354512</v>
      </c>
      <c r="F163" s="83">
        <v>0.65128900949796475</v>
      </c>
    </row>
    <row r="164" spans="1:6" x14ac:dyDescent="0.25">
      <c r="C164" s="75" t="s">
        <v>78</v>
      </c>
      <c r="D164" s="83">
        <v>0.73519652884124553</v>
      </c>
      <c r="E164" s="83">
        <v>0.74143423704570577</v>
      </c>
      <c r="F164" s="83">
        <v>0.74139777748025171</v>
      </c>
    </row>
    <row r="165" spans="1:6" x14ac:dyDescent="0.25">
      <c r="A165" s="75" t="s">
        <v>119</v>
      </c>
      <c r="B165" s="75" t="s">
        <v>158</v>
      </c>
      <c r="C165" s="75" t="s">
        <v>98</v>
      </c>
      <c r="D165" s="83">
        <v>0.79684090200561153</v>
      </c>
      <c r="E165" s="83">
        <v>0.81047328080613179</v>
      </c>
      <c r="F165" s="83">
        <v>0.80535615681943673</v>
      </c>
    </row>
    <row r="166" spans="1:6" x14ac:dyDescent="0.25">
      <c r="C166" s="75" t="s">
        <v>77</v>
      </c>
      <c r="D166" s="83">
        <v>0.73560767590618337</v>
      </c>
      <c r="E166" s="83">
        <v>0.7546259050683829</v>
      </c>
      <c r="F166" s="83">
        <v>0.73894912427022519</v>
      </c>
    </row>
    <row r="167" spans="1:6" x14ac:dyDescent="0.25">
      <c r="C167" s="75" t="s">
        <v>76</v>
      </c>
      <c r="D167" s="83">
        <v>0.77546129882578485</v>
      </c>
      <c r="E167" s="83">
        <v>0.79393011986738082</v>
      </c>
      <c r="F167" s="83">
        <v>0.78793103448275859</v>
      </c>
    </row>
    <row r="168" spans="1:6" x14ac:dyDescent="0.25">
      <c r="C168" s="75" t="s">
        <v>79</v>
      </c>
      <c r="D168" s="83">
        <v>0.70678336980306344</v>
      </c>
      <c r="E168" s="83">
        <v>0.72272727272727277</v>
      </c>
      <c r="F168" s="83">
        <v>0.7190775681341719</v>
      </c>
    </row>
    <row r="169" spans="1:6" x14ac:dyDescent="0.25">
      <c r="C169" s="75" t="s">
        <v>105</v>
      </c>
      <c r="D169" s="83">
        <v>0.80529671407552716</v>
      </c>
      <c r="E169" s="83">
        <v>0.81878793909841774</v>
      </c>
      <c r="F169" s="83">
        <v>0.81757036423841056</v>
      </c>
    </row>
    <row r="170" spans="1:6" x14ac:dyDescent="0.25">
      <c r="C170" s="75" t="s">
        <v>80</v>
      </c>
      <c r="D170" s="83">
        <v>0.68377976190476186</v>
      </c>
      <c r="E170" s="83">
        <v>0.69984802431610937</v>
      </c>
      <c r="F170" s="83">
        <v>0.70510948905109494</v>
      </c>
    </row>
    <row r="171" spans="1:6" x14ac:dyDescent="0.25">
      <c r="C171" s="75" t="s">
        <v>78</v>
      </c>
      <c r="D171" s="83">
        <v>0.77926843251920652</v>
      </c>
      <c r="E171" s="83">
        <v>0.79360946745562133</v>
      </c>
      <c r="F171" s="83">
        <v>0.7804493017607772</v>
      </c>
    </row>
    <row r="172" spans="1:6" x14ac:dyDescent="0.25">
      <c r="A172" s="75" t="s">
        <v>120</v>
      </c>
      <c r="B172" s="75" t="s">
        <v>159</v>
      </c>
      <c r="C172" s="75" t="s">
        <v>98</v>
      </c>
      <c r="D172" s="83">
        <v>0.51358936033920022</v>
      </c>
      <c r="E172" s="83">
        <v>0.52131758856432564</v>
      </c>
      <c r="F172" s="83">
        <v>0.51948885892249408</v>
      </c>
    </row>
    <row r="173" spans="1:6" x14ac:dyDescent="0.25">
      <c r="C173" s="75" t="s">
        <v>77</v>
      </c>
      <c r="D173" s="83">
        <v>0.45331325301204817</v>
      </c>
      <c r="E173" s="83">
        <v>0.46290189612530913</v>
      </c>
      <c r="F173" s="83">
        <v>0.46768217373404691</v>
      </c>
    </row>
    <row r="174" spans="1:6" x14ac:dyDescent="0.25">
      <c r="C174" s="75" t="s">
        <v>76</v>
      </c>
      <c r="D174" s="83">
        <v>0.4946050353003863</v>
      </c>
      <c r="E174" s="83">
        <v>0.49119156609793313</v>
      </c>
      <c r="F174" s="83">
        <v>0.498914223669924</v>
      </c>
    </row>
    <row r="175" spans="1:6" x14ac:dyDescent="0.25">
      <c r="C175" s="75" t="s">
        <v>79</v>
      </c>
      <c r="D175" s="83">
        <v>0.457280385078219</v>
      </c>
      <c r="E175" s="83">
        <v>0.47437425506555425</v>
      </c>
      <c r="F175" s="83">
        <v>0.46786922209695603</v>
      </c>
    </row>
    <row r="176" spans="1:6" x14ac:dyDescent="0.25">
      <c r="C176" s="75" t="s">
        <v>105</v>
      </c>
      <c r="D176" s="83">
        <v>0.52340450153329865</v>
      </c>
      <c r="E176" s="83">
        <v>0.53303939200556938</v>
      </c>
      <c r="F176" s="83">
        <v>0.52774741955069826</v>
      </c>
    </row>
    <row r="177" spans="1:10" x14ac:dyDescent="0.25">
      <c r="C177" s="75" t="s">
        <v>80</v>
      </c>
      <c r="D177" s="83">
        <v>0.42105263157894735</v>
      </c>
      <c r="E177" s="83">
        <v>0.4134682484298674</v>
      </c>
      <c r="F177" s="83">
        <v>0.41149343738914507</v>
      </c>
    </row>
    <row r="178" spans="1:10" x14ac:dyDescent="0.25">
      <c r="C178" s="75" t="s">
        <v>78</v>
      </c>
      <c r="D178" s="83">
        <v>0.49215209824653577</v>
      </c>
      <c r="E178" s="83">
        <v>0.50050103547331148</v>
      </c>
      <c r="F178" s="83">
        <v>0.50068681318681318</v>
      </c>
    </row>
    <row r="182" spans="1:10" x14ac:dyDescent="0.25">
      <c r="A182" s="80" t="s">
        <v>73</v>
      </c>
      <c r="B182" s="81">
        <v>2014</v>
      </c>
      <c r="C182" s="75"/>
      <c r="D182" s="75"/>
      <c r="E182" s="75"/>
      <c r="F182" s="75"/>
      <c r="G182" s="75"/>
    </row>
    <row r="183" spans="1:10" x14ac:dyDescent="0.25">
      <c r="A183" s="80" t="s">
        <v>147</v>
      </c>
      <c r="B183" s="75" t="s">
        <v>153</v>
      </c>
      <c r="C183" s="75"/>
      <c r="D183" s="75"/>
      <c r="E183" s="75"/>
      <c r="F183" s="75"/>
      <c r="G183" s="75"/>
    </row>
    <row r="184" spans="1:10" x14ac:dyDescent="0.25">
      <c r="A184" s="75"/>
      <c r="B184" s="75"/>
      <c r="C184" s="75"/>
      <c r="D184" s="75"/>
      <c r="E184" s="75"/>
      <c r="F184" s="75"/>
      <c r="G184" s="75"/>
    </row>
    <row r="185" spans="1:10" x14ac:dyDescent="0.25">
      <c r="D185" s="80" t="s">
        <v>186</v>
      </c>
      <c r="E185" s="80" t="s">
        <v>191</v>
      </c>
    </row>
    <row r="186" spans="1:10" x14ac:dyDescent="0.25">
      <c r="D186" s="49" t="s">
        <v>192</v>
      </c>
      <c r="E186" s="49"/>
      <c r="F186" s="49" t="s">
        <v>193</v>
      </c>
      <c r="G186" s="49"/>
    </row>
    <row r="187" spans="1:10" x14ac:dyDescent="0.25">
      <c r="A187" s="80" t="s">
        <v>94</v>
      </c>
      <c r="B187" s="80" t="s">
        <v>146</v>
      </c>
      <c r="C187" s="80" t="s">
        <v>188</v>
      </c>
      <c r="D187" s="75" t="s">
        <v>187</v>
      </c>
      <c r="E187" s="75" t="s">
        <v>195</v>
      </c>
      <c r="F187" s="75" t="s">
        <v>187</v>
      </c>
      <c r="G187" s="75" t="s">
        <v>195</v>
      </c>
      <c r="I187" t="s">
        <v>192</v>
      </c>
      <c r="J187" t="s">
        <v>193</v>
      </c>
    </row>
    <row r="188" spans="1:10" x14ac:dyDescent="0.25">
      <c r="A188" s="75" t="s">
        <v>98</v>
      </c>
      <c r="B188" s="75" t="s">
        <v>92</v>
      </c>
      <c r="C188" s="75" t="s">
        <v>115</v>
      </c>
      <c r="D188" s="83">
        <v>0.7167887862376553</v>
      </c>
      <c r="E188" s="83">
        <v>0</v>
      </c>
      <c r="F188" s="83">
        <v>0.77035294117647057</v>
      </c>
      <c r="G188" s="83">
        <v>1</v>
      </c>
      <c r="H188" t="str">
        <f>IF((E188+G188)&gt;0,"Sig","Not sig")</f>
        <v>Sig</v>
      </c>
      <c r="I188" s="85">
        <f>IF($H188="Sig",D188,0)</f>
        <v>0.7167887862376553</v>
      </c>
      <c r="J188" s="85">
        <f>IF($H188="Sig",F188,0)</f>
        <v>0.77035294117647057</v>
      </c>
    </row>
    <row r="189" spans="1:10" x14ac:dyDescent="0.25">
      <c r="A189" s="75" t="s">
        <v>98</v>
      </c>
      <c r="B189" s="75" t="s">
        <v>155</v>
      </c>
      <c r="C189" s="75" t="s">
        <v>116</v>
      </c>
      <c r="D189" s="83">
        <v>0.65436565364206467</v>
      </c>
      <c r="E189" s="83">
        <v>0</v>
      </c>
      <c r="F189" s="83">
        <v>0.73916776372274051</v>
      </c>
      <c r="G189" s="83">
        <v>1</v>
      </c>
      <c r="H189" s="75" t="str">
        <f t="shared" ref="H189:H229" si="10">IF((E189+G189)&gt;0,"Sig","Not sig")</f>
        <v>Sig</v>
      </c>
      <c r="I189" s="85">
        <f t="shared" ref="I189:I229" si="11">IF($H189="Sig",D189,0)</f>
        <v>0.65436565364206467</v>
      </c>
      <c r="J189" s="85">
        <f t="shared" ref="J189:J229" si="12">IF($H189="Sig",F189,0)</f>
        <v>0.73916776372274051</v>
      </c>
    </row>
    <row r="190" spans="1:10" x14ac:dyDescent="0.25">
      <c r="A190" s="75" t="s">
        <v>98</v>
      </c>
      <c r="B190" s="75" t="s">
        <v>156</v>
      </c>
      <c r="C190" s="75" t="s">
        <v>117</v>
      </c>
      <c r="D190" s="83">
        <v>0.53735846708971013</v>
      </c>
      <c r="E190" s="83">
        <v>0</v>
      </c>
      <c r="F190" s="83">
        <v>0.62107704199948466</v>
      </c>
      <c r="G190" s="83">
        <v>1</v>
      </c>
      <c r="H190" s="75" t="str">
        <f t="shared" si="10"/>
        <v>Sig</v>
      </c>
      <c r="I190" s="85">
        <f t="shared" si="11"/>
        <v>0.53735846708971013</v>
      </c>
      <c r="J190" s="85">
        <f t="shared" si="12"/>
        <v>0.62107704199948466</v>
      </c>
    </row>
    <row r="191" spans="1:10" x14ac:dyDescent="0.25">
      <c r="A191" s="75" t="s">
        <v>98</v>
      </c>
      <c r="B191" s="75" t="s">
        <v>157</v>
      </c>
      <c r="C191" s="75" t="s">
        <v>118</v>
      </c>
      <c r="D191" s="83">
        <v>0.77433284662462332</v>
      </c>
      <c r="E191" s="83">
        <v>0</v>
      </c>
      <c r="F191" s="83">
        <v>0.82967682268920517</v>
      </c>
      <c r="G191" s="83">
        <v>1</v>
      </c>
      <c r="H191" s="75" t="str">
        <f t="shared" si="10"/>
        <v>Sig</v>
      </c>
      <c r="I191" s="85">
        <f t="shared" si="11"/>
        <v>0.77433284662462332</v>
      </c>
      <c r="J191" s="85">
        <f t="shared" si="12"/>
        <v>0.82967682268920517</v>
      </c>
    </row>
    <row r="192" spans="1:10" x14ac:dyDescent="0.25">
      <c r="A192" s="75" t="s">
        <v>98</v>
      </c>
      <c r="B192" s="75" t="s">
        <v>158</v>
      </c>
      <c r="C192" s="75" t="s">
        <v>119</v>
      </c>
      <c r="D192" s="83">
        <v>0.80535615681943673</v>
      </c>
      <c r="E192" s="83">
        <v>0</v>
      </c>
      <c r="F192" s="83">
        <v>0.85258040388930445</v>
      </c>
      <c r="G192" s="83">
        <v>1</v>
      </c>
      <c r="H192" s="75" t="str">
        <f t="shared" si="10"/>
        <v>Sig</v>
      </c>
      <c r="I192" s="85">
        <f t="shared" si="11"/>
        <v>0.80535615681943673</v>
      </c>
      <c r="J192" s="85">
        <f t="shared" si="12"/>
        <v>0.85258040388930445</v>
      </c>
    </row>
    <row r="193" spans="1:10" x14ac:dyDescent="0.25">
      <c r="A193" s="75" t="s">
        <v>98</v>
      </c>
      <c r="B193" s="75" t="s">
        <v>159</v>
      </c>
      <c r="C193" s="75" t="s">
        <v>120</v>
      </c>
      <c r="D193" s="83">
        <v>0.51948885892249408</v>
      </c>
      <c r="E193" s="83">
        <v>0</v>
      </c>
      <c r="F193" s="83">
        <v>0.57186918372773199</v>
      </c>
      <c r="G193" s="83">
        <v>1</v>
      </c>
      <c r="H193" s="75" t="str">
        <f t="shared" si="10"/>
        <v>Sig</v>
      </c>
      <c r="I193" s="85">
        <f t="shared" si="11"/>
        <v>0.51948885892249408</v>
      </c>
      <c r="J193" s="85">
        <f t="shared" si="12"/>
        <v>0.57186918372773199</v>
      </c>
    </row>
    <row r="194" spans="1:10" x14ac:dyDescent="0.25">
      <c r="A194" s="75" t="s">
        <v>77</v>
      </c>
      <c r="B194" s="75" t="s">
        <v>92</v>
      </c>
      <c r="C194" s="75" t="s">
        <v>115</v>
      </c>
      <c r="D194" s="83">
        <v>0.66518188567186343</v>
      </c>
      <c r="E194" s="83">
        <v>1</v>
      </c>
      <c r="F194" s="83">
        <v>0.73975840336134457</v>
      </c>
      <c r="G194" s="83">
        <v>0</v>
      </c>
      <c r="H194" s="75" t="str">
        <f t="shared" si="10"/>
        <v>Sig</v>
      </c>
      <c r="I194" s="85">
        <f t="shared" si="11"/>
        <v>0.66518188567186343</v>
      </c>
      <c r="J194" s="85">
        <f t="shared" si="12"/>
        <v>0.73975840336134457</v>
      </c>
    </row>
    <row r="195" spans="1:10" x14ac:dyDescent="0.25">
      <c r="A195" s="75" t="s">
        <v>77</v>
      </c>
      <c r="B195" s="75" t="s">
        <v>155</v>
      </c>
      <c r="C195" s="75" t="s">
        <v>116</v>
      </c>
      <c r="D195" s="83">
        <v>0.57802690582959637</v>
      </c>
      <c r="E195" s="83">
        <v>1</v>
      </c>
      <c r="F195" s="83">
        <v>0.69168379910986599</v>
      </c>
      <c r="G195" s="83">
        <v>0</v>
      </c>
      <c r="H195" s="75" t="str">
        <f t="shared" si="10"/>
        <v>Sig</v>
      </c>
      <c r="I195" s="85">
        <f t="shared" si="11"/>
        <v>0.57802690582959637</v>
      </c>
      <c r="J195" s="85">
        <f t="shared" si="12"/>
        <v>0.69168379910986599</v>
      </c>
    </row>
    <row r="196" spans="1:10" x14ac:dyDescent="0.25">
      <c r="A196" s="75" t="s">
        <v>77</v>
      </c>
      <c r="B196" s="75" t="s">
        <v>156</v>
      </c>
      <c r="C196" s="75" t="s">
        <v>117</v>
      </c>
      <c r="D196" s="83">
        <v>0.4651623119556611</v>
      </c>
      <c r="E196" s="83">
        <v>1</v>
      </c>
      <c r="F196" s="83">
        <v>0.5742142084973586</v>
      </c>
      <c r="G196" s="83">
        <v>0</v>
      </c>
      <c r="H196" s="75" t="str">
        <f t="shared" si="10"/>
        <v>Sig</v>
      </c>
      <c r="I196" s="85">
        <f t="shared" si="11"/>
        <v>0.4651623119556611</v>
      </c>
      <c r="J196" s="85">
        <f t="shared" si="12"/>
        <v>0.5742142084973586</v>
      </c>
    </row>
    <row r="197" spans="1:10" x14ac:dyDescent="0.25">
      <c r="A197" s="75" t="s">
        <v>77</v>
      </c>
      <c r="B197" s="75" t="s">
        <v>157</v>
      </c>
      <c r="C197" s="75" t="s">
        <v>118</v>
      </c>
      <c r="D197" s="83">
        <v>0.71134835903519178</v>
      </c>
      <c r="E197" s="83">
        <v>1</v>
      </c>
      <c r="F197" s="83">
        <v>0.79950328766565559</v>
      </c>
      <c r="G197" s="83">
        <v>0</v>
      </c>
      <c r="H197" s="75" t="str">
        <f t="shared" si="10"/>
        <v>Sig</v>
      </c>
      <c r="I197" s="85">
        <f t="shared" si="11"/>
        <v>0.71134835903519178</v>
      </c>
      <c r="J197" s="85">
        <f t="shared" si="12"/>
        <v>0.79950328766565559</v>
      </c>
    </row>
    <row r="198" spans="1:10" x14ac:dyDescent="0.25">
      <c r="A198" s="75" t="s">
        <v>77</v>
      </c>
      <c r="B198" s="75" t="s">
        <v>158</v>
      </c>
      <c r="C198" s="75" t="s">
        <v>119</v>
      </c>
      <c r="D198" s="83">
        <v>0.73894912427022519</v>
      </c>
      <c r="E198" s="83">
        <v>1</v>
      </c>
      <c r="F198" s="83">
        <v>0.82883656418216045</v>
      </c>
      <c r="G198" s="83">
        <v>0</v>
      </c>
      <c r="H198" s="75" t="str">
        <f t="shared" si="10"/>
        <v>Sig</v>
      </c>
      <c r="I198" s="85">
        <f t="shared" si="11"/>
        <v>0.73894912427022519</v>
      </c>
      <c r="J198" s="85">
        <f t="shared" si="12"/>
        <v>0.82883656418216045</v>
      </c>
    </row>
    <row r="199" spans="1:10" x14ac:dyDescent="0.25">
      <c r="A199" s="75" t="s">
        <v>77</v>
      </c>
      <c r="B199" s="75" t="s">
        <v>159</v>
      </c>
      <c r="C199" s="75" t="s">
        <v>120</v>
      </c>
      <c r="D199" s="83">
        <v>0.46768217373404691</v>
      </c>
      <c r="E199" s="83">
        <v>1</v>
      </c>
      <c r="F199" s="83">
        <v>0.54286435756070872</v>
      </c>
      <c r="G199" s="83">
        <v>0</v>
      </c>
      <c r="H199" s="75" t="str">
        <f t="shared" si="10"/>
        <v>Sig</v>
      </c>
      <c r="I199" s="85">
        <f t="shared" si="11"/>
        <v>0.46768217373404691</v>
      </c>
      <c r="J199" s="85">
        <f t="shared" si="12"/>
        <v>0.54286435756070872</v>
      </c>
    </row>
    <row r="200" spans="1:10" x14ac:dyDescent="0.25">
      <c r="A200" s="75" t="s">
        <v>76</v>
      </c>
      <c r="B200" s="75" t="s">
        <v>92</v>
      </c>
      <c r="C200" s="75" t="s">
        <v>115</v>
      </c>
      <c r="D200" s="83">
        <v>0.70526315789473681</v>
      </c>
      <c r="E200" s="83">
        <v>1</v>
      </c>
      <c r="F200" s="83">
        <v>0.74159861420440487</v>
      </c>
      <c r="G200" s="83">
        <v>0</v>
      </c>
      <c r="H200" s="75" t="str">
        <f t="shared" si="10"/>
        <v>Sig</v>
      </c>
      <c r="I200" s="85">
        <f t="shared" si="11"/>
        <v>0.70526315789473681</v>
      </c>
      <c r="J200" s="85">
        <f t="shared" si="12"/>
        <v>0.74159861420440487</v>
      </c>
    </row>
    <row r="201" spans="1:10" x14ac:dyDescent="0.25">
      <c r="A201" s="75" t="s">
        <v>76</v>
      </c>
      <c r="B201" s="75" t="s">
        <v>155</v>
      </c>
      <c r="C201" s="75" t="s">
        <v>116</v>
      </c>
      <c r="D201" s="83">
        <v>0.6292218419877994</v>
      </c>
      <c r="E201" s="83">
        <v>1</v>
      </c>
      <c r="F201" s="83">
        <v>0.69586643870059339</v>
      </c>
      <c r="G201" s="83">
        <v>0</v>
      </c>
      <c r="H201" s="75" t="str">
        <f t="shared" si="10"/>
        <v>Sig</v>
      </c>
      <c r="I201" s="85">
        <f t="shared" si="11"/>
        <v>0.6292218419877994</v>
      </c>
      <c r="J201" s="85">
        <f t="shared" si="12"/>
        <v>0.69586643870059339</v>
      </c>
    </row>
    <row r="202" spans="1:10" x14ac:dyDescent="0.25">
      <c r="A202" s="75" t="s">
        <v>76</v>
      </c>
      <c r="B202" s="75" t="s">
        <v>156</v>
      </c>
      <c r="C202" s="75" t="s">
        <v>117</v>
      </c>
      <c r="D202" s="83">
        <v>0.51847017360657877</v>
      </c>
      <c r="E202" s="83">
        <v>1</v>
      </c>
      <c r="F202" s="83">
        <v>0.57766791214799962</v>
      </c>
      <c r="G202" s="83">
        <v>0</v>
      </c>
      <c r="H202" s="75" t="str">
        <f t="shared" si="10"/>
        <v>Sig</v>
      </c>
      <c r="I202" s="85">
        <f t="shared" si="11"/>
        <v>0.51847017360657877</v>
      </c>
      <c r="J202" s="85">
        <f t="shared" si="12"/>
        <v>0.57766791214799962</v>
      </c>
    </row>
    <row r="203" spans="1:10" x14ac:dyDescent="0.25">
      <c r="A203" s="75" t="s">
        <v>76</v>
      </c>
      <c r="B203" s="75" t="s">
        <v>157</v>
      </c>
      <c r="C203" s="75" t="s">
        <v>118</v>
      </c>
      <c r="D203" s="83">
        <v>0.75871941697032796</v>
      </c>
      <c r="E203" s="83">
        <v>1</v>
      </c>
      <c r="F203" s="83">
        <v>0.80156022561863172</v>
      </c>
      <c r="G203" s="83">
        <v>0</v>
      </c>
      <c r="H203" s="75" t="str">
        <f t="shared" si="10"/>
        <v>Sig</v>
      </c>
      <c r="I203" s="85">
        <f t="shared" si="11"/>
        <v>0.75871941697032796</v>
      </c>
      <c r="J203" s="85">
        <f t="shared" si="12"/>
        <v>0.80156022561863172</v>
      </c>
    </row>
    <row r="204" spans="1:10" x14ac:dyDescent="0.25">
      <c r="A204" s="75" t="s">
        <v>76</v>
      </c>
      <c r="B204" s="75" t="s">
        <v>158</v>
      </c>
      <c r="C204" s="75" t="s">
        <v>119</v>
      </c>
      <c r="D204" s="83">
        <v>0.78793103448275859</v>
      </c>
      <c r="E204" s="83">
        <v>1</v>
      </c>
      <c r="F204" s="83">
        <v>0.83096280087527352</v>
      </c>
      <c r="G204" s="83">
        <v>0</v>
      </c>
      <c r="H204" s="75" t="str">
        <f t="shared" si="10"/>
        <v>Sig</v>
      </c>
      <c r="I204" s="85">
        <f t="shared" si="11"/>
        <v>0.78793103448275859</v>
      </c>
      <c r="J204" s="85">
        <f t="shared" si="12"/>
        <v>0.83096280087527352</v>
      </c>
    </row>
    <row r="205" spans="1:10" x14ac:dyDescent="0.25">
      <c r="A205" s="75" t="s">
        <v>76</v>
      </c>
      <c r="B205" s="75" t="s">
        <v>159</v>
      </c>
      <c r="C205" s="75" t="s">
        <v>120</v>
      </c>
      <c r="D205" s="83">
        <v>0.498914223669924</v>
      </c>
      <c r="E205" s="83">
        <v>1</v>
      </c>
      <c r="F205" s="83">
        <v>0.54618040062935913</v>
      </c>
      <c r="G205" s="83">
        <v>0</v>
      </c>
      <c r="H205" s="75" t="str">
        <f t="shared" si="10"/>
        <v>Sig</v>
      </c>
      <c r="I205" s="85">
        <f t="shared" si="11"/>
        <v>0.498914223669924</v>
      </c>
      <c r="J205" s="85">
        <f t="shared" si="12"/>
        <v>0.54618040062935913</v>
      </c>
    </row>
    <row r="206" spans="1:10" x14ac:dyDescent="0.25">
      <c r="A206" s="75" t="s">
        <v>79</v>
      </c>
      <c r="B206" s="75" t="s">
        <v>92</v>
      </c>
      <c r="C206" s="75" t="s">
        <v>115</v>
      </c>
      <c r="D206" s="83">
        <v>0.63888888888888884</v>
      </c>
      <c r="E206" s="83">
        <v>1</v>
      </c>
      <c r="F206" s="83">
        <v>0.73751422430142877</v>
      </c>
      <c r="G206" s="83">
        <v>0</v>
      </c>
      <c r="H206" s="75" t="str">
        <f t="shared" si="10"/>
        <v>Sig</v>
      </c>
      <c r="I206" s="85">
        <f t="shared" si="11"/>
        <v>0.63888888888888884</v>
      </c>
      <c r="J206" s="85">
        <f t="shared" si="12"/>
        <v>0.73751422430142877</v>
      </c>
    </row>
    <row r="207" spans="1:10" x14ac:dyDescent="0.25">
      <c r="A207" s="75" t="s">
        <v>79</v>
      </c>
      <c r="B207" s="75" t="s">
        <v>155</v>
      </c>
      <c r="C207" s="75" t="s">
        <v>116</v>
      </c>
      <c r="D207" s="83">
        <v>0.51851851851851849</v>
      </c>
      <c r="E207" s="83">
        <v>1</v>
      </c>
      <c r="F207" s="83">
        <v>0.68930699141405294</v>
      </c>
      <c r="G207" s="83">
        <v>0</v>
      </c>
      <c r="H207" s="75" t="str">
        <f t="shared" si="10"/>
        <v>Sig</v>
      </c>
      <c r="I207" s="85">
        <f t="shared" si="11"/>
        <v>0.51851851851851849</v>
      </c>
      <c r="J207" s="85">
        <f t="shared" si="12"/>
        <v>0.68930699141405294</v>
      </c>
    </row>
    <row r="208" spans="1:10" x14ac:dyDescent="0.25">
      <c r="A208" s="75" t="s">
        <v>79</v>
      </c>
      <c r="B208" s="75" t="s">
        <v>156</v>
      </c>
      <c r="C208" s="75" t="s">
        <v>117</v>
      </c>
      <c r="D208" s="83">
        <v>0.46824542518837459</v>
      </c>
      <c r="E208" s="83">
        <v>1</v>
      </c>
      <c r="F208" s="83">
        <v>0.57071744627054366</v>
      </c>
      <c r="G208" s="83">
        <v>0</v>
      </c>
      <c r="H208" s="75" t="str">
        <f t="shared" si="10"/>
        <v>Sig</v>
      </c>
      <c r="I208" s="85">
        <f t="shared" si="11"/>
        <v>0.46824542518837459</v>
      </c>
      <c r="J208" s="85">
        <f t="shared" si="12"/>
        <v>0.57071744627054366</v>
      </c>
    </row>
    <row r="209" spans="1:10" x14ac:dyDescent="0.25">
      <c r="A209" s="75" t="s">
        <v>79</v>
      </c>
      <c r="B209" s="75" t="s">
        <v>157</v>
      </c>
      <c r="C209" s="75" t="s">
        <v>118</v>
      </c>
      <c r="D209" s="83">
        <v>0.71009771986970682</v>
      </c>
      <c r="E209" s="83">
        <v>1</v>
      </c>
      <c r="F209" s="83">
        <v>0.79673178135656697</v>
      </c>
      <c r="G209" s="83">
        <v>0</v>
      </c>
      <c r="H209" s="75" t="str">
        <f t="shared" si="10"/>
        <v>Sig</v>
      </c>
      <c r="I209" s="85">
        <f t="shared" si="11"/>
        <v>0.71009771986970682</v>
      </c>
      <c r="J209" s="85">
        <f t="shared" si="12"/>
        <v>0.79673178135656697</v>
      </c>
    </row>
    <row r="210" spans="1:10" x14ac:dyDescent="0.25">
      <c r="A210" s="75" t="s">
        <v>79</v>
      </c>
      <c r="B210" s="75" t="s">
        <v>158</v>
      </c>
      <c r="C210" s="75" t="s">
        <v>119</v>
      </c>
      <c r="D210" s="83">
        <v>0.7190775681341719</v>
      </c>
      <c r="E210" s="83">
        <v>1</v>
      </c>
      <c r="F210" s="83">
        <v>0.82704899525852338</v>
      </c>
      <c r="G210" s="83">
        <v>0</v>
      </c>
      <c r="H210" s="75" t="str">
        <f t="shared" si="10"/>
        <v>Sig</v>
      </c>
      <c r="I210" s="85">
        <f t="shared" si="11"/>
        <v>0.7190775681341719</v>
      </c>
      <c r="J210" s="85">
        <f t="shared" si="12"/>
        <v>0.82704899525852338</v>
      </c>
    </row>
    <row r="211" spans="1:10" x14ac:dyDescent="0.25">
      <c r="A211" s="75" t="s">
        <v>79</v>
      </c>
      <c r="B211" s="75" t="s">
        <v>159</v>
      </c>
      <c r="C211" s="75" t="s">
        <v>120</v>
      </c>
      <c r="D211" s="83">
        <v>0.46786922209695603</v>
      </c>
      <c r="E211" s="83">
        <v>1</v>
      </c>
      <c r="F211" s="83">
        <v>0.54049812489809224</v>
      </c>
      <c r="G211" s="83">
        <v>0</v>
      </c>
      <c r="H211" s="75" t="str">
        <f t="shared" si="10"/>
        <v>Sig</v>
      </c>
      <c r="I211" s="85">
        <f t="shared" si="11"/>
        <v>0.46786922209695603</v>
      </c>
      <c r="J211" s="85">
        <f t="shared" si="12"/>
        <v>0.54049812489809224</v>
      </c>
    </row>
    <row r="212" spans="1:10" x14ac:dyDescent="0.25">
      <c r="A212" s="75" t="s">
        <v>105</v>
      </c>
      <c r="B212" s="75" t="s">
        <v>92</v>
      </c>
      <c r="C212" s="75" t="s">
        <v>115</v>
      </c>
      <c r="D212" s="83">
        <v>0.73049731838127741</v>
      </c>
      <c r="E212" s="83">
        <v>0</v>
      </c>
      <c r="F212" s="83">
        <v>0.73822775311112498</v>
      </c>
      <c r="G212" s="83">
        <v>0</v>
      </c>
      <c r="H212" s="75" t="str">
        <f t="shared" si="10"/>
        <v>Not sig</v>
      </c>
      <c r="I212" s="85">
        <f t="shared" si="11"/>
        <v>0</v>
      </c>
      <c r="J212" s="85">
        <f t="shared" si="12"/>
        <v>0</v>
      </c>
    </row>
    <row r="213" spans="1:10" x14ac:dyDescent="0.25">
      <c r="A213" s="75" t="s">
        <v>105</v>
      </c>
      <c r="B213" s="75" t="s">
        <v>155</v>
      </c>
      <c r="C213" s="75" t="s">
        <v>116</v>
      </c>
      <c r="D213" s="83">
        <v>0.66947014297729179</v>
      </c>
      <c r="E213" s="83">
        <v>1</v>
      </c>
      <c r="F213" s="83">
        <v>0.69458048717618248</v>
      </c>
      <c r="G213" s="83">
        <v>0</v>
      </c>
      <c r="H213" s="75" t="str">
        <f t="shared" si="10"/>
        <v>Sig</v>
      </c>
      <c r="I213" s="85">
        <f t="shared" si="11"/>
        <v>0.66947014297729179</v>
      </c>
      <c r="J213" s="85">
        <f t="shared" si="12"/>
        <v>0.69458048717618248</v>
      </c>
    </row>
    <row r="214" spans="1:10" x14ac:dyDescent="0.25">
      <c r="A214" s="75" t="s">
        <v>105</v>
      </c>
      <c r="B214" s="75" t="s">
        <v>156</v>
      </c>
      <c r="C214" s="75" t="s">
        <v>117</v>
      </c>
      <c r="D214" s="83">
        <v>0.55497258739609734</v>
      </c>
      <c r="E214" s="83">
        <v>1</v>
      </c>
      <c r="F214" s="83">
        <v>0.57568661462850534</v>
      </c>
      <c r="G214" s="83">
        <v>0</v>
      </c>
      <c r="H214" s="75" t="str">
        <f t="shared" si="10"/>
        <v>Sig</v>
      </c>
      <c r="I214" s="85">
        <f t="shared" si="11"/>
        <v>0.55497258739609734</v>
      </c>
      <c r="J214" s="85">
        <f t="shared" si="12"/>
        <v>0.57568661462850534</v>
      </c>
    </row>
    <row r="215" spans="1:10" x14ac:dyDescent="0.25">
      <c r="A215" s="75" t="s">
        <v>105</v>
      </c>
      <c r="B215" s="75" t="s">
        <v>157</v>
      </c>
      <c r="C215" s="75" t="s">
        <v>118</v>
      </c>
      <c r="D215" s="83">
        <v>0.78646722807844061</v>
      </c>
      <c r="E215" s="83">
        <v>1</v>
      </c>
      <c r="F215" s="83">
        <v>0.79945776008768132</v>
      </c>
      <c r="G215" s="83">
        <v>0</v>
      </c>
      <c r="H215" s="75" t="str">
        <f t="shared" si="10"/>
        <v>Sig</v>
      </c>
      <c r="I215" s="85">
        <f t="shared" si="11"/>
        <v>0.78646722807844061</v>
      </c>
      <c r="J215" s="85">
        <f t="shared" si="12"/>
        <v>0.79945776008768132</v>
      </c>
    </row>
    <row r="216" spans="1:10" x14ac:dyDescent="0.25">
      <c r="A216" s="75" t="s">
        <v>105</v>
      </c>
      <c r="B216" s="75" t="s">
        <v>158</v>
      </c>
      <c r="C216" s="75" t="s">
        <v>119</v>
      </c>
      <c r="D216" s="83">
        <v>0.81757036423841056</v>
      </c>
      <c r="E216" s="83">
        <v>1</v>
      </c>
      <c r="F216" s="83">
        <v>0.82888705537220386</v>
      </c>
      <c r="G216" s="83">
        <v>0</v>
      </c>
      <c r="H216" s="75" t="str">
        <f t="shared" si="10"/>
        <v>Sig</v>
      </c>
      <c r="I216" s="85">
        <f t="shared" si="11"/>
        <v>0.81757036423841056</v>
      </c>
      <c r="J216" s="85">
        <f t="shared" si="12"/>
        <v>0.82888705537220386</v>
      </c>
    </row>
    <row r="217" spans="1:10" x14ac:dyDescent="0.25">
      <c r="A217" s="75" t="s">
        <v>105</v>
      </c>
      <c r="B217" s="75" t="s">
        <v>159</v>
      </c>
      <c r="C217" s="75" t="s">
        <v>120</v>
      </c>
      <c r="D217" s="83">
        <v>0.52774741955069826</v>
      </c>
      <c r="E217" s="83">
        <v>1</v>
      </c>
      <c r="F217" s="83">
        <v>0.54484633075475641</v>
      </c>
      <c r="G217" s="83">
        <v>0</v>
      </c>
      <c r="H217" s="75" t="str">
        <f t="shared" si="10"/>
        <v>Sig</v>
      </c>
      <c r="I217" s="85">
        <f t="shared" si="11"/>
        <v>0.52774741955069826</v>
      </c>
      <c r="J217" s="85">
        <f t="shared" si="12"/>
        <v>0.54484633075475641</v>
      </c>
    </row>
    <row r="218" spans="1:10" x14ac:dyDescent="0.25">
      <c r="A218" s="75" t="s">
        <v>80</v>
      </c>
      <c r="B218" s="75" t="s">
        <v>92</v>
      </c>
      <c r="C218" s="75" t="s">
        <v>115</v>
      </c>
      <c r="D218" s="83">
        <v>0.62560386473429952</v>
      </c>
      <c r="E218" s="83">
        <v>1</v>
      </c>
      <c r="F218" s="83">
        <v>0.74368871733439812</v>
      </c>
      <c r="G218" s="83">
        <v>0</v>
      </c>
      <c r="H218" s="75" t="str">
        <f t="shared" si="10"/>
        <v>Sig</v>
      </c>
      <c r="I218" s="85">
        <f t="shared" si="11"/>
        <v>0.62560386473429952</v>
      </c>
      <c r="J218" s="85">
        <f t="shared" si="12"/>
        <v>0.74368871733439812</v>
      </c>
    </row>
    <row r="219" spans="1:10" x14ac:dyDescent="0.25">
      <c r="A219" s="75" t="s">
        <v>80</v>
      </c>
      <c r="B219" s="75" t="s">
        <v>155</v>
      </c>
      <c r="C219" s="75" t="s">
        <v>116</v>
      </c>
      <c r="D219" s="83">
        <v>0.48752834467120182</v>
      </c>
      <c r="E219" s="83">
        <v>1</v>
      </c>
      <c r="F219" s="83">
        <v>0.69822336761922144</v>
      </c>
      <c r="G219" s="83">
        <v>0</v>
      </c>
      <c r="H219" s="75" t="str">
        <f t="shared" si="10"/>
        <v>Sig</v>
      </c>
      <c r="I219" s="85">
        <f t="shared" si="11"/>
        <v>0.48752834467120182</v>
      </c>
      <c r="J219" s="85">
        <f t="shared" si="12"/>
        <v>0.69822336761922144</v>
      </c>
    </row>
    <row r="220" spans="1:10" x14ac:dyDescent="0.25">
      <c r="A220" s="75" t="s">
        <v>80</v>
      </c>
      <c r="B220" s="75" t="s">
        <v>156</v>
      </c>
      <c r="C220" s="75" t="s">
        <v>117</v>
      </c>
      <c r="D220" s="83">
        <v>0.40779661016949154</v>
      </c>
      <c r="E220" s="83">
        <v>1</v>
      </c>
      <c r="F220" s="83">
        <v>0.57864740859617714</v>
      </c>
      <c r="G220" s="83">
        <v>0</v>
      </c>
      <c r="H220" s="75" t="str">
        <f t="shared" si="10"/>
        <v>Sig</v>
      </c>
      <c r="I220" s="85">
        <f t="shared" si="11"/>
        <v>0.40779661016949154</v>
      </c>
      <c r="J220" s="85">
        <f t="shared" si="12"/>
        <v>0.57864740859617714</v>
      </c>
    </row>
    <row r="221" spans="1:10" x14ac:dyDescent="0.25">
      <c r="A221" s="75" t="s">
        <v>80</v>
      </c>
      <c r="B221" s="75" t="s">
        <v>157</v>
      </c>
      <c r="C221" s="75" t="s">
        <v>118</v>
      </c>
      <c r="D221" s="83">
        <v>0.65128900949796475</v>
      </c>
      <c r="E221" s="83">
        <v>1</v>
      </c>
      <c r="F221" s="83">
        <v>0.80389701051248352</v>
      </c>
      <c r="G221" s="83">
        <v>0</v>
      </c>
      <c r="H221" s="75" t="str">
        <f t="shared" si="10"/>
        <v>Sig</v>
      </c>
      <c r="I221" s="85">
        <f t="shared" si="11"/>
        <v>0.65128900949796475</v>
      </c>
      <c r="J221" s="85">
        <f t="shared" si="12"/>
        <v>0.80389701051248352</v>
      </c>
    </row>
    <row r="222" spans="1:10" x14ac:dyDescent="0.25">
      <c r="A222" s="75" t="s">
        <v>80</v>
      </c>
      <c r="B222" s="75" t="s">
        <v>158</v>
      </c>
      <c r="C222" s="75" t="s">
        <v>119</v>
      </c>
      <c r="D222" s="83">
        <v>0.70510948905109494</v>
      </c>
      <c r="E222" s="83">
        <v>1</v>
      </c>
      <c r="F222" s="83">
        <v>0.83088674858850875</v>
      </c>
      <c r="G222" s="83">
        <v>0</v>
      </c>
      <c r="H222" s="75" t="str">
        <f t="shared" si="10"/>
        <v>Sig</v>
      </c>
      <c r="I222" s="85">
        <f t="shared" si="11"/>
        <v>0.70510948905109494</v>
      </c>
      <c r="J222" s="85">
        <f t="shared" si="12"/>
        <v>0.83088674858850875</v>
      </c>
    </row>
    <row r="223" spans="1:10" x14ac:dyDescent="0.25">
      <c r="A223" s="75" t="s">
        <v>80</v>
      </c>
      <c r="B223" s="75" t="s">
        <v>159</v>
      </c>
      <c r="C223" s="75" t="s">
        <v>120</v>
      </c>
      <c r="D223" s="83">
        <v>0.41149343738914507</v>
      </c>
      <c r="E223" s="83">
        <v>1</v>
      </c>
      <c r="F223" s="83">
        <v>0.54684715267758632</v>
      </c>
      <c r="G223" s="83">
        <v>0</v>
      </c>
      <c r="H223" s="75" t="str">
        <f t="shared" si="10"/>
        <v>Sig</v>
      </c>
      <c r="I223" s="85">
        <f t="shared" si="11"/>
        <v>0.41149343738914507</v>
      </c>
      <c r="J223" s="85">
        <f t="shared" si="12"/>
        <v>0.54684715267758632</v>
      </c>
    </row>
    <row r="224" spans="1:10" x14ac:dyDescent="0.25">
      <c r="A224" s="75" t="s">
        <v>78</v>
      </c>
      <c r="B224" s="75" t="s">
        <v>92</v>
      </c>
      <c r="C224" s="75" t="s">
        <v>115</v>
      </c>
      <c r="D224" s="83">
        <v>0.68450553850260243</v>
      </c>
      <c r="E224" s="83">
        <v>1</v>
      </c>
      <c r="F224" s="83">
        <v>0.75853191234582684</v>
      </c>
      <c r="G224" s="83">
        <v>0</v>
      </c>
      <c r="H224" s="75" t="str">
        <f t="shared" si="10"/>
        <v>Sig</v>
      </c>
      <c r="I224" s="85">
        <f t="shared" si="11"/>
        <v>0.68450553850260243</v>
      </c>
      <c r="J224" s="85">
        <f t="shared" si="12"/>
        <v>0.75853191234582684</v>
      </c>
    </row>
    <row r="225" spans="1:10" x14ac:dyDescent="0.25">
      <c r="A225" s="75" t="s">
        <v>78</v>
      </c>
      <c r="B225" s="75" t="s">
        <v>155</v>
      </c>
      <c r="C225" s="75" t="s">
        <v>116</v>
      </c>
      <c r="D225" s="83">
        <v>0.62167342425359384</v>
      </c>
      <c r="E225" s="83">
        <v>1</v>
      </c>
      <c r="F225" s="83">
        <v>0.71282798833819239</v>
      </c>
      <c r="G225" s="83">
        <v>0</v>
      </c>
      <c r="H225" s="75" t="str">
        <f t="shared" si="10"/>
        <v>Sig</v>
      </c>
      <c r="I225" s="85">
        <f t="shared" si="11"/>
        <v>0.62167342425359384</v>
      </c>
      <c r="J225" s="85">
        <f t="shared" si="12"/>
        <v>0.71282798833819239</v>
      </c>
    </row>
    <row r="226" spans="1:10" x14ac:dyDescent="0.25">
      <c r="A226" s="75" t="s">
        <v>78</v>
      </c>
      <c r="B226" s="75" t="s">
        <v>156</v>
      </c>
      <c r="C226" s="75" t="s">
        <v>117</v>
      </c>
      <c r="D226" s="83">
        <v>0.50110567580245258</v>
      </c>
      <c r="E226" s="83">
        <v>1</v>
      </c>
      <c r="F226" s="83">
        <v>0.59647829647829653</v>
      </c>
      <c r="G226" s="83">
        <v>0</v>
      </c>
      <c r="H226" s="75" t="str">
        <f t="shared" si="10"/>
        <v>Sig</v>
      </c>
      <c r="I226" s="85">
        <f t="shared" si="11"/>
        <v>0.50110567580245258</v>
      </c>
      <c r="J226" s="85">
        <f t="shared" si="12"/>
        <v>0.59647829647829653</v>
      </c>
    </row>
    <row r="227" spans="1:10" x14ac:dyDescent="0.25">
      <c r="A227" s="75" t="s">
        <v>78</v>
      </c>
      <c r="B227" s="75" t="s">
        <v>157</v>
      </c>
      <c r="C227" s="75" t="s">
        <v>118</v>
      </c>
      <c r="D227" s="83">
        <v>0.74139777748025171</v>
      </c>
      <c r="E227" s="83">
        <v>1</v>
      </c>
      <c r="F227" s="83">
        <v>0.81707250640082807</v>
      </c>
      <c r="G227" s="83">
        <v>0</v>
      </c>
      <c r="H227" s="75" t="str">
        <f t="shared" si="10"/>
        <v>Sig</v>
      </c>
      <c r="I227" s="85">
        <f t="shared" si="11"/>
        <v>0.74139777748025171</v>
      </c>
      <c r="J227" s="85">
        <f t="shared" si="12"/>
        <v>0.81707250640082807</v>
      </c>
    </row>
    <row r="228" spans="1:10" x14ac:dyDescent="0.25">
      <c r="A228" s="75" t="s">
        <v>78</v>
      </c>
      <c r="B228" s="75" t="s">
        <v>158</v>
      </c>
      <c r="C228" s="75" t="s">
        <v>119</v>
      </c>
      <c r="D228" s="83">
        <v>0.7804493017607772</v>
      </c>
      <c r="E228" s="83">
        <v>1</v>
      </c>
      <c r="F228" s="83">
        <v>0.84134222413422244</v>
      </c>
      <c r="G228" s="83">
        <v>0</v>
      </c>
      <c r="H228" s="75" t="str">
        <f t="shared" si="10"/>
        <v>Sig</v>
      </c>
      <c r="I228" s="85">
        <f t="shared" si="11"/>
        <v>0.7804493017607772</v>
      </c>
      <c r="J228" s="85">
        <f t="shared" si="12"/>
        <v>0.84134222413422244</v>
      </c>
    </row>
    <row r="229" spans="1:10" x14ac:dyDescent="0.25">
      <c r="A229" s="75" t="s">
        <v>78</v>
      </c>
      <c r="B229" s="75" t="s">
        <v>159</v>
      </c>
      <c r="C229" s="75" t="s">
        <v>120</v>
      </c>
      <c r="D229" s="83">
        <v>0.50068681318681318</v>
      </c>
      <c r="E229" s="83">
        <v>1</v>
      </c>
      <c r="F229" s="83">
        <v>0.55505637026362631</v>
      </c>
      <c r="G229" s="83">
        <v>0</v>
      </c>
      <c r="H229" s="75" t="str">
        <f t="shared" si="10"/>
        <v>Sig</v>
      </c>
      <c r="I229" s="85">
        <f t="shared" si="11"/>
        <v>0.50068681318681318</v>
      </c>
      <c r="J229" s="85">
        <f t="shared" si="12"/>
        <v>0.55505637026362631</v>
      </c>
    </row>
    <row r="233" spans="1:10" x14ac:dyDescent="0.25">
      <c r="A233" s="80" t="s">
        <v>73</v>
      </c>
      <c r="B233" s="81">
        <v>2014</v>
      </c>
      <c r="C233" s="75"/>
      <c r="D233" s="75"/>
      <c r="E233" s="75"/>
      <c r="F233" s="75"/>
      <c r="G233" s="75"/>
    </row>
    <row r="234" spans="1:10" x14ac:dyDescent="0.25">
      <c r="A234" s="80" t="s">
        <v>147</v>
      </c>
      <c r="B234" s="75" t="s">
        <v>153</v>
      </c>
      <c r="C234" s="75"/>
      <c r="D234" s="75"/>
      <c r="E234" s="75"/>
      <c r="F234" s="75"/>
      <c r="G234" s="75"/>
    </row>
    <row r="235" spans="1:10" x14ac:dyDescent="0.25">
      <c r="A235" s="75"/>
      <c r="B235" s="75"/>
      <c r="C235" s="75"/>
      <c r="D235" s="75"/>
      <c r="E235" s="75"/>
      <c r="F235" s="75"/>
      <c r="G235" s="75"/>
    </row>
    <row r="236" spans="1:10" x14ac:dyDescent="0.25">
      <c r="D236" s="80" t="s">
        <v>186</v>
      </c>
      <c r="E236" s="80" t="s">
        <v>191</v>
      </c>
    </row>
    <row r="237" spans="1:10" x14ac:dyDescent="0.25">
      <c r="D237" s="49" t="s">
        <v>192</v>
      </c>
      <c r="E237" s="49"/>
      <c r="F237" s="49"/>
      <c r="G237" s="49" t="s">
        <v>193</v>
      </c>
      <c r="H237" s="49"/>
      <c r="I237" s="49"/>
    </row>
    <row r="238" spans="1:10" x14ac:dyDescent="0.25">
      <c r="A238" s="80" t="s">
        <v>188</v>
      </c>
      <c r="B238" s="80" t="s">
        <v>146</v>
      </c>
      <c r="C238" s="80" t="s">
        <v>94</v>
      </c>
      <c r="D238" s="75" t="s">
        <v>286</v>
      </c>
      <c r="E238" s="75" t="s">
        <v>187</v>
      </c>
      <c r="F238" s="75" t="s">
        <v>195</v>
      </c>
      <c r="G238" s="75" t="s">
        <v>286</v>
      </c>
      <c r="H238" s="75" t="s">
        <v>187</v>
      </c>
      <c r="I238" s="75" t="s">
        <v>195</v>
      </c>
    </row>
    <row r="239" spans="1:10" x14ac:dyDescent="0.25">
      <c r="A239" s="75" t="s">
        <v>115</v>
      </c>
      <c r="B239" s="75" t="s">
        <v>92</v>
      </c>
      <c r="C239" s="75" t="s">
        <v>98</v>
      </c>
      <c r="D239" s="83">
        <v>15695</v>
      </c>
      <c r="E239" s="83">
        <v>0.7167887862376553</v>
      </c>
      <c r="F239" s="83">
        <v>0</v>
      </c>
      <c r="G239" s="83">
        <v>8500</v>
      </c>
      <c r="H239" s="83">
        <v>0.77035294117647057</v>
      </c>
      <c r="I239" s="83">
        <v>1</v>
      </c>
    </row>
    <row r="240" spans="1:10" x14ac:dyDescent="0.25">
      <c r="A240" s="75" t="s">
        <v>115</v>
      </c>
      <c r="B240" s="75" t="s">
        <v>92</v>
      </c>
      <c r="C240" s="75" t="s">
        <v>77</v>
      </c>
      <c r="D240" s="83">
        <v>1347</v>
      </c>
      <c r="E240" s="83">
        <v>0.66518188567186343</v>
      </c>
      <c r="F240" s="83">
        <v>1</v>
      </c>
      <c r="G240" s="83">
        <v>22848</v>
      </c>
      <c r="H240" s="83">
        <v>0.73975840336134457</v>
      </c>
      <c r="I240" s="83">
        <v>0</v>
      </c>
    </row>
    <row r="241" spans="1:9" x14ac:dyDescent="0.25">
      <c r="A241" s="75" t="s">
        <v>115</v>
      </c>
      <c r="B241" s="75" t="s">
        <v>92</v>
      </c>
      <c r="C241" s="75" t="s">
        <v>76</v>
      </c>
      <c r="D241" s="83">
        <v>3990</v>
      </c>
      <c r="E241" s="83">
        <v>0.70526315789473681</v>
      </c>
      <c r="F241" s="83">
        <v>1</v>
      </c>
      <c r="G241" s="83">
        <v>20205</v>
      </c>
      <c r="H241" s="83">
        <v>0.74159861420440487</v>
      </c>
      <c r="I241" s="83">
        <v>0</v>
      </c>
    </row>
    <row r="242" spans="1:9" x14ac:dyDescent="0.25">
      <c r="A242" s="75" t="s">
        <v>115</v>
      </c>
      <c r="B242" s="75" t="s">
        <v>92</v>
      </c>
      <c r="C242" s="75" t="s">
        <v>79</v>
      </c>
      <c r="D242" s="83">
        <v>468</v>
      </c>
      <c r="E242" s="83">
        <v>0.63888888888888884</v>
      </c>
      <c r="F242" s="83">
        <v>1</v>
      </c>
      <c r="G242" s="83">
        <v>23727</v>
      </c>
      <c r="H242" s="83">
        <v>0.73751422430142877</v>
      </c>
      <c r="I242" s="83">
        <v>0</v>
      </c>
    </row>
    <row r="243" spans="1:9" x14ac:dyDescent="0.25">
      <c r="A243" s="75" t="s">
        <v>115</v>
      </c>
      <c r="B243" s="75" t="s">
        <v>92</v>
      </c>
      <c r="C243" s="75" t="s">
        <v>105</v>
      </c>
      <c r="D243" s="83">
        <v>8204</v>
      </c>
      <c r="E243" s="83">
        <v>0.73049731838127741</v>
      </c>
      <c r="F243" s="83">
        <v>0</v>
      </c>
      <c r="G243" s="83">
        <v>15991</v>
      </c>
      <c r="H243" s="83">
        <v>0.73822775311112498</v>
      </c>
      <c r="I243" s="83">
        <v>0</v>
      </c>
    </row>
    <row r="244" spans="1:9" x14ac:dyDescent="0.25">
      <c r="A244" s="75" t="s">
        <v>115</v>
      </c>
      <c r="B244" s="75" t="s">
        <v>92</v>
      </c>
      <c r="C244" s="75" t="s">
        <v>80</v>
      </c>
      <c r="D244" s="83">
        <v>1656</v>
      </c>
      <c r="E244" s="83">
        <v>0.62560386473429952</v>
      </c>
      <c r="F244" s="83">
        <v>1</v>
      </c>
      <c r="G244" s="83">
        <v>22539</v>
      </c>
      <c r="H244" s="83">
        <v>0.74368871733439812</v>
      </c>
      <c r="I244" s="83">
        <v>0</v>
      </c>
    </row>
    <row r="245" spans="1:9" x14ac:dyDescent="0.25">
      <c r="A245" s="75" t="s">
        <v>115</v>
      </c>
      <c r="B245" s="75" t="s">
        <v>92</v>
      </c>
      <c r="C245" s="75" t="s">
        <v>78</v>
      </c>
      <c r="D245" s="83">
        <v>7493</v>
      </c>
      <c r="E245" s="83">
        <v>0.68450553850260243</v>
      </c>
      <c r="F245" s="83">
        <v>1</v>
      </c>
      <c r="G245" s="83">
        <v>16702</v>
      </c>
      <c r="H245" s="83">
        <v>0.75853191234582684</v>
      </c>
      <c r="I245" s="83">
        <v>0</v>
      </c>
    </row>
    <row r="246" spans="1:9" x14ac:dyDescent="0.25">
      <c r="A246" s="75" t="s">
        <v>116</v>
      </c>
      <c r="B246" s="75" t="s">
        <v>155</v>
      </c>
      <c r="C246" s="75" t="s">
        <v>98</v>
      </c>
      <c r="D246" s="83">
        <v>29022</v>
      </c>
      <c r="E246" s="83">
        <v>0.65436565364206467</v>
      </c>
      <c r="F246" s="83">
        <v>0</v>
      </c>
      <c r="G246" s="83">
        <v>17471</v>
      </c>
      <c r="H246" s="83">
        <v>0.73916776372274051</v>
      </c>
      <c r="I246" s="83">
        <v>1</v>
      </c>
    </row>
    <row r="247" spans="1:9" x14ac:dyDescent="0.25">
      <c r="A247" s="75" t="s">
        <v>116</v>
      </c>
      <c r="B247" s="75" t="s">
        <v>155</v>
      </c>
      <c r="C247" s="75" t="s">
        <v>77</v>
      </c>
      <c r="D247" s="83">
        <v>2230</v>
      </c>
      <c r="E247" s="83">
        <v>0.57802690582959637</v>
      </c>
      <c r="F247" s="83">
        <v>1</v>
      </c>
      <c r="G247" s="83">
        <v>44263</v>
      </c>
      <c r="H247" s="83">
        <v>0.69168379910986599</v>
      </c>
      <c r="I247" s="83">
        <v>0</v>
      </c>
    </row>
    <row r="248" spans="1:9" x14ac:dyDescent="0.25">
      <c r="A248" s="75" t="s">
        <v>116</v>
      </c>
      <c r="B248" s="75" t="s">
        <v>155</v>
      </c>
      <c r="C248" s="75" t="s">
        <v>76</v>
      </c>
      <c r="D248" s="83">
        <v>6721</v>
      </c>
      <c r="E248" s="83">
        <v>0.6292218419877994</v>
      </c>
      <c r="F248" s="83">
        <v>1</v>
      </c>
      <c r="G248" s="83">
        <v>39772</v>
      </c>
      <c r="H248" s="83">
        <v>0.69586643870059339</v>
      </c>
      <c r="I248" s="83">
        <v>0</v>
      </c>
    </row>
    <row r="249" spans="1:9" x14ac:dyDescent="0.25">
      <c r="A249" s="75" t="s">
        <v>116</v>
      </c>
      <c r="B249" s="75" t="s">
        <v>155</v>
      </c>
      <c r="C249" s="75" t="s">
        <v>79</v>
      </c>
      <c r="D249" s="83">
        <v>837</v>
      </c>
      <c r="E249" s="83">
        <v>0.51851851851851849</v>
      </c>
      <c r="F249" s="83">
        <v>1</v>
      </c>
      <c r="G249" s="83">
        <v>45656</v>
      </c>
      <c r="H249" s="83">
        <v>0.68930699141405294</v>
      </c>
      <c r="I249" s="83">
        <v>0</v>
      </c>
    </row>
    <row r="250" spans="1:9" x14ac:dyDescent="0.25">
      <c r="A250" s="75" t="s">
        <v>116</v>
      </c>
      <c r="B250" s="75" t="s">
        <v>155</v>
      </c>
      <c r="C250" s="75" t="s">
        <v>105</v>
      </c>
      <c r="D250" s="83">
        <v>15457</v>
      </c>
      <c r="E250" s="83">
        <v>0.66947014297729179</v>
      </c>
      <c r="F250" s="83">
        <v>1</v>
      </c>
      <c r="G250" s="83">
        <v>31036</v>
      </c>
      <c r="H250" s="83">
        <v>0.69458048717618248</v>
      </c>
      <c r="I250" s="83">
        <v>0</v>
      </c>
    </row>
    <row r="251" spans="1:9" x14ac:dyDescent="0.25">
      <c r="A251" s="75" t="s">
        <v>116</v>
      </c>
      <c r="B251" s="75" t="s">
        <v>155</v>
      </c>
      <c r="C251" s="75" t="s">
        <v>80</v>
      </c>
      <c r="D251" s="83">
        <v>2646</v>
      </c>
      <c r="E251" s="83">
        <v>0.48752834467120182</v>
      </c>
      <c r="F251" s="83">
        <v>1</v>
      </c>
      <c r="G251" s="83">
        <v>43847</v>
      </c>
      <c r="H251" s="83">
        <v>0.69822336761922144</v>
      </c>
      <c r="I251" s="83">
        <v>0</v>
      </c>
    </row>
    <row r="252" spans="1:9" x14ac:dyDescent="0.25">
      <c r="A252" s="75" t="s">
        <v>116</v>
      </c>
      <c r="B252" s="75" t="s">
        <v>155</v>
      </c>
      <c r="C252" s="75" t="s">
        <v>78</v>
      </c>
      <c r="D252" s="83">
        <v>13565</v>
      </c>
      <c r="E252" s="83">
        <v>0.62167342425359384</v>
      </c>
      <c r="F252" s="83">
        <v>1</v>
      </c>
      <c r="G252" s="83">
        <v>32928</v>
      </c>
      <c r="H252" s="83">
        <v>0.71282798833819239</v>
      </c>
      <c r="I252" s="83">
        <v>0</v>
      </c>
    </row>
    <row r="253" spans="1:9" x14ac:dyDescent="0.25">
      <c r="A253" s="75" t="s">
        <v>117</v>
      </c>
      <c r="B253" s="75" t="s">
        <v>156</v>
      </c>
      <c r="C253" s="75" t="s">
        <v>98</v>
      </c>
      <c r="D253" s="83">
        <v>32148</v>
      </c>
      <c r="E253" s="83">
        <v>0.53735846708971013</v>
      </c>
      <c r="F253" s="83">
        <v>0</v>
      </c>
      <c r="G253" s="83">
        <v>19405</v>
      </c>
      <c r="H253" s="83">
        <v>0.62107704199948466</v>
      </c>
      <c r="I253" s="83">
        <v>1</v>
      </c>
    </row>
    <row r="254" spans="1:9" x14ac:dyDescent="0.25">
      <c r="A254" s="75" t="s">
        <v>117</v>
      </c>
      <c r="B254" s="75" t="s">
        <v>156</v>
      </c>
      <c r="C254" s="75" t="s">
        <v>77</v>
      </c>
      <c r="D254" s="83">
        <v>2526</v>
      </c>
      <c r="E254" s="83">
        <v>0.4651623119556611</v>
      </c>
      <c r="F254" s="83">
        <v>1</v>
      </c>
      <c r="G254" s="83">
        <v>49027</v>
      </c>
      <c r="H254" s="83">
        <v>0.5742142084973586</v>
      </c>
      <c r="I254" s="83">
        <v>0</v>
      </c>
    </row>
    <row r="255" spans="1:9" x14ac:dyDescent="0.25">
      <c r="A255" s="75" t="s">
        <v>117</v>
      </c>
      <c r="B255" s="75" t="s">
        <v>156</v>
      </c>
      <c r="C255" s="75" t="s">
        <v>76</v>
      </c>
      <c r="D255" s="83">
        <v>7661</v>
      </c>
      <c r="E255" s="83">
        <v>0.51847017360657877</v>
      </c>
      <c r="F255" s="83">
        <v>1</v>
      </c>
      <c r="G255" s="83">
        <v>43892</v>
      </c>
      <c r="H255" s="83">
        <v>0.57766791214799962</v>
      </c>
      <c r="I255" s="83">
        <v>0</v>
      </c>
    </row>
    <row r="256" spans="1:9" x14ac:dyDescent="0.25">
      <c r="A256" s="75" t="s">
        <v>117</v>
      </c>
      <c r="B256" s="75" t="s">
        <v>156</v>
      </c>
      <c r="C256" s="75" t="s">
        <v>79</v>
      </c>
      <c r="D256" s="83">
        <v>929</v>
      </c>
      <c r="E256" s="83">
        <v>0.46824542518837459</v>
      </c>
      <c r="F256" s="83">
        <v>1</v>
      </c>
      <c r="G256" s="83">
        <v>50624</v>
      </c>
      <c r="H256" s="83">
        <v>0.57071744627054366</v>
      </c>
      <c r="I256" s="83">
        <v>0</v>
      </c>
    </row>
    <row r="257" spans="1:9" x14ac:dyDescent="0.25">
      <c r="A257" s="75" t="s">
        <v>117</v>
      </c>
      <c r="B257" s="75" t="s">
        <v>156</v>
      </c>
      <c r="C257" s="75" t="s">
        <v>105</v>
      </c>
      <c r="D257" s="83">
        <v>16963</v>
      </c>
      <c r="E257" s="83">
        <v>0.55497258739609734</v>
      </c>
      <c r="F257" s="83">
        <v>1</v>
      </c>
      <c r="G257" s="83">
        <v>34590</v>
      </c>
      <c r="H257" s="83">
        <v>0.57568661462850534</v>
      </c>
      <c r="I257" s="83">
        <v>0</v>
      </c>
    </row>
    <row r="258" spans="1:9" x14ac:dyDescent="0.25">
      <c r="A258" s="75" t="s">
        <v>117</v>
      </c>
      <c r="B258" s="75" t="s">
        <v>156</v>
      </c>
      <c r="C258" s="75" t="s">
        <v>80</v>
      </c>
      <c r="D258" s="83">
        <v>2950</v>
      </c>
      <c r="E258" s="83">
        <v>0.40779661016949154</v>
      </c>
      <c r="F258" s="83">
        <v>1</v>
      </c>
      <c r="G258" s="83">
        <v>48603</v>
      </c>
      <c r="H258" s="83">
        <v>0.57864740859617714</v>
      </c>
      <c r="I258" s="83">
        <v>0</v>
      </c>
    </row>
    <row r="259" spans="1:9" x14ac:dyDescent="0.25">
      <c r="A259" s="75" t="s">
        <v>117</v>
      </c>
      <c r="B259" s="75" t="s">
        <v>156</v>
      </c>
      <c r="C259" s="75" t="s">
        <v>78</v>
      </c>
      <c r="D259" s="83">
        <v>14923</v>
      </c>
      <c r="E259" s="83">
        <v>0.50110567580245258</v>
      </c>
      <c r="F259" s="83">
        <v>1</v>
      </c>
      <c r="G259" s="83">
        <v>36630</v>
      </c>
      <c r="H259" s="83">
        <v>0.59647829647829653</v>
      </c>
      <c r="I259" s="83">
        <v>0</v>
      </c>
    </row>
    <row r="260" spans="1:9" x14ac:dyDescent="0.25">
      <c r="A260" s="75" t="s">
        <v>118</v>
      </c>
      <c r="B260" s="75" t="s">
        <v>157</v>
      </c>
      <c r="C260" s="75" t="s">
        <v>98</v>
      </c>
      <c r="D260" s="83">
        <v>32189</v>
      </c>
      <c r="E260" s="83">
        <v>0.77433284662462332</v>
      </c>
      <c r="F260" s="83">
        <v>0</v>
      </c>
      <c r="G260" s="83">
        <v>19463</v>
      </c>
      <c r="H260" s="83">
        <v>0.82967682268920517</v>
      </c>
      <c r="I260" s="83">
        <v>1</v>
      </c>
    </row>
    <row r="261" spans="1:9" x14ac:dyDescent="0.25">
      <c r="A261" s="75" t="s">
        <v>118</v>
      </c>
      <c r="B261" s="75" t="s">
        <v>157</v>
      </c>
      <c r="C261" s="75" t="s">
        <v>77</v>
      </c>
      <c r="D261" s="83">
        <v>2529</v>
      </c>
      <c r="E261" s="83">
        <v>0.71134835903519178</v>
      </c>
      <c r="F261" s="83">
        <v>1</v>
      </c>
      <c r="G261" s="83">
        <v>49123</v>
      </c>
      <c r="H261" s="83">
        <v>0.79950328766565559</v>
      </c>
      <c r="I261" s="83">
        <v>0</v>
      </c>
    </row>
    <row r="262" spans="1:9" x14ac:dyDescent="0.25">
      <c r="A262" s="75" t="s">
        <v>118</v>
      </c>
      <c r="B262" s="75" t="s">
        <v>157</v>
      </c>
      <c r="C262" s="75" t="s">
        <v>76</v>
      </c>
      <c r="D262" s="83">
        <v>7684</v>
      </c>
      <c r="E262" s="83">
        <v>0.75871941697032796</v>
      </c>
      <c r="F262" s="83">
        <v>1</v>
      </c>
      <c r="G262" s="83">
        <v>43968</v>
      </c>
      <c r="H262" s="83">
        <v>0.80156022561863172</v>
      </c>
      <c r="I262" s="83">
        <v>0</v>
      </c>
    </row>
    <row r="263" spans="1:9" x14ac:dyDescent="0.25">
      <c r="A263" s="75" t="s">
        <v>118</v>
      </c>
      <c r="B263" s="75" t="s">
        <v>157</v>
      </c>
      <c r="C263" s="75" t="s">
        <v>79</v>
      </c>
      <c r="D263" s="83">
        <v>921</v>
      </c>
      <c r="E263" s="83">
        <v>0.71009771986970682</v>
      </c>
      <c r="F263" s="83">
        <v>1</v>
      </c>
      <c r="G263" s="83">
        <v>50731</v>
      </c>
      <c r="H263" s="83">
        <v>0.79673178135656697</v>
      </c>
      <c r="I263" s="83">
        <v>0</v>
      </c>
    </row>
    <row r="264" spans="1:9" x14ac:dyDescent="0.25">
      <c r="A264" s="75" t="s">
        <v>118</v>
      </c>
      <c r="B264" s="75" t="s">
        <v>157</v>
      </c>
      <c r="C264" s="75" t="s">
        <v>105</v>
      </c>
      <c r="D264" s="83">
        <v>16981</v>
      </c>
      <c r="E264" s="83">
        <v>0.78646722807844061</v>
      </c>
      <c r="F264" s="83">
        <v>1</v>
      </c>
      <c r="G264" s="83">
        <v>34671</v>
      </c>
      <c r="H264" s="83">
        <v>0.79945776008768132</v>
      </c>
      <c r="I264" s="83">
        <v>0</v>
      </c>
    </row>
    <row r="265" spans="1:9" x14ac:dyDescent="0.25">
      <c r="A265" s="75" t="s">
        <v>118</v>
      </c>
      <c r="B265" s="75" t="s">
        <v>157</v>
      </c>
      <c r="C265" s="75" t="s">
        <v>80</v>
      </c>
      <c r="D265" s="83">
        <v>2948</v>
      </c>
      <c r="E265" s="83">
        <v>0.65128900949796475</v>
      </c>
      <c r="F265" s="83">
        <v>1</v>
      </c>
      <c r="G265" s="83">
        <v>48704</v>
      </c>
      <c r="H265" s="83">
        <v>0.80389701051248352</v>
      </c>
      <c r="I265" s="83">
        <v>0</v>
      </c>
    </row>
    <row r="266" spans="1:9" x14ac:dyDescent="0.25">
      <c r="A266" s="75" t="s">
        <v>118</v>
      </c>
      <c r="B266" s="75" t="s">
        <v>157</v>
      </c>
      <c r="C266" s="75" t="s">
        <v>78</v>
      </c>
      <c r="D266" s="83">
        <v>14938</v>
      </c>
      <c r="E266" s="83">
        <v>0.74139777748025171</v>
      </c>
      <c r="F266" s="83">
        <v>1</v>
      </c>
      <c r="G266" s="83">
        <v>36714</v>
      </c>
      <c r="H266" s="83">
        <v>0.81707250640082807</v>
      </c>
      <c r="I266" s="83">
        <v>0</v>
      </c>
    </row>
    <row r="267" spans="1:9" x14ac:dyDescent="0.25">
      <c r="A267" s="75" t="s">
        <v>119</v>
      </c>
      <c r="B267" s="75" t="s">
        <v>158</v>
      </c>
      <c r="C267" s="75" t="s">
        <v>98</v>
      </c>
      <c r="D267" s="83">
        <v>18110</v>
      </c>
      <c r="E267" s="83">
        <v>0.80535615681943673</v>
      </c>
      <c r="F267" s="83">
        <v>0</v>
      </c>
      <c r="G267" s="83">
        <v>13370</v>
      </c>
      <c r="H267" s="83">
        <v>0.85258040388930445</v>
      </c>
      <c r="I267" s="83">
        <v>1</v>
      </c>
    </row>
    <row r="268" spans="1:9" x14ac:dyDescent="0.25">
      <c r="A268" s="75" t="s">
        <v>119</v>
      </c>
      <c r="B268" s="75" t="s">
        <v>158</v>
      </c>
      <c r="C268" s="75" t="s">
        <v>77</v>
      </c>
      <c r="D268" s="83">
        <v>1199</v>
      </c>
      <c r="E268" s="83">
        <v>0.73894912427022519</v>
      </c>
      <c r="F268" s="83">
        <v>1</v>
      </c>
      <c r="G268" s="83">
        <v>30281</v>
      </c>
      <c r="H268" s="83">
        <v>0.82883656418216045</v>
      </c>
      <c r="I268" s="83">
        <v>0</v>
      </c>
    </row>
    <row r="269" spans="1:9" x14ac:dyDescent="0.25">
      <c r="A269" s="75" t="s">
        <v>119</v>
      </c>
      <c r="B269" s="75" t="s">
        <v>158</v>
      </c>
      <c r="C269" s="75" t="s">
        <v>76</v>
      </c>
      <c r="D269" s="83">
        <v>4060</v>
      </c>
      <c r="E269" s="83">
        <v>0.78793103448275859</v>
      </c>
      <c r="F269" s="83">
        <v>1</v>
      </c>
      <c r="G269" s="83">
        <v>27420</v>
      </c>
      <c r="H269" s="83">
        <v>0.83096280087527352</v>
      </c>
      <c r="I269" s="83">
        <v>0</v>
      </c>
    </row>
    <row r="270" spans="1:9" x14ac:dyDescent="0.25">
      <c r="A270" s="75" t="s">
        <v>119</v>
      </c>
      <c r="B270" s="75" t="s">
        <v>158</v>
      </c>
      <c r="C270" s="75" t="s">
        <v>79</v>
      </c>
      <c r="D270" s="83">
        <v>477</v>
      </c>
      <c r="E270" s="83">
        <v>0.7190775681341719</v>
      </c>
      <c r="F270" s="83">
        <v>1</v>
      </c>
      <c r="G270" s="83">
        <v>31003</v>
      </c>
      <c r="H270" s="83">
        <v>0.82704899525852338</v>
      </c>
      <c r="I270" s="83">
        <v>0</v>
      </c>
    </row>
    <row r="271" spans="1:9" x14ac:dyDescent="0.25">
      <c r="A271" s="75" t="s">
        <v>119</v>
      </c>
      <c r="B271" s="75" t="s">
        <v>158</v>
      </c>
      <c r="C271" s="75" t="s">
        <v>105</v>
      </c>
      <c r="D271" s="83">
        <v>9664</v>
      </c>
      <c r="E271" s="83">
        <v>0.81757036423841056</v>
      </c>
      <c r="F271" s="83">
        <v>1</v>
      </c>
      <c r="G271" s="83">
        <v>21816</v>
      </c>
      <c r="H271" s="83">
        <v>0.82888705537220386</v>
      </c>
      <c r="I271" s="83">
        <v>0</v>
      </c>
    </row>
    <row r="272" spans="1:9" x14ac:dyDescent="0.25">
      <c r="A272" s="75" t="s">
        <v>119</v>
      </c>
      <c r="B272" s="75" t="s">
        <v>158</v>
      </c>
      <c r="C272" s="75" t="s">
        <v>80</v>
      </c>
      <c r="D272" s="83">
        <v>1370</v>
      </c>
      <c r="E272" s="83">
        <v>0.70510948905109494</v>
      </c>
      <c r="F272" s="83">
        <v>1</v>
      </c>
      <c r="G272" s="83">
        <v>30110</v>
      </c>
      <c r="H272" s="83">
        <v>0.83088674858850875</v>
      </c>
      <c r="I272" s="83">
        <v>0</v>
      </c>
    </row>
    <row r="273" spans="1:9" x14ac:dyDescent="0.25">
      <c r="A273" s="75" t="s">
        <v>119</v>
      </c>
      <c r="B273" s="75" t="s">
        <v>158</v>
      </c>
      <c r="C273" s="75" t="s">
        <v>78</v>
      </c>
      <c r="D273" s="83">
        <v>8235</v>
      </c>
      <c r="E273" s="83">
        <v>0.7804493017607772</v>
      </c>
      <c r="F273" s="83">
        <v>1</v>
      </c>
      <c r="G273" s="83">
        <v>23245</v>
      </c>
      <c r="H273" s="83">
        <v>0.84134222413422244</v>
      </c>
      <c r="I273" s="83">
        <v>0</v>
      </c>
    </row>
    <row r="274" spans="1:9" x14ac:dyDescent="0.25">
      <c r="A274" s="75" t="s">
        <v>120</v>
      </c>
      <c r="B274" s="75" t="s">
        <v>159</v>
      </c>
      <c r="C274" s="75" t="s">
        <v>98</v>
      </c>
      <c r="D274" s="83">
        <v>31146</v>
      </c>
      <c r="E274" s="83">
        <v>0.51948885892249408</v>
      </c>
      <c r="F274" s="83">
        <v>0</v>
      </c>
      <c r="G274" s="83">
        <v>18805</v>
      </c>
      <c r="H274" s="83">
        <v>0.57186918372773199</v>
      </c>
      <c r="I274" s="83">
        <v>1</v>
      </c>
    </row>
    <row r="275" spans="1:9" x14ac:dyDescent="0.25">
      <c r="A275" s="75" t="s">
        <v>120</v>
      </c>
      <c r="B275" s="75" t="s">
        <v>159</v>
      </c>
      <c r="C275" s="75" t="s">
        <v>77</v>
      </c>
      <c r="D275" s="83">
        <v>2429</v>
      </c>
      <c r="E275" s="83">
        <v>0.46768217373404691</v>
      </c>
      <c r="F275" s="83">
        <v>1</v>
      </c>
      <c r="G275" s="83">
        <v>47522</v>
      </c>
      <c r="H275" s="83">
        <v>0.54286435756070872</v>
      </c>
      <c r="I275" s="83">
        <v>0</v>
      </c>
    </row>
    <row r="276" spans="1:9" x14ac:dyDescent="0.25">
      <c r="A276" s="75" t="s">
        <v>120</v>
      </c>
      <c r="B276" s="75" t="s">
        <v>159</v>
      </c>
      <c r="C276" s="75" t="s">
        <v>76</v>
      </c>
      <c r="D276" s="83">
        <v>7368</v>
      </c>
      <c r="E276" s="83">
        <v>0.498914223669924</v>
      </c>
      <c r="F276" s="83">
        <v>1</v>
      </c>
      <c r="G276" s="83">
        <v>42583</v>
      </c>
      <c r="H276" s="83">
        <v>0.54618040062935913</v>
      </c>
      <c r="I276" s="83">
        <v>0</v>
      </c>
    </row>
    <row r="277" spans="1:9" x14ac:dyDescent="0.25">
      <c r="A277" s="75" t="s">
        <v>120</v>
      </c>
      <c r="B277" s="75" t="s">
        <v>159</v>
      </c>
      <c r="C277" s="75" t="s">
        <v>79</v>
      </c>
      <c r="D277" s="83">
        <v>887</v>
      </c>
      <c r="E277" s="83">
        <v>0.46786922209695603</v>
      </c>
      <c r="F277" s="83">
        <v>1</v>
      </c>
      <c r="G277" s="83">
        <v>49064</v>
      </c>
      <c r="H277" s="83">
        <v>0.54049812489809224</v>
      </c>
      <c r="I277" s="83">
        <v>0</v>
      </c>
    </row>
    <row r="278" spans="1:9" x14ac:dyDescent="0.25">
      <c r="A278" s="75" t="s">
        <v>120</v>
      </c>
      <c r="B278" s="75" t="s">
        <v>159</v>
      </c>
      <c r="C278" s="75" t="s">
        <v>105</v>
      </c>
      <c r="D278" s="83">
        <v>16470</v>
      </c>
      <c r="E278" s="83">
        <v>0.52774741955069826</v>
      </c>
      <c r="F278" s="83">
        <v>1</v>
      </c>
      <c r="G278" s="83">
        <v>33481</v>
      </c>
      <c r="H278" s="83">
        <v>0.54484633075475641</v>
      </c>
      <c r="I278" s="83">
        <v>0</v>
      </c>
    </row>
    <row r="279" spans="1:9" x14ac:dyDescent="0.25">
      <c r="A279" s="75" t="s">
        <v>120</v>
      </c>
      <c r="B279" s="75" t="s">
        <v>159</v>
      </c>
      <c r="C279" s="75" t="s">
        <v>80</v>
      </c>
      <c r="D279" s="83">
        <v>2819</v>
      </c>
      <c r="E279" s="83">
        <v>0.41149343738914507</v>
      </c>
      <c r="F279" s="83">
        <v>1</v>
      </c>
      <c r="G279" s="83">
        <v>47132</v>
      </c>
      <c r="H279" s="83">
        <v>0.54684715267758632</v>
      </c>
      <c r="I279" s="83">
        <v>0</v>
      </c>
    </row>
    <row r="280" spans="1:9" x14ac:dyDescent="0.25">
      <c r="A280" s="75" t="s">
        <v>120</v>
      </c>
      <c r="B280" s="75" t="s">
        <v>159</v>
      </c>
      <c r="C280" s="75" t="s">
        <v>78</v>
      </c>
      <c r="D280" s="83">
        <v>14560</v>
      </c>
      <c r="E280" s="83">
        <v>0.50068681318681318</v>
      </c>
      <c r="F280" s="83">
        <v>1</v>
      </c>
      <c r="G280" s="83">
        <v>35391</v>
      </c>
      <c r="H280" s="83">
        <v>0.55505637026362631</v>
      </c>
      <c r="I280" s="83">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4.9989318521683403E-2"/>
  </sheetPr>
  <dimension ref="A1:V313"/>
  <sheetViews>
    <sheetView showGridLines="0" topLeftCell="K1" zoomScale="70" zoomScaleNormal="70" workbookViewId="0">
      <selection activeCell="N25" sqref="N25"/>
    </sheetView>
  </sheetViews>
  <sheetFormatPr defaultRowHeight="15" x14ac:dyDescent="0.25"/>
  <cols>
    <col min="1" max="1" width="10.28515625" customWidth="1"/>
    <col min="2" max="2" width="98.28515625" customWidth="1"/>
    <col min="3" max="3" width="13.140625" customWidth="1"/>
    <col min="4" max="7" width="18.5703125" customWidth="1"/>
    <col min="8" max="8" width="29.140625" customWidth="1"/>
    <col min="9" max="11" width="16.7109375" customWidth="1"/>
    <col min="12" max="14" width="27.140625" bestFit="1" customWidth="1"/>
    <col min="15" max="15" width="15.85546875" customWidth="1"/>
    <col min="16" max="16" width="18.5703125" customWidth="1"/>
    <col min="17" max="19" width="18.5703125" bestFit="1" customWidth="1"/>
  </cols>
  <sheetData>
    <row r="1" spans="1:22" x14ac:dyDescent="0.25">
      <c r="A1" s="80" t="s">
        <v>147</v>
      </c>
      <c r="B1" s="75" t="s">
        <v>148</v>
      </c>
    </row>
    <row r="3" spans="1:22" x14ac:dyDescent="0.25">
      <c r="D3" s="80" t="s">
        <v>186</v>
      </c>
      <c r="E3" s="80" t="s">
        <v>191</v>
      </c>
      <c r="M3" s="80" t="s">
        <v>147</v>
      </c>
      <c r="N3" s="75" t="s">
        <v>148</v>
      </c>
      <c r="O3" s="75"/>
      <c r="P3" s="75"/>
      <c r="Q3" s="75"/>
      <c r="R3" s="75"/>
      <c r="S3" s="75"/>
    </row>
    <row r="4" spans="1:22" x14ac:dyDescent="0.25">
      <c r="D4" s="49" t="s">
        <v>192</v>
      </c>
      <c r="E4" s="49"/>
      <c r="F4" s="49" t="s">
        <v>193</v>
      </c>
      <c r="G4" s="49"/>
      <c r="M4" s="75"/>
      <c r="N4" s="75"/>
      <c r="O4" s="75"/>
      <c r="P4" s="75"/>
      <c r="Q4" s="75"/>
      <c r="R4" s="75"/>
      <c r="S4" s="75"/>
    </row>
    <row r="5" spans="1:22" x14ac:dyDescent="0.25">
      <c r="A5" s="80" t="s">
        <v>0</v>
      </c>
      <c r="B5" s="80" t="s">
        <v>146</v>
      </c>
      <c r="C5" s="80" t="s">
        <v>94</v>
      </c>
      <c r="D5" s="75" t="s">
        <v>187</v>
      </c>
      <c r="E5" s="75" t="s">
        <v>195</v>
      </c>
      <c r="F5" s="75" t="s">
        <v>187</v>
      </c>
      <c r="G5" s="75" t="s">
        <v>195</v>
      </c>
      <c r="H5" s="75"/>
      <c r="I5" s="75" t="s">
        <v>192</v>
      </c>
      <c r="J5" s="75" t="s">
        <v>193</v>
      </c>
      <c r="P5" s="80" t="s">
        <v>186</v>
      </c>
      <c r="Q5" s="80" t="s">
        <v>191</v>
      </c>
    </row>
    <row r="6" spans="1:22" x14ac:dyDescent="0.25">
      <c r="A6" s="75" t="s">
        <v>121</v>
      </c>
      <c r="B6" s="75" t="s">
        <v>160</v>
      </c>
      <c r="C6" s="75" t="s">
        <v>98</v>
      </c>
      <c r="D6" s="83">
        <v>0.4430992736077482</v>
      </c>
      <c r="E6" s="83">
        <v>0</v>
      </c>
      <c r="F6" s="83">
        <v>0.54044571823886944</v>
      </c>
      <c r="G6" s="83">
        <v>1</v>
      </c>
      <c r="H6" s="75" t="str">
        <f>IF((E6+G6)&gt;0,"Sig","Not sig")</f>
        <v>Sig</v>
      </c>
      <c r="I6" s="85">
        <f>IF($H6="Sig",D6,0)</f>
        <v>0.4430992736077482</v>
      </c>
      <c r="J6" s="85">
        <f>IF($H6="Sig",F6,0)</f>
        <v>0.54044571823886944</v>
      </c>
      <c r="P6" s="49" t="s">
        <v>192</v>
      </c>
      <c r="Q6" s="49"/>
      <c r="R6" s="49" t="s">
        <v>193</v>
      </c>
      <c r="S6" s="49"/>
    </row>
    <row r="7" spans="1:22" x14ac:dyDescent="0.25">
      <c r="C7" s="75" t="s">
        <v>77</v>
      </c>
      <c r="D7" s="83">
        <v>0.54054054054054057</v>
      </c>
      <c r="E7" s="83">
        <v>0</v>
      </c>
      <c r="F7" s="83">
        <v>0.53307357322942928</v>
      </c>
      <c r="G7" s="83">
        <v>0</v>
      </c>
      <c r="H7" s="75" t="str">
        <f t="shared" ref="H7:H70" si="0">IF((E7+G7)&gt;0,"Sig","Not sig")</f>
        <v>Not sig</v>
      </c>
      <c r="I7" s="85">
        <f t="shared" ref="I7:I70" si="1">IF($H7="Sig",D7,0)</f>
        <v>0</v>
      </c>
      <c r="J7" s="85">
        <f t="shared" ref="J7:J70" si="2">IF($H7="Sig",F7,0)</f>
        <v>0</v>
      </c>
      <c r="M7" s="80" t="s">
        <v>0</v>
      </c>
      <c r="N7" s="80" t="s">
        <v>146</v>
      </c>
      <c r="O7" s="80" t="s">
        <v>94</v>
      </c>
      <c r="P7" s="75" t="s">
        <v>187</v>
      </c>
      <c r="Q7" s="75" t="s">
        <v>195</v>
      </c>
      <c r="R7" s="75" t="s">
        <v>187</v>
      </c>
      <c r="S7" s="75" t="s">
        <v>195</v>
      </c>
    </row>
    <row r="8" spans="1:22" x14ac:dyDescent="0.25">
      <c r="C8" s="75" t="s">
        <v>76</v>
      </c>
      <c r="D8" s="83">
        <v>0.54794520547945202</v>
      </c>
      <c r="E8" s="83">
        <v>0</v>
      </c>
      <c r="F8" s="83">
        <v>0.53299912615554434</v>
      </c>
      <c r="G8" s="83">
        <v>0</v>
      </c>
      <c r="H8" s="75" t="str">
        <f t="shared" si="0"/>
        <v>Not sig</v>
      </c>
      <c r="I8" s="85">
        <f t="shared" si="1"/>
        <v>0</v>
      </c>
      <c r="J8" s="85">
        <f t="shared" si="2"/>
        <v>0</v>
      </c>
      <c r="M8" s="75" t="s">
        <v>121</v>
      </c>
      <c r="N8" s="75" t="s">
        <v>160</v>
      </c>
      <c r="O8" s="75" t="s">
        <v>98</v>
      </c>
      <c r="P8" s="83">
        <v>0.4430992736077482</v>
      </c>
      <c r="Q8" s="83">
        <v>0</v>
      </c>
      <c r="R8" s="83">
        <v>0.54044571823886944</v>
      </c>
      <c r="S8" s="83">
        <v>1</v>
      </c>
      <c r="T8" s="75" t="str">
        <f>IF((Q8+S8)&gt;0,"Sig","Not sig")</f>
        <v>Sig</v>
      </c>
      <c r="U8" s="85">
        <f>IF($T8="Sig",P8,0)</f>
        <v>0.4430992736077482</v>
      </c>
      <c r="V8" s="85">
        <f>IF($T8="Sig",R8,0)</f>
        <v>0.54044571823886944</v>
      </c>
    </row>
    <row r="9" spans="1:22" x14ac:dyDescent="0.25">
      <c r="C9" s="75" t="s">
        <v>79</v>
      </c>
      <c r="D9" s="83">
        <v>0.56666666666666665</v>
      </c>
      <c r="E9" s="83">
        <v>0</v>
      </c>
      <c r="F9" s="83">
        <v>0.53286719720318321</v>
      </c>
      <c r="G9" s="83">
        <v>0</v>
      </c>
      <c r="H9" s="75" t="str">
        <f t="shared" si="0"/>
        <v>Not sig</v>
      </c>
      <c r="I9" s="85">
        <f t="shared" si="1"/>
        <v>0</v>
      </c>
      <c r="J9" s="85">
        <f t="shared" si="2"/>
        <v>0</v>
      </c>
      <c r="M9" s="75" t="s">
        <v>126</v>
      </c>
      <c r="N9" s="75" t="s">
        <v>161</v>
      </c>
      <c r="O9" s="75" t="s">
        <v>98</v>
      </c>
      <c r="P9" s="83">
        <v>0.20581113801452786</v>
      </c>
      <c r="Q9" s="83">
        <v>0</v>
      </c>
      <c r="R9" s="83">
        <v>0.3344863369076444</v>
      </c>
      <c r="S9" s="83">
        <v>1</v>
      </c>
      <c r="T9" s="75" t="str">
        <f t="shared" ref="T9:T20" si="3">IF((Q9+S9)&gt;0,"Sig","Not sig")</f>
        <v>Sig</v>
      </c>
      <c r="U9" s="85">
        <f t="shared" ref="U9:U20" si="4">IF($T9="Sig",P9,0)</f>
        <v>0.20581113801452786</v>
      </c>
      <c r="V9" s="85">
        <f t="shared" ref="V9:V20" si="5">IF($T9="Sig",R9,0)</f>
        <v>0.3344863369076444</v>
      </c>
    </row>
    <row r="10" spans="1:22" x14ac:dyDescent="0.25">
      <c r="C10" s="75" t="s">
        <v>105</v>
      </c>
      <c r="D10" s="83">
        <v>0.38317757009345793</v>
      </c>
      <c r="E10" s="83">
        <v>1</v>
      </c>
      <c r="F10" s="83">
        <v>0.53608871907180466</v>
      </c>
      <c r="G10" s="83">
        <v>0</v>
      </c>
      <c r="H10" s="75" t="str">
        <f t="shared" si="0"/>
        <v>Sig</v>
      </c>
      <c r="I10" s="85">
        <f t="shared" si="1"/>
        <v>0.38317757009345793</v>
      </c>
      <c r="J10" s="85">
        <f t="shared" si="2"/>
        <v>0.53608871907180466</v>
      </c>
      <c r="M10" s="75" t="s">
        <v>127</v>
      </c>
      <c r="N10" s="75" t="s">
        <v>162</v>
      </c>
      <c r="O10" s="75" t="s">
        <v>98</v>
      </c>
      <c r="P10" s="83">
        <v>0.12348668280871671</v>
      </c>
      <c r="Q10" s="83">
        <v>0</v>
      </c>
      <c r="R10" s="83">
        <v>0.14404308939071997</v>
      </c>
      <c r="S10" s="83">
        <v>1</v>
      </c>
      <c r="T10" s="75" t="str">
        <f t="shared" si="3"/>
        <v>Sig</v>
      </c>
      <c r="U10" s="85">
        <f t="shared" si="4"/>
        <v>0.12348668280871671</v>
      </c>
      <c r="V10" s="85">
        <f t="shared" si="5"/>
        <v>0.14404308939071997</v>
      </c>
    </row>
    <row r="11" spans="1:22" x14ac:dyDescent="0.25">
      <c r="C11" s="75" t="s">
        <v>80</v>
      </c>
      <c r="D11" s="83">
        <v>0.43738656987295826</v>
      </c>
      <c r="E11" s="83">
        <v>1</v>
      </c>
      <c r="F11" s="83">
        <v>0.53557034398725278</v>
      </c>
      <c r="G11" s="83">
        <v>0</v>
      </c>
      <c r="H11" s="75" t="str">
        <f t="shared" si="0"/>
        <v>Sig</v>
      </c>
      <c r="I11" s="85">
        <f t="shared" si="1"/>
        <v>0.43738656987295826</v>
      </c>
      <c r="J11" s="85">
        <f t="shared" si="2"/>
        <v>0.53557034398725278</v>
      </c>
      <c r="M11" s="75" t="s">
        <v>128</v>
      </c>
      <c r="N11" s="75" t="s">
        <v>163</v>
      </c>
      <c r="O11" s="75" t="s">
        <v>98</v>
      </c>
      <c r="P11" s="83">
        <v>0.20641646489104115</v>
      </c>
      <c r="Q11" s="83">
        <v>0</v>
      </c>
      <c r="R11" s="83">
        <v>0.34688936107130502</v>
      </c>
      <c r="S11" s="83">
        <v>1</v>
      </c>
      <c r="T11" s="75" t="str">
        <f t="shared" si="3"/>
        <v>Sig</v>
      </c>
      <c r="U11" s="85">
        <f t="shared" si="4"/>
        <v>0.20641646489104115</v>
      </c>
      <c r="V11" s="85">
        <f t="shared" si="5"/>
        <v>0.34688936107130502</v>
      </c>
    </row>
    <row r="12" spans="1:22" x14ac:dyDescent="0.25">
      <c r="C12" s="75" t="s">
        <v>78</v>
      </c>
      <c r="D12" s="83">
        <v>0.41552511415525112</v>
      </c>
      <c r="E12" s="83">
        <v>1</v>
      </c>
      <c r="F12" s="83">
        <v>0.53549951051233047</v>
      </c>
      <c r="G12" s="83">
        <v>0</v>
      </c>
      <c r="H12" s="75" t="str">
        <f t="shared" si="0"/>
        <v>Sig</v>
      </c>
      <c r="I12" s="85">
        <f t="shared" si="1"/>
        <v>0.41552511415525112</v>
      </c>
      <c r="J12" s="85">
        <f t="shared" si="2"/>
        <v>0.53549951051233047</v>
      </c>
      <c r="M12" s="75" t="s">
        <v>129</v>
      </c>
      <c r="N12" s="75" t="s">
        <v>164</v>
      </c>
      <c r="O12" s="75" t="s">
        <v>98</v>
      </c>
      <c r="P12" s="83">
        <v>0.50929054054054057</v>
      </c>
      <c r="Q12" s="83">
        <v>0</v>
      </c>
      <c r="R12" s="83">
        <v>0.5519397651863196</v>
      </c>
      <c r="S12" s="83">
        <v>1</v>
      </c>
      <c r="T12" s="75" t="str">
        <f t="shared" si="3"/>
        <v>Sig</v>
      </c>
      <c r="U12" s="85">
        <f t="shared" si="4"/>
        <v>0.50929054054054057</v>
      </c>
      <c r="V12" s="85">
        <f t="shared" si="5"/>
        <v>0.5519397651863196</v>
      </c>
    </row>
    <row r="13" spans="1:22" x14ac:dyDescent="0.25">
      <c r="A13" s="75" t="s">
        <v>126</v>
      </c>
      <c r="B13" s="75" t="s">
        <v>161</v>
      </c>
      <c r="C13" s="75" t="s">
        <v>98</v>
      </c>
      <c r="D13" s="83">
        <v>0.20581113801452786</v>
      </c>
      <c r="E13" s="83">
        <v>0</v>
      </c>
      <c r="F13" s="83">
        <v>0.3344863369076444</v>
      </c>
      <c r="G13" s="83">
        <v>1</v>
      </c>
      <c r="H13" s="75" t="str">
        <f t="shared" si="0"/>
        <v>Sig</v>
      </c>
      <c r="I13" s="85">
        <f t="shared" si="1"/>
        <v>0.20581113801452786</v>
      </c>
      <c r="J13" s="85">
        <f t="shared" si="2"/>
        <v>0.3344863369076444</v>
      </c>
      <c r="M13" s="75" t="s">
        <v>130</v>
      </c>
      <c r="N13" s="75" t="s">
        <v>165</v>
      </c>
      <c r="O13" s="75" t="s">
        <v>98</v>
      </c>
      <c r="P13" s="83">
        <v>0.27080665813060179</v>
      </c>
      <c r="Q13" s="83">
        <v>0</v>
      </c>
      <c r="R13" s="83">
        <v>0.27693107932379712</v>
      </c>
      <c r="S13" s="83">
        <v>0</v>
      </c>
      <c r="T13" s="75" t="str">
        <f t="shared" si="3"/>
        <v>Not sig</v>
      </c>
      <c r="U13" s="85">
        <f t="shared" si="4"/>
        <v>0</v>
      </c>
      <c r="V13" s="85">
        <f t="shared" si="5"/>
        <v>0</v>
      </c>
    </row>
    <row r="14" spans="1:22" x14ac:dyDescent="0.25">
      <c r="C14" s="75" t="s">
        <v>77</v>
      </c>
      <c r="D14" s="83">
        <v>0.29729729729729731</v>
      </c>
      <c r="E14" s="83">
        <v>0</v>
      </c>
      <c r="F14" s="83">
        <v>0.32486820994728399</v>
      </c>
      <c r="G14" s="83">
        <v>0</v>
      </c>
      <c r="H14" s="75" t="str">
        <f t="shared" si="0"/>
        <v>Not sig</v>
      </c>
      <c r="I14" s="85">
        <f t="shared" si="1"/>
        <v>0</v>
      </c>
      <c r="J14" s="85">
        <f t="shared" si="2"/>
        <v>0</v>
      </c>
      <c r="M14" s="75" t="s">
        <v>131</v>
      </c>
      <c r="N14" s="75" t="s">
        <v>166</v>
      </c>
      <c r="O14" s="75" t="s">
        <v>98</v>
      </c>
      <c r="P14" s="84">
        <v>0.68424242424242421</v>
      </c>
      <c r="Q14" s="84">
        <v>0</v>
      </c>
      <c r="R14" s="84">
        <v>0.7461462450592885</v>
      </c>
      <c r="S14" s="84">
        <v>1</v>
      </c>
      <c r="T14" s="75" t="str">
        <f t="shared" si="3"/>
        <v>Sig</v>
      </c>
      <c r="U14" s="85">
        <f t="shared" si="4"/>
        <v>0.68424242424242421</v>
      </c>
      <c r="V14" s="85">
        <f t="shared" si="5"/>
        <v>0.7461462450592885</v>
      </c>
    </row>
    <row r="15" spans="1:22" x14ac:dyDescent="0.25">
      <c r="C15" s="75" t="s">
        <v>76</v>
      </c>
      <c r="D15" s="83">
        <v>0.28082191780821919</v>
      </c>
      <c r="E15" s="83">
        <v>0</v>
      </c>
      <c r="F15" s="83">
        <v>0.32507013751552222</v>
      </c>
      <c r="G15" s="83">
        <v>0</v>
      </c>
      <c r="H15" s="75" t="str">
        <f t="shared" si="0"/>
        <v>Not sig</v>
      </c>
      <c r="I15" s="85">
        <f t="shared" si="1"/>
        <v>0</v>
      </c>
      <c r="J15" s="85">
        <f t="shared" si="2"/>
        <v>0</v>
      </c>
      <c r="M15" s="75" t="s">
        <v>132</v>
      </c>
      <c r="N15" s="75" t="s">
        <v>167</v>
      </c>
      <c r="O15" s="75" t="s">
        <v>98</v>
      </c>
      <c r="P15" s="84">
        <v>0.72915398660985997</v>
      </c>
      <c r="Q15" s="84">
        <v>0</v>
      </c>
      <c r="R15" s="84">
        <v>0.7993175411700707</v>
      </c>
      <c r="S15" s="84">
        <v>1</v>
      </c>
      <c r="T15" s="75" t="str">
        <f t="shared" si="3"/>
        <v>Sig</v>
      </c>
      <c r="U15" s="85">
        <f t="shared" si="4"/>
        <v>0.72915398660985997</v>
      </c>
      <c r="V15" s="85">
        <f t="shared" si="5"/>
        <v>0.7993175411700707</v>
      </c>
    </row>
    <row r="16" spans="1:22" x14ac:dyDescent="0.25">
      <c r="C16" s="75" t="s">
        <v>79</v>
      </c>
      <c r="D16" s="83">
        <v>0.26</v>
      </c>
      <c r="E16" s="83">
        <v>0</v>
      </c>
      <c r="F16" s="83">
        <v>0.325221951331708</v>
      </c>
      <c r="G16" s="83">
        <v>0</v>
      </c>
      <c r="H16" s="75" t="str">
        <f t="shared" si="0"/>
        <v>Not sig</v>
      </c>
      <c r="I16" s="85">
        <f t="shared" si="1"/>
        <v>0</v>
      </c>
      <c r="J16" s="85">
        <f t="shared" si="2"/>
        <v>0</v>
      </c>
      <c r="M16" s="75" t="s">
        <v>133</v>
      </c>
      <c r="N16" s="75" t="s">
        <v>168</v>
      </c>
      <c r="O16" s="75" t="s">
        <v>98</v>
      </c>
      <c r="P16" s="83">
        <v>0.67260442260442266</v>
      </c>
      <c r="Q16" s="83">
        <v>0</v>
      </c>
      <c r="R16" s="83">
        <v>0.78418609345039858</v>
      </c>
      <c r="S16" s="83">
        <v>1</v>
      </c>
      <c r="T16" s="75" t="str">
        <f t="shared" si="3"/>
        <v>Sig</v>
      </c>
      <c r="U16" s="85">
        <f t="shared" si="4"/>
        <v>0.67260442260442266</v>
      </c>
      <c r="V16" s="85">
        <f t="shared" si="5"/>
        <v>0.78418609345039858</v>
      </c>
    </row>
    <row r="17" spans="1:22" x14ac:dyDescent="0.25">
      <c r="C17" s="75" t="s">
        <v>105</v>
      </c>
      <c r="D17" s="83">
        <v>0.11682242990654206</v>
      </c>
      <c r="E17" s="83">
        <v>1</v>
      </c>
      <c r="F17" s="83">
        <v>0.32892223102371743</v>
      </c>
      <c r="G17" s="83">
        <v>0</v>
      </c>
      <c r="H17" s="75" t="str">
        <f t="shared" si="0"/>
        <v>Sig</v>
      </c>
      <c r="I17" s="85">
        <f t="shared" si="1"/>
        <v>0.11682242990654206</v>
      </c>
      <c r="J17" s="85">
        <f t="shared" si="2"/>
        <v>0.32892223102371743</v>
      </c>
      <c r="M17" s="75" t="s">
        <v>134</v>
      </c>
      <c r="N17" s="75" t="s">
        <v>169</v>
      </c>
      <c r="O17" s="75" t="s">
        <v>98</v>
      </c>
      <c r="P17" s="83">
        <v>0.6410579345088161</v>
      </c>
      <c r="Q17" s="83">
        <v>0</v>
      </c>
      <c r="R17" s="83">
        <v>0.74836834591066692</v>
      </c>
      <c r="S17" s="83">
        <v>1</v>
      </c>
      <c r="T17" s="75" t="str">
        <f t="shared" si="3"/>
        <v>Sig</v>
      </c>
      <c r="U17" s="85">
        <f t="shared" si="4"/>
        <v>0.6410579345088161</v>
      </c>
      <c r="V17" s="85">
        <f t="shared" si="5"/>
        <v>0.74836834591066692</v>
      </c>
    </row>
    <row r="18" spans="1:22" x14ac:dyDescent="0.25">
      <c r="C18" s="75" t="s">
        <v>80</v>
      </c>
      <c r="D18" s="83">
        <v>0.23774954627949182</v>
      </c>
      <c r="E18" s="83">
        <v>1</v>
      </c>
      <c r="F18" s="83">
        <v>0.3270222138907114</v>
      </c>
      <c r="G18" s="83">
        <v>0</v>
      </c>
      <c r="H18" s="75" t="str">
        <f t="shared" si="0"/>
        <v>Sig</v>
      </c>
      <c r="I18" s="85">
        <f t="shared" si="1"/>
        <v>0.23774954627949182</v>
      </c>
      <c r="J18" s="85">
        <f t="shared" si="2"/>
        <v>0.3270222138907114</v>
      </c>
      <c r="M18" s="75" t="s">
        <v>135</v>
      </c>
      <c r="N18" s="75" t="s">
        <v>170</v>
      </c>
      <c r="O18" s="75" t="s">
        <v>98</v>
      </c>
      <c r="P18" s="83">
        <v>0.50492610837438423</v>
      </c>
      <c r="Q18" s="83">
        <v>0</v>
      </c>
      <c r="R18" s="83">
        <v>0.58885686839577334</v>
      </c>
      <c r="S18" s="83">
        <v>1</v>
      </c>
      <c r="T18" s="75" t="str">
        <f t="shared" si="3"/>
        <v>Sig</v>
      </c>
      <c r="U18" s="85">
        <f t="shared" si="4"/>
        <v>0.50492610837438423</v>
      </c>
      <c r="V18" s="85">
        <f t="shared" si="5"/>
        <v>0.58885686839577334</v>
      </c>
    </row>
    <row r="19" spans="1:22" x14ac:dyDescent="0.25">
      <c r="C19" s="75" t="s">
        <v>78</v>
      </c>
      <c r="D19" s="83">
        <v>0.19178082191780821</v>
      </c>
      <c r="E19" s="83">
        <v>1</v>
      </c>
      <c r="F19" s="83">
        <v>0.32749055988065823</v>
      </c>
      <c r="G19" s="83">
        <v>0</v>
      </c>
      <c r="H19" s="75" t="str">
        <f t="shared" si="0"/>
        <v>Sig</v>
      </c>
      <c r="I19" s="85">
        <f t="shared" si="1"/>
        <v>0.19178082191780821</v>
      </c>
      <c r="J19" s="85">
        <f t="shared" si="2"/>
        <v>0.32749055988065823</v>
      </c>
      <c r="M19" s="75" t="s">
        <v>136</v>
      </c>
      <c r="N19" s="75" t="s">
        <v>171</v>
      </c>
      <c r="O19" s="75" t="s">
        <v>98</v>
      </c>
      <c r="P19" s="83">
        <v>0.74351050679851671</v>
      </c>
      <c r="Q19" s="83">
        <v>0</v>
      </c>
      <c r="R19" s="83">
        <v>0.8180595676860245</v>
      </c>
      <c r="S19" s="83">
        <v>1</v>
      </c>
      <c r="T19" s="75" t="str">
        <f t="shared" si="3"/>
        <v>Sig</v>
      </c>
      <c r="U19" s="85">
        <f t="shared" si="4"/>
        <v>0.74351050679851671</v>
      </c>
      <c r="V19" s="85">
        <f t="shared" si="5"/>
        <v>0.8180595676860245</v>
      </c>
    </row>
    <row r="20" spans="1:22" x14ac:dyDescent="0.25">
      <c r="A20" s="75" t="s">
        <v>127</v>
      </c>
      <c r="B20" s="75" t="s">
        <v>162</v>
      </c>
      <c r="C20" s="75" t="s">
        <v>98</v>
      </c>
      <c r="D20" s="83">
        <v>0.12348668280871671</v>
      </c>
      <c r="E20" s="83">
        <v>0</v>
      </c>
      <c r="F20" s="83">
        <v>0.14404308939071997</v>
      </c>
      <c r="G20" s="83">
        <v>1</v>
      </c>
      <c r="H20" s="75" t="str">
        <f t="shared" si="0"/>
        <v>Sig</v>
      </c>
      <c r="I20" s="85">
        <f t="shared" si="1"/>
        <v>0.12348668280871671</v>
      </c>
      <c r="J20" s="85">
        <f t="shared" si="2"/>
        <v>0.14404308939071997</v>
      </c>
      <c r="M20" s="75" t="s">
        <v>137</v>
      </c>
      <c r="N20" s="75" t="s">
        <v>172</v>
      </c>
      <c r="O20" s="75" t="s">
        <v>98</v>
      </c>
      <c r="P20" s="83">
        <v>0.68974042027194071</v>
      </c>
      <c r="Q20" s="83">
        <v>0</v>
      </c>
      <c r="R20" s="83">
        <v>0.76809994480959309</v>
      </c>
      <c r="S20" s="83">
        <v>1</v>
      </c>
      <c r="T20" s="75" t="str">
        <f t="shared" si="3"/>
        <v>Sig</v>
      </c>
      <c r="U20" s="85">
        <f t="shared" si="4"/>
        <v>0.68974042027194071</v>
      </c>
      <c r="V20" s="85">
        <f t="shared" si="5"/>
        <v>0.76809994480959309</v>
      </c>
    </row>
    <row r="21" spans="1:22" x14ac:dyDescent="0.25">
      <c r="C21" s="75" t="s">
        <v>77</v>
      </c>
      <c r="D21" s="83">
        <v>0.13513513513513514</v>
      </c>
      <c r="E21" s="83">
        <v>0</v>
      </c>
      <c r="F21" s="83">
        <v>0.14251661700664681</v>
      </c>
      <c r="G21" s="83">
        <v>0</v>
      </c>
      <c r="H21" s="75" t="str">
        <f t="shared" si="0"/>
        <v>Not sig</v>
      </c>
      <c r="I21" s="85">
        <f t="shared" si="1"/>
        <v>0</v>
      </c>
      <c r="J21" s="85">
        <f t="shared" si="2"/>
        <v>0</v>
      </c>
      <c r="T21" s="75"/>
      <c r="U21" s="85"/>
      <c r="V21" s="85"/>
    </row>
    <row r="22" spans="1:22" x14ac:dyDescent="0.25">
      <c r="C22" s="75" t="s">
        <v>76</v>
      </c>
      <c r="D22" s="83">
        <v>0.10273972602739725</v>
      </c>
      <c r="E22" s="83">
        <v>0</v>
      </c>
      <c r="F22" s="83">
        <v>0.14275858897116314</v>
      </c>
      <c r="G22" s="83">
        <v>0</v>
      </c>
      <c r="H22" s="75" t="str">
        <f t="shared" si="0"/>
        <v>Not sig</v>
      </c>
      <c r="I22" s="85">
        <f t="shared" si="1"/>
        <v>0</v>
      </c>
      <c r="J22" s="85">
        <f t="shared" si="2"/>
        <v>0</v>
      </c>
      <c r="T22" s="75"/>
      <c r="U22" s="85"/>
      <c r="V22" s="85"/>
    </row>
    <row r="23" spans="1:22" x14ac:dyDescent="0.25">
      <c r="C23" s="75" t="s">
        <v>79</v>
      </c>
      <c r="D23" s="83">
        <v>0.15333333333333332</v>
      </c>
      <c r="E23" s="83">
        <v>0</v>
      </c>
      <c r="F23" s="83">
        <v>0.14241685450112701</v>
      </c>
      <c r="G23" s="83">
        <v>0</v>
      </c>
      <c r="H23" s="75" t="str">
        <f t="shared" si="0"/>
        <v>Not sig</v>
      </c>
      <c r="I23" s="85">
        <f t="shared" si="1"/>
        <v>0</v>
      </c>
      <c r="J23" s="85">
        <f t="shared" si="2"/>
        <v>0</v>
      </c>
      <c r="T23" s="75"/>
      <c r="U23" s="85"/>
      <c r="V23" s="85"/>
    </row>
    <row r="24" spans="1:22" x14ac:dyDescent="0.25">
      <c r="C24" s="75" t="s">
        <v>105</v>
      </c>
      <c r="D24" s="83">
        <v>0.11448598130841121</v>
      </c>
      <c r="E24" s="83">
        <v>0</v>
      </c>
      <c r="F24" s="83">
        <v>0.14305018405479708</v>
      </c>
      <c r="G24" s="83">
        <v>0</v>
      </c>
      <c r="H24" s="75" t="str">
        <f t="shared" si="0"/>
        <v>Not sig</v>
      </c>
      <c r="I24" s="85">
        <f t="shared" si="1"/>
        <v>0</v>
      </c>
      <c r="J24" s="85">
        <f t="shared" si="2"/>
        <v>0</v>
      </c>
      <c r="T24" s="75"/>
      <c r="U24" s="85"/>
      <c r="V24" s="85"/>
    </row>
    <row r="25" spans="1:22" x14ac:dyDescent="0.25">
      <c r="C25" s="75" t="s">
        <v>80</v>
      </c>
      <c r="D25" s="83">
        <v>0.14519056261343014</v>
      </c>
      <c r="E25" s="83">
        <v>0</v>
      </c>
      <c r="F25" s="83">
        <v>0.14242197019402006</v>
      </c>
      <c r="G25" s="83">
        <v>0</v>
      </c>
      <c r="H25" s="75" t="str">
        <f t="shared" si="0"/>
        <v>Not sig</v>
      </c>
      <c r="I25" s="85">
        <f t="shared" si="1"/>
        <v>0</v>
      </c>
      <c r="J25" s="85">
        <f t="shared" si="2"/>
        <v>0</v>
      </c>
      <c r="T25" s="75"/>
      <c r="U25" s="85"/>
      <c r="V25" s="85"/>
    </row>
    <row r="26" spans="1:22" x14ac:dyDescent="0.25">
      <c r="C26" s="75" t="s">
        <v>78</v>
      </c>
      <c r="D26" s="83">
        <v>0.1095890410958904</v>
      </c>
      <c r="E26" s="83">
        <v>1</v>
      </c>
      <c r="F26" s="83">
        <v>0.14316348888163721</v>
      </c>
      <c r="G26" s="83">
        <v>0</v>
      </c>
      <c r="H26" s="75" t="str">
        <f t="shared" si="0"/>
        <v>Sig</v>
      </c>
      <c r="I26" s="85">
        <f t="shared" si="1"/>
        <v>0.1095890410958904</v>
      </c>
      <c r="J26" s="85">
        <f t="shared" si="2"/>
        <v>0.14316348888163721</v>
      </c>
      <c r="T26" s="75"/>
      <c r="U26" s="85"/>
      <c r="V26" s="85"/>
    </row>
    <row r="27" spans="1:22" x14ac:dyDescent="0.25">
      <c r="A27" s="75" t="s">
        <v>128</v>
      </c>
      <c r="B27" s="75" t="s">
        <v>163</v>
      </c>
      <c r="C27" s="75" t="s">
        <v>98</v>
      </c>
      <c r="D27" s="83">
        <v>0.20641646489104115</v>
      </c>
      <c r="E27" s="83">
        <v>0</v>
      </c>
      <c r="F27" s="83">
        <v>0.34688936107130502</v>
      </c>
      <c r="G27" s="83">
        <v>1</v>
      </c>
      <c r="H27" s="75" t="str">
        <f t="shared" si="0"/>
        <v>Sig</v>
      </c>
      <c r="I27" s="85">
        <f t="shared" si="1"/>
        <v>0.20641646489104115</v>
      </c>
      <c r="J27" s="85">
        <f t="shared" si="2"/>
        <v>0.34688936107130502</v>
      </c>
      <c r="T27" s="75"/>
      <c r="U27" s="85"/>
      <c r="V27" s="85"/>
    </row>
    <row r="28" spans="1:22" x14ac:dyDescent="0.25">
      <c r="C28" s="75" t="s">
        <v>77</v>
      </c>
      <c r="D28" s="83">
        <v>0.25675675675675674</v>
      </c>
      <c r="E28" s="83">
        <v>0</v>
      </c>
      <c r="F28" s="83">
        <v>0.33655741462296584</v>
      </c>
      <c r="G28" s="83">
        <v>0</v>
      </c>
      <c r="H28" s="75" t="str">
        <f t="shared" si="0"/>
        <v>Not sig</v>
      </c>
      <c r="I28" s="85">
        <f t="shared" si="1"/>
        <v>0</v>
      </c>
      <c r="J28" s="85">
        <f t="shared" si="2"/>
        <v>0</v>
      </c>
      <c r="T28" s="75"/>
      <c r="U28" s="85"/>
      <c r="V28" s="85"/>
    </row>
    <row r="29" spans="1:22" x14ac:dyDescent="0.25">
      <c r="C29" s="75" t="s">
        <v>76</v>
      </c>
      <c r="D29" s="83">
        <v>0.27397260273972601</v>
      </c>
      <c r="E29" s="83">
        <v>0</v>
      </c>
      <c r="F29" s="83">
        <v>0.33670606632019501</v>
      </c>
      <c r="G29" s="83">
        <v>0</v>
      </c>
      <c r="H29" s="75" t="str">
        <f t="shared" si="0"/>
        <v>Not sig</v>
      </c>
      <c r="I29" s="85">
        <f t="shared" si="1"/>
        <v>0</v>
      </c>
      <c r="J29" s="85">
        <f t="shared" si="2"/>
        <v>0</v>
      </c>
      <c r="T29" s="75"/>
      <c r="U29" s="85"/>
      <c r="V29" s="85"/>
    </row>
    <row r="30" spans="1:22" x14ac:dyDescent="0.25">
      <c r="C30" s="75" t="s">
        <v>79</v>
      </c>
      <c r="D30" s="83">
        <v>0.27333333333333332</v>
      </c>
      <c r="E30" s="83">
        <v>0</v>
      </c>
      <c r="F30" s="83">
        <v>0.33672202033212201</v>
      </c>
      <c r="G30" s="83">
        <v>0</v>
      </c>
      <c r="H30" s="75" t="str">
        <f t="shared" si="0"/>
        <v>Not sig</v>
      </c>
      <c r="I30" s="85">
        <f t="shared" si="1"/>
        <v>0</v>
      </c>
      <c r="J30" s="85">
        <f t="shared" si="2"/>
        <v>0</v>
      </c>
      <c r="T30" s="75"/>
      <c r="U30" s="85"/>
      <c r="V30" s="85"/>
    </row>
    <row r="31" spans="1:22" x14ac:dyDescent="0.25">
      <c r="C31" s="75" t="s">
        <v>105</v>
      </c>
      <c r="D31" s="83">
        <v>0.10981308411214953</v>
      </c>
      <c r="E31" s="83">
        <v>1</v>
      </c>
      <c r="F31" s="83">
        <v>0.34080424956898558</v>
      </c>
      <c r="G31" s="83">
        <v>0</v>
      </c>
      <c r="H31" s="75" t="str">
        <f t="shared" si="0"/>
        <v>Sig</v>
      </c>
      <c r="I31" s="85">
        <f t="shared" si="1"/>
        <v>0.10981308411214953</v>
      </c>
      <c r="J31" s="85">
        <f t="shared" si="2"/>
        <v>0.34080424956898558</v>
      </c>
      <c r="T31" s="75"/>
      <c r="U31" s="85"/>
      <c r="V31" s="85"/>
    </row>
    <row r="32" spans="1:22" x14ac:dyDescent="0.25">
      <c r="C32" s="75" t="s">
        <v>80</v>
      </c>
      <c r="D32" s="83">
        <v>0.23411978221415608</v>
      </c>
      <c r="E32" s="83">
        <v>1</v>
      </c>
      <c r="F32" s="83">
        <v>0.33892585996813196</v>
      </c>
      <c r="G32" s="83">
        <v>0</v>
      </c>
      <c r="H32" s="75" t="str">
        <f t="shared" si="0"/>
        <v>Sig</v>
      </c>
      <c r="I32" s="85">
        <f t="shared" si="1"/>
        <v>0.23411978221415608</v>
      </c>
      <c r="J32" s="85">
        <f t="shared" si="2"/>
        <v>0.33892585996813196</v>
      </c>
      <c r="T32" s="75"/>
      <c r="U32" s="85"/>
      <c r="V32" s="85"/>
    </row>
    <row r="33" spans="1:22" x14ac:dyDescent="0.25">
      <c r="C33" s="75" t="s">
        <v>78</v>
      </c>
      <c r="D33" s="83">
        <v>0.19634703196347031</v>
      </c>
      <c r="E33" s="83">
        <v>1</v>
      </c>
      <c r="F33" s="83">
        <v>0.33914502820381331</v>
      </c>
      <c r="G33" s="83">
        <v>0</v>
      </c>
      <c r="H33" s="75" t="str">
        <f t="shared" si="0"/>
        <v>Sig</v>
      </c>
      <c r="I33" s="85">
        <f t="shared" si="1"/>
        <v>0.19634703196347031</v>
      </c>
      <c r="J33" s="85">
        <f t="shared" si="2"/>
        <v>0.33914502820381331</v>
      </c>
      <c r="T33" s="75"/>
      <c r="U33" s="85"/>
      <c r="V33" s="85"/>
    </row>
    <row r="34" spans="1:22" x14ac:dyDescent="0.25">
      <c r="A34" s="75" t="s">
        <v>129</v>
      </c>
      <c r="B34" s="75" t="s">
        <v>164</v>
      </c>
      <c r="C34" s="75" t="s">
        <v>98</v>
      </c>
      <c r="D34" s="83">
        <v>0.50929054054054057</v>
      </c>
      <c r="E34" s="83">
        <v>0</v>
      </c>
      <c r="F34" s="83">
        <v>0.5519397651863196</v>
      </c>
      <c r="G34" s="83">
        <v>1</v>
      </c>
      <c r="H34" s="75" t="str">
        <f t="shared" si="0"/>
        <v>Sig</v>
      </c>
      <c r="I34" s="85">
        <f t="shared" si="1"/>
        <v>0.50929054054054057</v>
      </c>
      <c r="J34" s="85">
        <f t="shared" si="2"/>
        <v>0.5519397651863196</v>
      </c>
      <c r="T34" s="75"/>
      <c r="U34" s="85"/>
      <c r="V34" s="85"/>
    </row>
    <row r="35" spans="1:22" x14ac:dyDescent="0.25">
      <c r="C35" s="75" t="s">
        <v>77</v>
      </c>
      <c r="D35" s="83">
        <v>0.65079365079365081</v>
      </c>
      <c r="E35" s="83">
        <v>0</v>
      </c>
      <c r="F35" s="83">
        <v>0.54856190079199663</v>
      </c>
      <c r="G35" s="83">
        <v>0</v>
      </c>
      <c r="H35" s="75" t="str">
        <f t="shared" si="0"/>
        <v>Not sig</v>
      </c>
      <c r="I35" s="85">
        <f t="shared" si="1"/>
        <v>0</v>
      </c>
      <c r="J35" s="85">
        <f t="shared" si="2"/>
        <v>0</v>
      </c>
      <c r="T35" s="75"/>
      <c r="U35" s="85"/>
      <c r="V35" s="85"/>
    </row>
    <row r="36" spans="1:22" x14ac:dyDescent="0.25">
      <c r="C36" s="75" t="s">
        <v>76</v>
      </c>
      <c r="D36" s="83">
        <v>0.56779661016949157</v>
      </c>
      <c r="E36" s="83">
        <v>0</v>
      </c>
      <c r="F36" s="83">
        <v>0.54881108854104432</v>
      </c>
      <c r="G36" s="83">
        <v>0</v>
      </c>
      <c r="H36" s="75" t="str">
        <f t="shared" si="0"/>
        <v>Not sig</v>
      </c>
      <c r="I36" s="85">
        <f t="shared" si="1"/>
        <v>0</v>
      </c>
      <c r="J36" s="85">
        <f t="shared" si="2"/>
        <v>0</v>
      </c>
      <c r="T36" s="75"/>
      <c r="U36" s="85"/>
      <c r="V36" s="85"/>
    </row>
    <row r="37" spans="1:22" x14ac:dyDescent="0.25">
      <c r="C37" s="75" t="s">
        <v>79</v>
      </c>
      <c r="D37" s="83">
        <v>0.62068965517241381</v>
      </c>
      <c r="E37" s="83">
        <v>0</v>
      </c>
      <c r="F37" s="83">
        <v>0.54844683393070492</v>
      </c>
      <c r="G37" s="83">
        <v>0</v>
      </c>
      <c r="H37" s="75" t="str">
        <f t="shared" si="0"/>
        <v>Not sig</v>
      </c>
      <c r="I37" s="85">
        <f t="shared" si="1"/>
        <v>0</v>
      </c>
      <c r="J37" s="85">
        <f t="shared" si="2"/>
        <v>0</v>
      </c>
    </row>
    <row r="38" spans="1:22" x14ac:dyDescent="0.25">
      <c r="C38" s="75" t="s">
        <v>105</v>
      </c>
      <c r="D38" s="83">
        <v>0.54651162790697672</v>
      </c>
      <c r="E38" s="83">
        <v>0</v>
      </c>
      <c r="F38" s="83">
        <v>0.54898180503675142</v>
      </c>
      <c r="G38" s="83">
        <v>0</v>
      </c>
      <c r="H38" s="75" t="str">
        <f t="shared" si="0"/>
        <v>Not sig</v>
      </c>
      <c r="I38" s="85">
        <f t="shared" si="1"/>
        <v>0</v>
      </c>
      <c r="J38" s="85">
        <f t="shared" si="2"/>
        <v>0</v>
      </c>
    </row>
    <row r="39" spans="1:22" x14ac:dyDescent="0.25">
      <c r="C39" s="75" t="s">
        <v>80</v>
      </c>
      <c r="D39" s="83">
        <v>0.44096385542168676</v>
      </c>
      <c r="E39" s="83">
        <v>1</v>
      </c>
      <c r="F39" s="83">
        <v>0.55166960647162577</v>
      </c>
      <c r="G39" s="83">
        <v>0</v>
      </c>
      <c r="H39" s="75" t="str">
        <f t="shared" si="0"/>
        <v>Sig</v>
      </c>
      <c r="I39" s="85">
        <f t="shared" si="1"/>
        <v>0.44096385542168676</v>
      </c>
      <c r="J39" s="85">
        <f t="shared" si="2"/>
        <v>0.55166960647162577</v>
      </c>
    </row>
    <row r="40" spans="1:22" x14ac:dyDescent="0.25">
      <c r="C40" s="75" t="s">
        <v>78</v>
      </c>
      <c r="D40" s="83">
        <v>0.50162866449511401</v>
      </c>
      <c r="E40" s="83">
        <v>0</v>
      </c>
      <c r="F40" s="83">
        <v>0.54982174149495433</v>
      </c>
      <c r="G40" s="83">
        <v>0</v>
      </c>
      <c r="H40" s="75" t="str">
        <f t="shared" si="0"/>
        <v>Not sig</v>
      </c>
      <c r="I40" s="85">
        <f t="shared" si="1"/>
        <v>0</v>
      </c>
      <c r="J40" s="85">
        <f t="shared" si="2"/>
        <v>0</v>
      </c>
    </row>
    <row r="41" spans="1:22" x14ac:dyDescent="0.25">
      <c r="A41" s="75" t="s">
        <v>130</v>
      </c>
      <c r="B41" s="75" t="s">
        <v>165</v>
      </c>
      <c r="C41" s="75" t="s">
        <v>98</v>
      </c>
      <c r="D41" s="83">
        <v>0.27080665813060179</v>
      </c>
      <c r="E41" s="83">
        <v>0</v>
      </c>
      <c r="F41" s="83">
        <v>0.27693107932379712</v>
      </c>
      <c r="G41" s="83">
        <v>0</v>
      </c>
      <c r="H41" s="75" t="str">
        <f t="shared" si="0"/>
        <v>Not sig</v>
      </c>
      <c r="I41" s="85">
        <f t="shared" si="1"/>
        <v>0</v>
      </c>
      <c r="J41" s="85">
        <f t="shared" si="2"/>
        <v>0</v>
      </c>
    </row>
    <row r="42" spans="1:22" x14ac:dyDescent="0.25">
      <c r="C42" s="75" t="s">
        <v>77</v>
      </c>
      <c r="D42" s="83">
        <v>0.36231884057971014</v>
      </c>
      <c r="E42" s="83">
        <v>0</v>
      </c>
      <c r="F42" s="83">
        <v>0.27618495993821796</v>
      </c>
      <c r="G42" s="83">
        <v>0</v>
      </c>
      <c r="H42" s="75" t="str">
        <f t="shared" si="0"/>
        <v>Not sig</v>
      </c>
      <c r="I42" s="85">
        <f t="shared" si="1"/>
        <v>0</v>
      </c>
      <c r="J42" s="85">
        <f t="shared" si="2"/>
        <v>0</v>
      </c>
    </row>
    <row r="43" spans="1:22" x14ac:dyDescent="0.25">
      <c r="C43" s="75" t="s">
        <v>76</v>
      </c>
      <c r="D43" s="83">
        <v>0.3188405797101449</v>
      </c>
      <c r="E43" s="83">
        <v>0</v>
      </c>
      <c r="F43" s="83">
        <v>0.27618770884788607</v>
      </c>
      <c r="G43" s="83">
        <v>0</v>
      </c>
      <c r="H43" s="75" t="str">
        <f t="shared" si="0"/>
        <v>Not sig</v>
      </c>
      <c r="I43" s="85">
        <f t="shared" si="1"/>
        <v>0</v>
      </c>
      <c r="J43" s="85">
        <f t="shared" si="2"/>
        <v>0</v>
      </c>
    </row>
    <row r="44" spans="1:22" x14ac:dyDescent="0.25">
      <c r="C44" s="75" t="s">
        <v>79</v>
      </c>
      <c r="D44" s="83">
        <v>0.31851851851851853</v>
      </c>
      <c r="E44" s="83">
        <v>0</v>
      </c>
      <c r="F44" s="83">
        <v>0.27619601007166378</v>
      </c>
      <c r="G44" s="83">
        <v>0</v>
      </c>
      <c r="H44" s="75" t="str">
        <f t="shared" si="0"/>
        <v>Not sig</v>
      </c>
      <c r="I44" s="85">
        <f t="shared" si="1"/>
        <v>0</v>
      </c>
      <c r="J44" s="85">
        <f t="shared" si="2"/>
        <v>0</v>
      </c>
    </row>
    <row r="45" spans="1:22" x14ac:dyDescent="0.25">
      <c r="C45" s="75" t="s">
        <v>105</v>
      </c>
      <c r="D45" s="83">
        <v>0.26847290640394089</v>
      </c>
      <c r="E45" s="83">
        <v>0</v>
      </c>
      <c r="F45" s="83">
        <v>0.27663019478926454</v>
      </c>
      <c r="G45" s="83">
        <v>0</v>
      </c>
      <c r="H45" s="75" t="str">
        <f t="shared" si="0"/>
        <v>Not sig</v>
      </c>
      <c r="I45" s="85">
        <f t="shared" si="1"/>
        <v>0</v>
      </c>
      <c r="J45" s="85">
        <f t="shared" si="2"/>
        <v>0</v>
      </c>
    </row>
    <row r="46" spans="1:22" x14ac:dyDescent="0.25">
      <c r="C46" s="75" t="s">
        <v>80</v>
      </c>
      <c r="D46" s="83">
        <v>0.25237191650853891</v>
      </c>
      <c r="E46" s="83">
        <v>0</v>
      </c>
      <c r="F46" s="83">
        <v>0.27709772951628825</v>
      </c>
      <c r="G46" s="83">
        <v>0</v>
      </c>
      <c r="H46" s="75" t="str">
        <f t="shared" si="0"/>
        <v>Not sig</v>
      </c>
      <c r="I46" s="85">
        <f t="shared" si="1"/>
        <v>0</v>
      </c>
      <c r="J46" s="85">
        <f t="shared" si="2"/>
        <v>0</v>
      </c>
    </row>
    <row r="47" spans="1:22" x14ac:dyDescent="0.25">
      <c r="C47" s="75" t="s">
        <v>78</v>
      </c>
      <c r="D47" s="83">
        <v>0.24455205811138014</v>
      </c>
      <c r="E47" s="83">
        <v>0</v>
      </c>
      <c r="F47" s="83">
        <v>0.27711789535682735</v>
      </c>
      <c r="G47" s="83">
        <v>0</v>
      </c>
      <c r="H47" s="75" t="str">
        <f t="shared" si="0"/>
        <v>Not sig</v>
      </c>
      <c r="I47" s="85">
        <f t="shared" si="1"/>
        <v>0</v>
      </c>
      <c r="J47" s="85">
        <f t="shared" si="2"/>
        <v>0</v>
      </c>
    </row>
    <row r="48" spans="1:22" x14ac:dyDescent="0.25">
      <c r="A48" s="75" t="s">
        <v>131</v>
      </c>
      <c r="B48" s="75" t="s">
        <v>166</v>
      </c>
      <c r="C48" s="75" t="s">
        <v>98</v>
      </c>
      <c r="D48" s="84">
        <v>0.68424242424242421</v>
      </c>
      <c r="E48" s="84">
        <v>0</v>
      </c>
      <c r="F48" s="84">
        <v>0.7461462450592885</v>
      </c>
      <c r="G48" s="84">
        <v>1</v>
      </c>
      <c r="H48" s="75" t="str">
        <f t="shared" si="0"/>
        <v>Sig</v>
      </c>
      <c r="I48" s="85">
        <f t="shared" si="1"/>
        <v>0.68424242424242421</v>
      </c>
      <c r="J48" s="85">
        <f t="shared" si="2"/>
        <v>0.7461462450592885</v>
      </c>
    </row>
    <row r="49" spans="1:10" x14ac:dyDescent="0.25">
      <c r="C49" s="75" t="s">
        <v>77</v>
      </c>
      <c r="D49" s="84">
        <v>0.68918918918918914</v>
      </c>
      <c r="E49" s="84">
        <v>0</v>
      </c>
      <c r="F49" s="84">
        <v>0.74165749908324163</v>
      </c>
      <c r="G49" s="84">
        <v>0</v>
      </c>
      <c r="H49" s="75" t="str">
        <f t="shared" si="0"/>
        <v>Not sig</v>
      </c>
      <c r="I49" s="85">
        <f t="shared" si="1"/>
        <v>0</v>
      </c>
      <c r="J49" s="85">
        <f t="shared" si="2"/>
        <v>0</v>
      </c>
    </row>
    <row r="50" spans="1:10" x14ac:dyDescent="0.25">
      <c r="C50" s="75" t="s">
        <v>76</v>
      </c>
      <c r="D50" s="84">
        <v>0.75342465753424659</v>
      </c>
      <c r="E50" s="84">
        <v>0</v>
      </c>
      <c r="F50" s="84">
        <v>0.74139992641648267</v>
      </c>
      <c r="G50" s="84">
        <v>0</v>
      </c>
      <c r="H50" s="75" t="str">
        <f t="shared" si="0"/>
        <v>Not sig</v>
      </c>
      <c r="I50" s="85">
        <f t="shared" si="1"/>
        <v>0</v>
      </c>
      <c r="J50" s="85">
        <f t="shared" si="2"/>
        <v>0</v>
      </c>
    </row>
    <row r="51" spans="1:10" x14ac:dyDescent="0.25">
      <c r="C51" s="75" t="s">
        <v>79</v>
      </c>
      <c r="D51" s="84">
        <v>0.68211920529801329</v>
      </c>
      <c r="E51" s="84">
        <v>0</v>
      </c>
      <c r="F51" s="84">
        <v>0.74189245135470816</v>
      </c>
      <c r="G51" s="84">
        <v>0</v>
      </c>
      <c r="H51" s="75" t="str">
        <f t="shared" si="0"/>
        <v>Not sig</v>
      </c>
      <c r="I51" s="85">
        <f t="shared" si="1"/>
        <v>0</v>
      </c>
      <c r="J51" s="85">
        <f t="shared" si="2"/>
        <v>0</v>
      </c>
    </row>
    <row r="52" spans="1:10" x14ac:dyDescent="0.25">
      <c r="C52" s="75" t="s">
        <v>105</v>
      </c>
      <c r="D52" s="84">
        <v>0.71294117647058819</v>
      </c>
      <c r="E52" s="84">
        <v>0</v>
      </c>
      <c r="F52" s="84">
        <v>0.74204518984393197</v>
      </c>
      <c r="G52" s="84">
        <v>0</v>
      </c>
      <c r="H52" s="75" t="str">
        <f t="shared" si="0"/>
        <v>Not sig</v>
      </c>
      <c r="I52" s="85">
        <f t="shared" si="1"/>
        <v>0</v>
      </c>
      <c r="J52" s="85">
        <f t="shared" si="2"/>
        <v>0</v>
      </c>
    </row>
    <row r="53" spans="1:10" x14ac:dyDescent="0.25">
      <c r="C53" s="75" t="s">
        <v>80</v>
      </c>
      <c r="D53" s="84">
        <v>0.65461121157323687</v>
      </c>
      <c r="E53" s="84">
        <v>1</v>
      </c>
      <c r="F53" s="84">
        <v>0.74373154614050707</v>
      </c>
      <c r="G53" s="84">
        <v>0</v>
      </c>
      <c r="H53" s="75" t="str">
        <f t="shared" si="0"/>
        <v>Sig</v>
      </c>
      <c r="I53" s="85">
        <f t="shared" si="1"/>
        <v>0.65461121157323687</v>
      </c>
      <c r="J53" s="85">
        <f t="shared" si="2"/>
        <v>0.74373154614050707</v>
      </c>
    </row>
    <row r="54" spans="1:10" x14ac:dyDescent="0.25">
      <c r="C54" s="75" t="s">
        <v>78</v>
      </c>
      <c r="D54" s="84">
        <v>0.6430205949656751</v>
      </c>
      <c r="E54" s="84">
        <v>1</v>
      </c>
      <c r="F54" s="84">
        <v>0.74348575956742646</v>
      </c>
      <c r="G54" s="84">
        <v>0</v>
      </c>
      <c r="H54" s="75" t="str">
        <f t="shared" si="0"/>
        <v>Sig</v>
      </c>
      <c r="I54" s="85">
        <f t="shared" si="1"/>
        <v>0.6430205949656751</v>
      </c>
      <c r="J54" s="85">
        <f t="shared" si="2"/>
        <v>0.74348575956742646</v>
      </c>
    </row>
    <row r="55" spans="1:10" x14ac:dyDescent="0.25">
      <c r="A55" s="75" t="s">
        <v>132</v>
      </c>
      <c r="B55" s="75" t="s">
        <v>167</v>
      </c>
      <c r="C55" s="75" t="s">
        <v>98</v>
      </c>
      <c r="D55" s="84">
        <v>0.72915398660985997</v>
      </c>
      <c r="E55" s="84">
        <v>0</v>
      </c>
      <c r="F55" s="84">
        <v>0.7993175411700707</v>
      </c>
      <c r="G55" s="84">
        <v>1</v>
      </c>
      <c r="H55" s="75" t="str">
        <f t="shared" si="0"/>
        <v>Sig</v>
      </c>
      <c r="I55" s="85">
        <f t="shared" si="1"/>
        <v>0.72915398660985997</v>
      </c>
      <c r="J55" s="85">
        <f t="shared" si="2"/>
        <v>0.7993175411700707</v>
      </c>
    </row>
    <row r="56" spans="1:10" x14ac:dyDescent="0.25">
      <c r="C56" s="75" t="s">
        <v>77</v>
      </c>
      <c r="D56" s="84">
        <v>0.77777777777777779</v>
      </c>
      <c r="E56" s="84">
        <v>0</v>
      </c>
      <c r="F56" s="84">
        <v>0.79409875183553602</v>
      </c>
      <c r="G56" s="84">
        <v>0</v>
      </c>
      <c r="H56" s="75" t="str">
        <f t="shared" si="0"/>
        <v>Not sig</v>
      </c>
      <c r="I56" s="85">
        <f t="shared" si="1"/>
        <v>0</v>
      </c>
      <c r="J56" s="85">
        <f t="shared" si="2"/>
        <v>0</v>
      </c>
    </row>
    <row r="57" spans="1:10" x14ac:dyDescent="0.25">
      <c r="C57" s="75" t="s">
        <v>76</v>
      </c>
      <c r="D57" s="84">
        <v>0.82758620689655171</v>
      </c>
      <c r="E57" s="84">
        <v>0</v>
      </c>
      <c r="F57" s="84">
        <v>0.793821078318523</v>
      </c>
      <c r="G57" s="84">
        <v>0</v>
      </c>
      <c r="H57" s="75" t="str">
        <f t="shared" si="0"/>
        <v>Not sig</v>
      </c>
      <c r="I57" s="85">
        <f t="shared" si="1"/>
        <v>0</v>
      </c>
      <c r="J57" s="85">
        <f t="shared" si="2"/>
        <v>0</v>
      </c>
    </row>
    <row r="58" spans="1:10" x14ac:dyDescent="0.25">
      <c r="C58" s="75" t="s">
        <v>79</v>
      </c>
      <c r="D58" s="84">
        <v>0.71895424836601307</v>
      </c>
      <c r="E58" s="84">
        <v>1</v>
      </c>
      <c r="F58" s="84">
        <v>0.79457417898760996</v>
      </c>
      <c r="G58" s="84">
        <v>0</v>
      </c>
      <c r="H58" s="75" t="str">
        <f t="shared" si="0"/>
        <v>Sig</v>
      </c>
      <c r="I58" s="85">
        <f t="shared" si="1"/>
        <v>0.71895424836601307</v>
      </c>
      <c r="J58" s="85">
        <f t="shared" si="2"/>
        <v>0.79457417898760996</v>
      </c>
    </row>
    <row r="59" spans="1:10" x14ac:dyDescent="0.25">
      <c r="C59" s="75" t="s">
        <v>105</v>
      </c>
      <c r="D59" s="84">
        <v>0.74407582938388628</v>
      </c>
      <c r="E59" s="84">
        <v>1</v>
      </c>
      <c r="F59" s="84">
        <v>0.7950284488387277</v>
      </c>
      <c r="G59" s="84">
        <v>0</v>
      </c>
      <c r="H59" s="75" t="str">
        <f t="shared" si="0"/>
        <v>Sig</v>
      </c>
      <c r="I59" s="85">
        <f t="shared" si="1"/>
        <v>0.74407582938388628</v>
      </c>
      <c r="J59" s="85">
        <f t="shared" si="2"/>
        <v>0.7950284488387277</v>
      </c>
    </row>
    <row r="60" spans="1:10" x14ac:dyDescent="0.25">
      <c r="C60" s="75" t="s">
        <v>80</v>
      </c>
      <c r="D60" s="83">
        <v>0.71739130434782605</v>
      </c>
      <c r="E60" s="83">
        <v>1</v>
      </c>
      <c r="F60" s="83">
        <v>0.79603040540540537</v>
      </c>
      <c r="G60" s="83">
        <v>0</v>
      </c>
      <c r="H60" s="75" t="str">
        <f t="shared" si="0"/>
        <v>Sig</v>
      </c>
      <c r="I60" s="85">
        <f t="shared" si="1"/>
        <v>0.71739130434782605</v>
      </c>
      <c r="J60" s="85">
        <f t="shared" si="2"/>
        <v>0.79603040540540537</v>
      </c>
    </row>
    <row r="61" spans="1:10" x14ac:dyDescent="0.25">
      <c r="C61" s="75" t="s">
        <v>78</v>
      </c>
      <c r="D61" s="83">
        <v>0.6819221967963387</v>
      </c>
      <c r="E61" s="83">
        <v>1</v>
      </c>
      <c r="F61" s="83">
        <v>0.79633173099360621</v>
      </c>
      <c r="G61" s="83">
        <v>0</v>
      </c>
      <c r="H61" s="75" t="str">
        <f t="shared" si="0"/>
        <v>Sig</v>
      </c>
      <c r="I61" s="85">
        <f t="shared" si="1"/>
        <v>0.6819221967963387</v>
      </c>
      <c r="J61" s="85">
        <f t="shared" si="2"/>
        <v>0.79633173099360621</v>
      </c>
    </row>
    <row r="62" spans="1:10" x14ac:dyDescent="0.25">
      <c r="A62" s="75" t="s">
        <v>133</v>
      </c>
      <c r="B62" s="75" t="s">
        <v>168</v>
      </c>
      <c r="C62" s="75" t="s">
        <v>98</v>
      </c>
      <c r="D62" s="83">
        <v>0.67260442260442266</v>
      </c>
      <c r="E62" s="83">
        <v>0</v>
      </c>
      <c r="F62" s="83">
        <v>0.78418609345039858</v>
      </c>
      <c r="G62" s="83">
        <v>1</v>
      </c>
      <c r="H62" s="75" t="str">
        <f t="shared" si="0"/>
        <v>Sig</v>
      </c>
      <c r="I62" s="85">
        <f t="shared" si="1"/>
        <v>0.67260442260442266</v>
      </c>
      <c r="J62" s="85">
        <f t="shared" si="2"/>
        <v>0.78418609345039858</v>
      </c>
    </row>
    <row r="63" spans="1:10" x14ac:dyDescent="0.25">
      <c r="C63" s="75" t="s">
        <v>77</v>
      </c>
      <c r="D63" s="83">
        <v>0.71014492753623193</v>
      </c>
      <c r="E63" s="83">
        <v>0</v>
      </c>
      <c r="F63" s="83">
        <v>0.77592739860597837</v>
      </c>
      <c r="G63" s="83">
        <v>0</v>
      </c>
      <c r="H63" s="75" t="str">
        <f t="shared" si="0"/>
        <v>Not sig</v>
      </c>
      <c r="I63" s="85">
        <f t="shared" si="1"/>
        <v>0</v>
      </c>
      <c r="J63" s="85">
        <f t="shared" si="2"/>
        <v>0</v>
      </c>
    </row>
    <row r="64" spans="1:10" x14ac:dyDescent="0.25">
      <c r="C64" s="75" t="s">
        <v>76</v>
      </c>
      <c r="D64" s="83">
        <v>0.73972602739726023</v>
      </c>
      <c r="E64" s="83">
        <v>0</v>
      </c>
      <c r="F64" s="83">
        <v>0.77596244131455394</v>
      </c>
      <c r="G64" s="83">
        <v>0</v>
      </c>
      <c r="H64" s="75" t="str">
        <f t="shared" si="0"/>
        <v>Not sig</v>
      </c>
      <c r="I64" s="85">
        <f t="shared" si="1"/>
        <v>0</v>
      </c>
      <c r="J64" s="85">
        <f t="shared" si="2"/>
        <v>0</v>
      </c>
    </row>
    <row r="65" spans="1:10" x14ac:dyDescent="0.25">
      <c r="C65" s="75" t="s">
        <v>79</v>
      </c>
      <c r="D65" s="83">
        <v>0.66891891891891897</v>
      </c>
      <c r="E65" s="83">
        <v>1</v>
      </c>
      <c r="F65" s="83">
        <v>0.77645788336933041</v>
      </c>
      <c r="G65" s="83">
        <v>0</v>
      </c>
      <c r="H65" s="75" t="str">
        <f t="shared" si="0"/>
        <v>Sig</v>
      </c>
      <c r="I65" s="85">
        <f t="shared" si="1"/>
        <v>0.66891891891891897</v>
      </c>
      <c r="J65" s="85">
        <f t="shared" si="2"/>
        <v>0.77645788336933041</v>
      </c>
    </row>
    <row r="66" spans="1:10" x14ac:dyDescent="0.25">
      <c r="C66" s="75" t="s">
        <v>105</v>
      </c>
      <c r="D66" s="83">
        <v>0.68794326241134751</v>
      </c>
      <c r="E66" s="83">
        <v>1</v>
      </c>
      <c r="F66" s="83">
        <v>0.77748180564144032</v>
      </c>
      <c r="G66" s="83">
        <v>0</v>
      </c>
      <c r="H66" s="75" t="str">
        <f t="shared" si="0"/>
        <v>Sig</v>
      </c>
      <c r="I66" s="85">
        <f t="shared" si="1"/>
        <v>0.68794326241134751</v>
      </c>
      <c r="J66" s="85">
        <f t="shared" si="2"/>
        <v>0.77748180564144032</v>
      </c>
    </row>
    <row r="67" spans="1:10" x14ac:dyDescent="0.25">
      <c r="C67" s="75" t="s">
        <v>80</v>
      </c>
      <c r="D67" s="83">
        <v>0.6429872495446266</v>
      </c>
      <c r="E67" s="83">
        <v>1</v>
      </c>
      <c r="F67" s="83">
        <v>0.77920275637651337</v>
      </c>
      <c r="G67" s="83">
        <v>0</v>
      </c>
      <c r="H67" s="75" t="str">
        <f t="shared" si="0"/>
        <v>Sig</v>
      </c>
      <c r="I67" s="85">
        <f t="shared" si="1"/>
        <v>0.6429872495446266</v>
      </c>
      <c r="J67" s="85">
        <f t="shared" si="2"/>
        <v>0.77920275637651337</v>
      </c>
    </row>
    <row r="68" spans="1:10" x14ac:dyDescent="0.25">
      <c r="C68" s="75" t="s">
        <v>78</v>
      </c>
      <c r="D68" s="83">
        <v>0.64335664335664333</v>
      </c>
      <c r="E68" s="83">
        <v>1</v>
      </c>
      <c r="F68" s="83">
        <v>0.77841747157063335</v>
      </c>
      <c r="G68" s="83">
        <v>0</v>
      </c>
      <c r="H68" s="75" t="str">
        <f t="shared" si="0"/>
        <v>Sig</v>
      </c>
      <c r="I68" s="85">
        <f t="shared" si="1"/>
        <v>0.64335664335664333</v>
      </c>
      <c r="J68" s="85">
        <f t="shared" si="2"/>
        <v>0.77841747157063335</v>
      </c>
    </row>
    <row r="69" spans="1:10" x14ac:dyDescent="0.25">
      <c r="A69" s="75" t="s">
        <v>134</v>
      </c>
      <c r="B69" s="75" t="s">
        <v>169</v>
      </c>
      <c r="C69" s="75" t="s">
        <v>98</v>
      </c>
      <c r="D69" s="83">
        <v>0.6410579345088161</v>
      </c>
      <c r="E69" s="83">
        <v>0</v>
      </c>
      <c r="F69" s="83">
        <v>0.74836834591066692</v>
      </c>
      <c r="G69" s="83">
        <v>1</v>
      </c>
      <c r="H69" s="75" t="str">
        <f t="shared" si="0"/>
        <v>Sig</v>
      </c>
      <c r="I69" s="85">
        <f t="shared" si="1"/>
        <v>0.6410579345088161</v>
      </c>
      <c r="J69" s="85">
        <f t="shared" si="2"/>
        <v>0.74836834591066692</v>
      </c>
    </row>
    <row r="70" spans="1:10" x14ac:dyDescent="0.25">
      <c r="C70" s="75" t="s">
        <v>77</v>
      </c>
      <c r="D70" s="83">
        <v>0.70149253731343286</v>
      </c>
      <c r="E70" s="83">
        <v>0</v>
      </c>
      <c r="F70" s="83">
        <v>0.7404533194529882</v>
      </c>
      <c r="G70" s="83">
        <v>0</v>
      </c>
      <c r="H70" s="75" t="str">
        <f t="shared" si="0"/>
        <v>Not sig</v>
      </c>
      <c r="I70" s="85">
        <f t="shared" si="1"/>
        <v>0</v>
      </c>
      <c r="J70" s="85">
        <f t="shared" si="2"/>
        <v>0</v>
      </c>
    </row>
    <row r="71" spans="1:10" x14ac:dyDescent="0.25">
      <c r="C71" s="75" t="s">
        <v>76</v>
      </c>
      <c r="D71" s="83">
        <v>0.63571428571428568</v>
      </c>
      <c r="E71" s="83">
        <v>1</v>
      </c>
      <c r="F71" s="83">
        <v>0.74102564102564106</v>
      </c>
      <c r="G71" s="83">
        <v>0</v>
      </c>
      <c r="H71" s="75" t="str">
        <f t="shared" ref="H71:H96" si="6">IF((E71+G71)&gt;0,"Sig","Not sig")</f>
        <v>Sig</v>
      </c>
      <c r="I71" s="85">
        <f t="shared" ref="I71:I96" si="7">IF($H71="Sig",D71,0)</f>
        <v>0.63571428571428568</v>
      </c>
      <c r="J71" s="85">
        <f t="shared" ref="J71:J96" si="8">IF($H71="Sig",F71,0)</f>
        <v>0.74102564102564106</v>
      </c>
    </row>
    <row r="72" spans="1:10" x14ac:dyDescent="0.25">
      <c r="C72" s="75" t="s">
        <v>79</v>
      </c>
      <c r="D72" s="83">
        <v>0.61224489795918369</v>
      </c>
      <c r="E72" s="83">
        <v>1</v>
      </c>
      <c r="F72" s="83">
        <v>0.74122452857075005</v>
      </c>
      <c r="G72" s="83">
        <v>0</v>
      </c>
      <c r="H72" s="75" t="str">
        <f t="shared" si="6"/>
        <v>Sig</v>
      </c>
      <c r="I72" s="85">
        <f t="shared" si="7"/>
        <v>0.61224489795918369</v>
      </c>
      <c r="J72" s="85">
        <f t="shared" si="8"/>
        <v>0.74122452857075005</v>
      </c>
    </row>
    <row r="73" spans="1:10" x14ac:dyDescent="0.25">
      <c r="C73" s="75" t="s">
        <v>105</v>
      </c>
      <c r="D73" s="83">
        <v>0.61016949152542377</v>
      </c>
      <c r="E73" s="83">
        <v>1</v>
      </c>
      <c r="F73" s="83">
        <v>0.74291624573050463</v>
      </c>
      <c r="G73" s="83">
        <v>0</v>
      </c>
      <c r="H73" s="75" t="str">
        <f t="shared" si="6"/>
        <v>Sig</v>
      </c>
      <c r="I73" s="85">
        <f t="shared" si="7"/>
        <v>0.61016949152542377</v>
      </c>
      <c r="J73" s="85">
        <f t="shared" si="8"/>
        <v>0.74291624573050463</v>
      </c>
    </row>
    <row r="74" spans="1:10" x14ac:dyDescent="0.25">
      <c r="C74" s="75" t="s">
        <v>80</v>
      </c>
      <c r="D74" s="83">
        <v>0.63670411985018727</v>
      </c>
      <c r="E74" s="83">
        <v>1</v>
      </c>
      <c r="F74" s="83">
        <v>0.74300783896254718</v>
      </c>
      <c r="G74" s="83">
        <v>0</v>
      </c>
      <c r="H74" s="75" t="str">
        <f t="shared" si="6"/>
        <v>Sig</v>
      </c>
      <c r="I74" s="85">
        <f t="shared" si="7"/>
        <v>0.63670411985018727</v>
      </c>
      <c r="J74" s="85">
        <f t="shared" si="8"/>
        <v>0.74300783896254718</v>
      </c>
    </row>
    <row r="75" spans="1:10" x14ac:dyDescent="0.25">
      <c r="C75" s="75" t="s">
        <v>78</v>
      </c>
      <c r="D75" s="83">
        <v>0.64832535885167464</v>
      </c>
      <c r="E75" s="83">
        <v>1</v>
      </c>
      <c r="F75" s="83">
        <v>0.74218073332691747</v>
      </c>
      <c r="G75" s="83">
        <v>0</v>
      </c>
      <c r="H75" s="75" t="str">
        <f t="shared" si="6"/>
        <v>Sig</v>
      </c>
      <c r="I75" s="85">
        <f t="shared" si="7"/>
        <v>0.64832535885167464</v>
      </c>
      <c r="J75" s="85">
        <f t="shared" si="8"/>
        <v>0.74218073332691747</v>
      </c>
    </row>
    <row r="76" spans="1:10" x14ac:dyDescent="0.25">
      <c r="A76" s="75" t="s">
        <v>135</v>
      </c>
      <c r="B76" s="75" t="s">
        <v>170</v>
      </c>
      <c r="C76" s="75" t="s">
        <v>98</v>
      </c>
      <c r="D76" s="83">
        <v>0.50492610837438423</v>
      </c>
      <c r="E76" s="83">
        <v>0</v>
      </c>
      <c r="F76" s="83">
        <v>0.58885686839577334</v>
      </c>
      <c r="G76" s="83">
        <v>1</v>
      </c>
      <c r="H76" s="75" t="str">
        <f t="shared" si="6"/>
        <v>Sig</v>
      </c>
      <c r="I76" s="85">
        <f t="shared" si="7"/>
        <v>0.50492610837438423</v>
      </c>
      <c r="J76" s="85">
        <f t="shared" si="8"/>
        <v>0.58885686839577334</v>
      </c>
    </row>
    <row r="77" spans="1:10" x14ac:dyDescent="0.25">
      <c r="C77" s="75" t="s">
        <v>77</v>
      </c>
      <c r="D77" s="83">
        <v>0.61643835616438358</v>
      </c>
      <c r="E77" s="83">
        <v>0</v>
      </c>
      <c r="F77" s="83">
        <v>0.58237224566338486</v>
      </c>
      <c r="G77" s="83">
        <v>0</v>
      </c>
      <c r="H77" s="75" t="str">
        <f t="shared" si="6"/>
        <v>Not sig</v>
      </c>
      <c r="I77" s="85">
        <f t="shared" si="7"/>
        <v>0</v>
      </c>
      <c r="J77" s="85">
        <f t="shared" si="8"/>
        <v>0</v>
      </c>
    </row>
    <row r="78" spans="1:10" x14ac:dyDescent="0.25">
      <c r="C78" s="75" t="s">
        <v>76</v>
      </c>
      <c r="D78" s="83">
        <v>0.54929577464788737</v>
      </c>
      <c r="E78" s="83">
        <v>0</v>
      </c>
      <c r="F78" s="83">
        <v>0.58271012652274112</v>
      </c>
      <c r="G78" s="83">
        <v>0</v>
      </c>
      <c r="H78" s="75" t="str">
        <f t="shared" si="6"/>
        <v>Not sig</v>
      </c>
      <c r="I78" s="85">
        <f t="shared" si="7"/>
        <v>0</v>
      </c>
      <c r="J78" s="85">
        <f t="shared" si="8"/>
        <v>0</v>
      </c>
    </row>
    <row r="79" spans="1:10" x14ac:dyDescent="0.25">
      <c r="C79" s="75" t="s">
        <v>79</v>
      </c>
      <c r="D79" s="83">
        <v>0.58904109589041098</v>
      </c>
      <c r="E79" s="83">
        <v>0</v>
      </c>
      <c r="F79" s="83">
        <v>0.58244343039939783</v>
      </c>
      <c r="G79" s="83">
        <v>0</v>
      </c>
      <c r="H79" s="75" t="str">
        <f t="shared" si="6"/>
        <v>Not sig</v>
      </c>
      <c r="I79" s="85">
        <f t="shared" si="7"/>
        <v>0</v>
      </c>
      <c r="J79" s="85">
        <f t="shared" si="8"/>
        <v>0</v>
      </c>
    </row>
    <row r="80" spans="1:10" x14ac:dyDescent="0.25">
      <c r="C80" s="75" t="s">
        <v>105</v>
      </c>
      <c r="D80" s="83">
        <v>0.51904761904761909</v>
      </c>
      <c r="E80" s="83">
        <v>1</v>
      </c>
      <c r="F80" s="83">
        <v>0.5837582805127961</v>
      </c>
      <c r="G80" s="83">
        <v>0</v>
      </c>
      <c r="H80" s="75" t="str">
        <f t="shared" si="6"/>
        <v>Sig</v>
      </c>
      <c r="I80" s="85">
        <f t="shared" si="7"/>
        <v>0.51904761904761909</v>
      </c>
      <c r="J80" s="85">
        <f t="shared" si="8"/>
        <v>0.5837582805127961</v>
      </c>
    </row>
    <row r="81" spans="1:10" x14ac:dyDescent="0.25">
      <c r="C81" s="75" t="s">
        <v>80</v>
      </c>
      <c r="D81" s="83">
        <v>0.48623853211009177</v>
      </c>
      <c r="E81" s="83">
        <v>1</v>
      </c>
      <c r="F81" s="83">
        <v>0.58500335602646469</v>
      </c>
      <c r="G81" s="83">
        <v>0</v>
      </c>
      <c r="H81" s="75" t="str">
        <f t="shared" si="6"/>
        <v>Sig</v>
      </c>
      <c r="I81" s="85">
        <f t="shared" si="7"/>
        <v>0.48623853211009177</v>
      </c>
      <c r="J81" s="85">
        <f t="shared" si="8"/>
        <v>0.58500335602646469</v>
      </c>
    </row>
    <row r="82" spans="1:10" x14ac:dyDescent="0.25">
      <c r="C82" s="75" t="s">
        <v>78</v>
      </c>
      <c r="D82" s="83">
        <v>0.45707656612529002</v>
      </c>
      <c r="E82" s="83">
        <v>1</v>
      </c>
      <c r="F82" s="83">
        <v>0.5850658020217433</v>
      </c>
      <c r="G82" s="83">
        <v>0</v>
      </c>
      <c r="H82" s="75" t="str">
        <f t="shared" si="6"/>
        <v>Sig</v>
      </c>
      <c r="I82" s="85">
        <f t="shared" si="7"/>
        <v>0.45707656612529002</v>
      </c>
      <c r="J82" s="85">
        <f t="shared" si="8"/>
        <v>0.5850658020217433</v>
      </c>
    </row>
    <row r="83" spans="1:10" x14ac:dyDescent="0.25">
      <c r="A83" s="75" t="s">
        <v>136</v>
      </c>
      <c r="B83" s="75" t="s">
        <v>171</v>
      </c>
      <c r="C83" s="75" t="s">
        <v>98</v>
      </c>
      <c r="D83" s="83">
        <v>0.74351050679851671</v>
      </c>
      <c r="E83" s="83">
        <v>0</v>
      </c>
      <c r="F83" s="83">
        <v>0.8180595676860245</v>
      </c>
      <c r="G83" s="83">
        <v>1</v>
      </c>
      <c r="H83" s="75" t="str">
        <f t="shared" si="6"/>
        <v>Sig</v>
      </c>
      <c r="I83" s="85">
        <f t="shared" si="7"/>
        <v>0.74351050679851671</v>
      </c>
      <c r="J83" s="85">
        <f t="shared" si="8"/>
        <v>0.8180595676860245</v>
      </c>
    </row>
    <row r="84" spans="1:10" x14ac:dyDescent="0.25">
      <c r="C84" s="75" t="s">
        <v>77</v>
      </c>
      <c r="D84" s="83">
        <v>0.80281690140845074</v>
      </c>
      <c r="E84" s="83">
        <v>0</v>
      </c>
      <c r="F84" s="83">
        <v>0.81253179190751446</v>
      </c>
      <c r="G84" s="83">
        <v>0</v>
      </c>
      <c r="H84" s="75" t="str">
        <f t="shared" si="6"/>
        <v>Not sig</v>
      </c>
      <c r="I84" s="85">
        <f t="shared" si="7"/>
        <v>0</v>
      </c>
      <c r="J84" s="85">
        <f t="shared" si="8"/>
        <v>0</v>
      </c>
    </row>
    <row r="85" spans="1:10" x14ac:dyDescent="0.25">
      <c r="C85" s="75" t="s">
        <v>76</v>
      </c>
      <c r="D85" s="83">
        <v>0.75524475524475521</v>
      </c>
      <c r="E85" s="83">
        <v>0</v>
      </c>
      <c r="F85" s="83">
        <v>0.81287987751125135</v>
      </c>
      <c r="G85" s="83">
        <v>0</v>
      </c>
      <c r="H85" s="75" t="str">
        <f t="shared" si="6"/>
        <v>Not sig</v>
      </c>
      <c r="I85" s="85">
        <f t="shared" si="7"/>
        <v>0</v>
      </c>
      <c r="J85" s="85">
        <f t="shared" si="8"/>
        <v>0</v>
      </c>
    </row>
    <row r="86" spans="1:10" x14ac:dyDescent="0.25">
      <c r="C86" s="75" t="s">
        <v>79</v>
      </c>
      <c r="D86" s="83">
        <v>0.77931034482758621</v>
      </c>
      <c r="E86" s="83">
        <v>0</v>
      </c>
      <c r="F86" s="83">
        <v>0.81272330750313215</v>
      </c>
      <c r="G86" s="83">
        <v>0</v>
      </c>
      <c r="H86" s="75" t="str">
        <f t="shared" si="6"/>
        <v>Not sig</v>
      </c>
      <c r="I86" s="85">
        <f t="shared" si="7"/>
        <v>0</v>
      </c>
      <c r="J86" s="85">
        <f t="shared" si="8"/>
        <v>0</v>
      </c>
    </row>
    <row r="87" spans="1:10" x14ac:dyDescent="0.25">
      <c r="C87" s="75" t="s">
        <v>105</v>
      </c>
      <c r="D87" s="83">
        <v>0.73381294964028776</v>
      </c>
      <c r="E87" s="83">
        <v>1</v>
      </c>
      <c r="F87" s="83">
        <v>0.81404201325250247</v>
      </c>
      <c r="G87" s="83">
        <v>0</v>
      </c>
      <c r="H87" s="75" t="str">
        <f t="shared" si="6"/>
        <v>Sig</v>
      </c>
      <c r="I87" s="85">
        <f t="shared" si="7"/>
        <v>0.73381294964028776</v>
      </c>
      <c r="J87" s="85">
        <f t="shared" si="8"/>
        <v>0.81404201325250247</v>
      </c>
    </row>
    <row r="88" spans="1:10" x14ac:dyDescent="0.25">
      <c r="C88" s="75" t="s">
        <v>80</v>
      </c>
      <c r="D88" s="83">
        <v>0.73577981651376145</v>
      </c>
      <c r="E88" s="83">
        <v>1</v>
      </c>
      <c r="F88" s="83">
        <v>0.8144768568861992</v>
      </c>
      <c r="G88" s="83">
        <v>0</v>
      </c>
      <c r="H88" s="75" t="str">
        <f t="shared" si="6"/>
        <v>Sig</v>
      </c>
      <c r="I88" s="85">
        <f t="shared" si="7"/>
        <v>0.73577981651376145</v>
      </c>
      <c r="J88" s="85">
        <f t="shared" si="8"/>
        <v>0.8144768568861992</v>
      </c>
    </row>
    <row r="89" spans="1:10" x14ac:dyDescent="0.25">
      <c r="C89" s="75" t="s">
        <v>78</v>
      </c>
      <c r="D89" s="83">
        <v>0.74766355140186913</v>
      </c>
      <c r="E89" s="83">
        <v>1</v>
      </c>
      <c r="F89" s="83">
        <v>0.81380477712996047</v>
      </c>
      <c r="G89" s="83">
        <v>0</v>
      </c>
      <c r="H89" s="75" t="str">
        <f t="shared" si="6"/>
        <v>Sig</v>
      </c>
      <c r="I89" s="85">
        <f t="shared" si="7"/>
        <v>0.74766355140186913</v>
      </c>
      <c r="J89" s="85">
        <f t="shared" si="8"/>
        <v>0.81380477712996047</v>
      </c>
    </row>
    <row r="90" spans="1:10" x14ac:dyDescent="0.25">
      <c r="A90" s="75" t="s">
        <v>137</v>
      </c>
      <c r="B90" s="75" t="s">
        <v>172</v>
      </c>
      <c r="C90" s="75" t="s">
        <v>98</v>
      </c>
      <c r="D90" s="83">
        <v>0.68974042027194071</v>
      </c>
      <c r="E90" s="83">
        <v>0</v>
      </c>
      <c r="F90" s="83">
        <v>0.76809994480959309</v>
      </c>
      <c r="G90" s="83">
        <v>1</v>
      </c>
      <c r="H90" s="75" t="str">
        <f t="shared" si="6"/>
        <v>Sig</v>
      </c>
      <c r="I90" s="85">
        <f t="shared" si="7"/>
        <v>0.68974042027194071</v>
      </c>
      <c r="J90" s="85">
        <f t="shared" si="8"/>
        <v>0.76809994480959309</v>
      </c>
    </row>
    <row r="91" spans="1:10" x14ac:dyDescent="0.25">
      <c r="C91" s="75" t="s">
        <v>77</v>
      </c>
      <c r="D91" s="83">
        <v>0.79452054794520544</v>
      </c>
      <c r="E91" s="83">
        <v>0</v>
      </c>
      <c r="F91" s="83">
        <v>0.76210653753026636</v>
      </c>
      <c r="G91" s="83">
        <v>0</v>
      </c>
      <c r="H91" s="75" t="str">
        <f t="shared" si="6"/>
        <v>Not sig</v>
      </c>
      <c r="I91" s="85">
        <f t="shared" si="7"/>
        <v>0</v>
      </c>
      <c r="J91" s="85">
        <f t="shared" si="8"/>
        <v>0</v>
      </c>
    </row>
    <row r="92" spans="1:10" x14ac:dyDescent="0.25">
      <c r="C92" s="75" t="s">
        <v>76</v>
      </c>
      <c r="D92" s="83">
        <v>0.73287671232876717</v>
      </c>
      <c r="E92" s="83">
        <v>0</v>
      </c>
      <c r="F92" s="83">
        <v>0.76241648367051351</v>
      </c>
      <c r="G92" s="83">
        <v>0</v>
      </c>
      <c r="H92" s="75" t="str">
        <f t="shared" si="6"/>
        <v>Not sig</v>
      </c>
      <c r="I92" s="85">
        <f t="shared" si="7"/>
        <v>0</v>
      </c>
      <c r="J92" s="85">
        <f t="shared" si="8"/>
        <v>0</v>
      </c>
    </row>
    <row r="93" spans="1:10" x14ac:dyDescent="0.25">
      <c r="C93" s="75" t="s">
        <v>79</v>
      </c>
      <c r="D93" s="83">
        <v>0.65100671140939592</v>
      </c>
      <c r="E93" s="83">
        <v>1</v>
      </c>
      <c r="F93" s="83">
        <v>0.76299065420560752</v>
      </c>
      <c r="G93" s="83">
        <v>0</v>
      </c>
      <c r="H93" s="75" t="str">
        <f t="shared" si="6"/>
        <v>Sig</v>
      </c>
      <c r="I93" s="85">
        <f t="shared" si="7"/>
        <v>0.65100671140939592</v>
      </c>
      <c r="J93" s="85">
        <f t="shared" si="8"/>
        <v>0.76299065420560752</v>
      </c>
    </row>
    <row r="94" spans="1:10" x14ac:dyDescent="0.25">
      <c r="C94" s="75" t="s">
        <v>105</v>
      </c>
      <c r="D94" s="83">
        <v>0.73236009732360097</v>
      </c>
      <c r="E94" s="83">
        <v>0</v>
      </c>
      <c r="F94" s="83">
        <v>0.76279685873781811</v>
      </c>
      <c r="G94" s="83">
        <v>0</v>
      </c>
      <c r="H94" s="75" t="str">
        <f t="shared" si="6"/>
        <v>Not sig</v>
      </c>
      <c r="I94" s="85">
        <f t="shared" si="7"/>
        <v>0</v>
      </c>
      <c r="J94" s="85">
        <f t="shared" si="8"/>
        <v>0</v>
      </c>
    </row>
    <row r="95" spans="1:10" x14ac:dyDescent="0.25">
      <c r="C95" s="75" t="s">
        <v>80</v>
      </c>
      <c r="D95" s="83">
        <v>0.66727941176470584</v>
      </c>
      <c r="E95" s="83">
        <v>1</v>
      </c>
      <c r="F95" s="83">
        <v>0.76467507736253271</v>
      </c>
      <c r="G95" s="83">
        <v>0</v>
      </c>
      <c r="H95" s="75" t="str">
        <f t="shared" si="6"/>
        <v>Sig</v>
      </c>
      <c r="I95" s="85">
        <f t="shared" si="7"/>
        <v>0.66727941176470584</v>
      </c>
      <c r="J95" s="85">
        <f t="shared" si="8"/>
        <v>0.76467507736253271</v>
      </c>
    </row>
    <row r="96" spans="1:10" x14ac:dyDescent="0.25">
      <c r="C96" s="75" t="s">
        <v>78</v>
      </c>
      <c r="D96" s="83">
        <v>0.65258215962441313</v>
      </c>
      <c r="E96" s="83">
        <v>1</v>
      </c>
      <c r="F96" s="83">
        <v>0.76442740141078447</v>
      </c>
      <c r="G96" s="83">
        <v>0</v>
      </c>
      <c r="H96" s="75" t="str">
        <f t="shared" si="6"/>
        <v>Sig</v>
      </c>
      <c r="I96" s="85">
        <f t="shared" si="7"/>
        <v>0.65258215962441313</v>
      </c>
      <c r="J96" s="85">
        <f t="shared" si="8"/>
        <v>0.76442740141078447</v>
      </c>
    </row>
    <row r="99" spans="1:7" x14ac:dyDescent="0.25">
      <c r="A99" s="80" t="s">
        <v>147</v>
      </c>
      <c r="B99" s="75" t="s">
        <v>150</v>
      </c>
      <c r="C99" s="75"/>
      <c r="D99" s="75"/>
      <c r="E99" s="75"/>
    </row>
    <row r="100" spans="1:7" x14ac:dyDescent="0.25">
      <c r="A100" s="75"/>
      <c r="B100" s="75"/>
      <c r="C100" s="75"/>
      <c r="D100" s="75"/>
      <c r="E100" s="75"/>
    </row>
    <row r="101" spans="1:7" x14ac:dyDescent="0.25">
      <c r="A101" s="80" t="s">
        <v>187</v>
      </c>
      <c r="D101" s="80" t="s">
        <v>95</v>
      </c>
    </row>
    <row r="102" spans="1:7" x14ac:dyDescent="0.25">
      <c r="A102" s="80" t="s">
        <v>0</v>
      </c>
      <c r="B102" s="80" t="s">
        <v>146</v>
      </c>
      <c r="C102" s="80" t="s">
        <v>94</v>
      </c>
      <c r="D102" s="49" t="s">
        <v>30</v>
      </c>
      <c r="E102" s="49" t="s">
        <v>31</v>
      </c>
      <c r="F102" s="49" t="s">
        <v>32</v>
      </c>
      <c r="G102" s="49" t="s">
        <v>123</v>
      </c>
    </row>
    <row r="103" spans="1:7" x14ac:dyDescent="0.25">
      <c r="A103" s="75" t="s">
        <v>121</v>
      </c>
      <c r="B103" s="75" t="s">
        <v>160</v>
      </c>
      <c r="C103" s="75" t="s">
        <v>107</v>
      </c>
      <c r="D103" s="83">
        <v>0.51983805668016192</v>
      </c>
      <c r="E103" s="83">
        <v>0.54716694516178033</v>
      </c>
      <c r="F103" s="83">
        <v>0.51619933168676446</v>
      </c>
      <c r="G103" s="83">
        <v>0.42276422764227645</v>
      </c>
    </row>
    <row r="104" spans="1:7" x14ac:dyDescent="0.25">
      <c r="A104" s="75" t="s">
        <v>126</v>
      </c>
      <c r="B104" s="75" t="s">
        <v>161</v>
      </c>
      <c r="C104" s="75" t="s">
        <v>107</v>
      </c>
      <c r="D104" s="83">
        <v>0.28866396761133606</v>
      </c>
      <c r="E104" s="83">
        <v>0.33692845207352273</v>
      </c>
      <c r="F104" s="83">
        <v>0.3126543658288537</v>
      </c>
      <c r="G104" s="83">
        <v>0.10569105691056911</v>
      </c>
    </row>
    <row r="105" spans="1:7" x14ac:dyDescent="0.25">
      <c r="A105" s="75" t="s">
        <v>127</v>
      </c>
      <c r="B105" s="75" t="s">
        <v>162</v>
      </c>
      <c r="C105" s="75" t="s">
        <v>107</v>
      </c>
      <c r="D105" s="83">
        <v>8.2995951417004055E-2</v>
      </c>
      <c r="E105" s="83">
        <v>0.13975391159046027</v>
      </c>
      <c r="F105" s="83">
        <v>0.16562545401714368</v>
      </c>
      <c r="G105" s="83">
        <v>0.17886178861788618</v>
      </c>
    </row>
    <row r="106" spans="1:7" x14ac:dyDescent="0.25">
      <c r="A106" s="75" t="s">
        <v>128</v>
      </c>
      <c r="B106" s="75" t="s">
        <v>163</v>
      </c>
      <c r="C106" s="75" t="s">
        <v>107</v>
      </c>
      <c r="D106" s="83">
        <v>0.31821862348178137</v>
      </c>
      <c r="E106" s="83">
        <v>0.35333434604283759</v>
      </c>
      <c r="F106" s="83">
        <v>0.30466366409995643</v>
      </c>
      <c r="G106" s="83">
        <v>7.3170731707317069E-2</v>
      </c>
    </row>
    <row r="107" spans="1:7" x14ac:dyDescent="0.25">
      <c r="A107" s="75" t="s">
        <v>129</v>
      </c>
      <c r="B107" s="75" t="s">
        <v>164</v>
      </c>
      <c r="C107" s="75" t="s">
        <v>107</v>
      </c>
      <c r="D107" s="83">
        <v>0.52481203007518795</v>
      </c>
      <c r="E107" s="83">
        <v>0.54418513817010061</v>
      </c>
      <c r="F107" s="83">
        <v>0.5718162434580345</v>
      </c>
      <c r="G107" s="83">
        <v>0.65555555555555556</v>
      </c>
    </row>
    <row r="108" spans="1:7" x14ac:dyDescent="0.25">
      <c r="A108" s="75" t="s">
        <v>130</v>
      </c>
      <c r="B108" s="75" t="s">
        <v>165</v>
      </c>
      <c r="C108" s="75" t="s">
        <v>107</v>
      </c>
      <c r="D108" s="83">
        <v>0.28759316089434461</v>
      </c>
      <c r="E108" s="83">
        <v>0.27832650766883482</v>
      </c>
      <c r="F108" s="83">
        <v>0.2778197191605013</v>
      </c>
      <c r="G108" s="83">
        <v>0.31304347826086959</v>
      </c>
    </row>
    <row r="109" spans="1:7" x14ac:dyDescent="0.25">
      <c r="A109" s="75" t="s">
        <v>131</v>
      </c>
      <c r="B109" s="75" t="s">
        <v>166</v>
      </c>
      <c r="C109" s="75" t="s">
        <v>107</v>
      </c>
      <c r="D109" s="83">
        <v>0.69399350649350644</v>
      </c>
      <c r="E109" s="83">
        <v>0.73172770095730133</v>
      </c>
      <c r="F109" s="83">
        <v>0.77489866821077014</v>
      </c>
      <c r="G109" s="83">
        <v>0.83471074380165289</v>
      </c>
    </row>
    <row r="110" spans="1:7" x14ac:dyDescent="0.25">
      <c r="A110" s="75" t="s">
        <v>132</v>
      </c>
      <c r="B110" s="75" t="s">
        <v>167</v>
      </c>
      <c r="C110" s="75" t="s">
        <v>107</v>
      </c>
      <c r="D110" s="83">
        <v>0.76463414634146343</v>
      </c>
      <c r="E110" s="83">
        <v>0.79170779861796647</v>
      </c>
      <c r="F110" s="83">
        <v>0.81101904346562004</v>
      </c>
      <c r="G110" s="83">
        <v>0.84297520661157022</v>
      </c>
    </row>
    <row r="111" spans="1:7" x14ac:dyDescent="0.25">
      <c r="A111" s="75" t="s">
        <v>133</v>
      </c>
      <c r="B111" s="75" t="s">
        <v>168</v>
      </c>
      <c r="C111" s="75" t="s">
        <v>107</v>
      </c>
      <c r="D111" s="83">
        <v>0.73001255755546257</v>
      </c>
      <c r="E111" s="83">
        <v>0.77915825438732722</v>
      </c>
      <c r="F111" s="83">
        <v>0.78655660377358494</v>
      </c>
      <c r="G111" s="83">
        <v>0.77868852459016391</v>
      </c>
    </row>
    <row r="112" spans="1:7" x14ac:dyDescent="0.25">
      <c r="A112" s="75" t="s">
        <v>134</v>
      </c>
      <c r="B112" s="75" t="s">
        <v>169</v>
      </c>
      <c r="C112" s="75" t="s">
        <v>107</v>
      </c>
      <c r="D112" s="83">
        <v>0.68260685569191704</v>
      </c>
      <c r="E112" s="83">
        <v>0.73827237841647742</v>
      </c>
      <c r="F112" s="83">
        <v>0.76314606741573032</v>
      </c>
      <c r="G112" s="83">
        <v>0.75423728813559321</v>
      </c>
    </row>
    <row r="113" spans="1:7" x14ac:dyDescent="0.25">
      <c r="A113" s="75" t="s">
        <v>135</v>
      </c>
      <c r="B113" s="75" t="s">
        <v>170</v>
      </c>
      <c r="C113" s="75" t="s">
        <v>107</v>
      </c>
      <c r="D113" s="83">
        <v>0.55431639818256917</v>
      </c>
      <c r="E113" s="83">
        <v>0.57692606098223287</v>
      </c>
      <c r="F113" s="83">
        <v>0.60638139257492174</v>
      </c>
      <c r="G113" s="83">
        <v>0.63636363636363635</v>
      </c>
    </row>
    <row r="114" spans="1:7" x14ac:dyDescent="0.25">
      <c r="A114" s="75" t="s">
        <v>136</v>
      </c>
      <c r="B114" s="75" t="s">
        <v>171</v>
      </c>
      <c r="C114" s="75" t="s">
        <v>107</v>
      </c>
      <c r="D114" s="83">
        <v>0.74469820554649269</v>
      </c>
      <c r="E114" s="83">
        <v>0.80842911877394641</v>
      </c>
      <c r="F114" s="83">
        <v>0.84266862170087975</v>
      </c>
      <c r="G114" s="83">
        <v>0.90082644628099173</v>
      </c>
    </row>
    <row r="115" spans="1:7" x14ac:dyDescent="0.25">
      <c r="A115" s="75" t="s">
        <v>137</v>
      </c>
      <c r="B115" s="75" t="s">
        <v>172</v>
      </c>
      <c r="C115" s="75" t="s">
        <v>107</v>
      </c>
      <c r="D115" s="83">
        <v>0.71033057851239667</v>
      </c>
      <c r="E115" s="83">
        <v>0.7596331689272503</v>
      </c>
      <c r="F115" s="83">
        <v>0.7875387568285841</v>
      </c>
      <c r="G115" s="83">
        <v>0.79487179487179482</v>
      </c>
    </row>
    <row r="118" spans="1:7" s="75" customFormat="1" x14ac:dyDescent="0.25"/>
    <row r="119" spans="1:7" s="75" customFormat="1" x14ac:dyDescent="0.25">
      <c r="A119" s="80" t="s">
        <v>147</v>
      </c>
      <c r="B119" s="75" t="s">
        <v>150</v>
      </c>
    </row>
    <row r="120" spans="1:7" s="75" customFormat="1" x14ac:dyDescent="0.25"/>
    <row r="121" spans="1:7" s="75" customFormat="1" x14ac:dyDescent="0.25">
      <c r="A121" s="80" t="s">
        <v>195</v>
      </c>
      <c r="B121"/>
      <c r="C121"/>
      <c r="D121" s="80" t="s">
        <v>95</v>
      </c>
      <c r="E121"/>
      <c r="F121"/>
      <c r="G121"/>
    </row>
    <row r="122" spans="1:7" s="75" customFormat="1" x14ac:dyDescent="0.25">
      <c r="A122" s="80" t="s">
        <v>0</v>
      </c>
      <c r="B122" s="80" t="s">
        <v>146</v>
      </c>
      <c r="C122" s="80" t="s">
        <v>94</v>
      </c>
      <c r="D122" s="49" t="s">
        <v>30</v>
      </c>
      <c r="E122" s="49" t="s">
        <v>31</v>
      </c>
      <c r="F122" s="49" t="s">
        <v>32</v>
      </c>
      <c r="G122" s="49" t="s">
        <v>123</v>
      </c>
    </row>
    <row r="123" spans="1:7" s="75" customFormat="1" x14ac:dyDescent="0.25">
      <c r="A123" s="75" t="s">
        <v>121</v>
      </c>
      <c r="B123" s="75" t="s">
        <v>160</v>
      </c>
      <c r="C123" s="75" t="s">
        <v>107</v>
      </c>
      <c r="D123" s="83">
        <v>0</v>
      </c>
      <c r="E123" s="83">
        <v>1</v>
      </c>
      <c r="F123" s="83">
        <v>0</v>
      </c>
      <c r="G123" s="83">
        <v>1</v>
      </c>
    </row>
    <row r="124" spans="1:7" s="75" customFormat="1" x14ac:dyDescent="0.25">
      <c r="A124" s="75" t="s">
        <v>126</v>
      </c>
      <c r="B124" s="75" t="s">
        <v>161</v>
      </c>
      <c r="C124" s="75" t="s">
        <v>107</v>
      </c>
      <c r="D124" s="83">
        <v>0</v>
      </c>
      <c r="E124" s="83">
        <v>1</v>
      </c>
      <c r="F124" s="83">
        <v>1</v>
      </c>
      <c r="G124" s="83">
        <v>1</v>
      </c>
    </row>
    <row r="125" spans="1:7" s="75" customFormat="1" x14ac:dyDescent="0.25">
      <c r="A125" s="75" t="s">
        <v>127</v>
      </c>
      <c r="B125" s="75" t="s">
        <v>162</v>
      </c>
      <c r="C125" s="75" t="s">
        <v>107</v>
      </c>
      <c r="D125" s="83">
        <v>0</v>
      </c>
      <c r="E125" s="83">
        <v>1</v>
      </c>
      <c r="F125" s="83">
        <v>1</v>
      </c>
      <c r="G125" s="83">
        <v>1</v>
      </c>
    </row>
    <row r="126" spans="1:7" s="75" customFormat="1" x14ac:dyDescent="0.25">
      <c r="A126" s="75" t="s">
        <v>128</v>
      </c>
      <c r="B126" s="75" t="s">
        <v>163</v>
      </c>
      <c r="C126" s="75" t="s">
        <v>107</v>
      </c>
      <c r="D126" s="83">
        <v>0</v>
      </c>
      <c r="E126" s="83">
        <v>1</v>
      </c>
      <c r="F126" s="83">
        <v>0</v>
      </c>
      <c r="G126" s="83">
        <v>1</v>
      </c>
    </row>
    <row r="127" spans="1:7" s="75" customFormat="1" x14ac:dyDescent="0.25">
      <c r="A127" s="75" t="s">
        <v>129</v>
      </c>
      <c r="B127" s="75" t="s">
        <v>164</v>
      </c>
      <c r="C127" s="75" t="s">
        <v>107</v>
      </c>
      <c r="D127" s="83">
        <v>0</v>
      </c>
      <c r="E127" s="83">
        <v>0</v>
      </c>
      <c r="F127" s="83">
        <v>1</v>
      </c>
      <c r="G127" s="83">
        <v>1</v>
      </c>
    </row>
    <row r="128" spans="1:7" s="75" customFormat="1" x14ac:dyDescent="0.25">
      <c r="A128" s="75" t="s">
        <v>130</v>
      </c>
      <c r="B128" s="75" t="s">
        <v>165</v>
      </c>
      <c r="C128" s="75" t="s">
        <v>107</v>
      </c>
      <c r="D128" s="83">
        <v>0</v>
      </c>
      <c r="E128" s="83">
        <v>0</v>
      </c>
      <c r="F128" s="83">
        <v>0</v>
      </c>
      <c r="G128" s="83">
        <v>0</v>
      </c>
    </row>
    <row r="129" spans="1:8" s="75" customFormat="1" x14ac:dyDescent="0.25">
      <c r="A129" s="75" t="s">
        <v>131</v>
      </c>
      <c r="B129" s="75" t="s">
        <v>166</v>
      </c>
      <c r="C129" s="75" t="s">
        <v>107</v>
      </c>
      <c r="D129" s="83">
        <v>0</v>
      </c>
      <c r="E129" s="83">
        <v>1</v>
      </c>
      <c r="F129" s="83">
        <v>1</v>
      </c>
      <c r="G129" s="83">
        <v>1</v>
      </c>
    </row>
    <row r="130" spans="1:8" s="75" customFormat="1" x14ac:dyDescent="0.25">
      <c r="A130" s="75" t="s">
        <v>132</v>
      </c>
      <c r="B130" s="75" t="s">
        <v>167</v>
      </c>
      <c r="C130" s="75" t="s">
        <v>107</v>
      </c>
      <c r="D130" s="83">
        <v>0</v>
      </c>
      <c r="E130" s="83">
        <v>1</v>
      </c>
      <c r="F130" s="83">
        <v>1</v>
      </c>
      <c r="G130" s="83">
        <v>1</v>
      </c>
    </row>
    <row r="131" spans="1:8" s="75" customFormat="1" x14ac:dyDescent="0.25">
      <c r="A131" s="75" t="s">
        <v>133</v>
      </c>
      <c r="B131" s="75" t="s">
        <v>168</v>
      </c>
      <c r="C131" s="75" t="s">
        <v>107</v>
      </c>
      <c r="D131" s="83">
        <v>0</v>
      </c>
      <c r="E131" s="83">
        <v>1</v>
      </c>
      <c r="F131" s="83">
        <v>1</v>
      </c>
      <c r="G131" s="83">
        <v>0</v>
      </c>
    </row>
    <row r="132" spans="1:8" s="75" customFormat="1" x14ac:dyDescent="0.25">
      <c r="A132" s="75" t="s">
        <v>134</v>
      </c>
      <c r="B132" s="75" t="s">
        <v>169</v>
      </c>
      <c r="C132" s="75" t="s">
        <v>107</v>
      </c>
      <c r="D132" s="83">
        <v>0</v>
      </c>
      <c r="E132" s="83">
        <v>1</v>
      </c>
      <c r="F132" s="83">
        <v>1</v>
      </c>
      <c r="G132" s="83">
        <v>0</v>
      </c>
    </row>
    <row r="133" spans="1:8" s="75" customFormat="1" x14ac:dyDescent="0.25">
      <c r="A133" s="75" t="s">
        <v>135</v>
      </c>
      <c r="B133" s="75" t="s">
        <v>170</v>
      </c>
      <c r="C133" s="75" t="s">
        <v>107</v>
      </c>
      <c r="D133" s="83">
        <v>0</v>
      </c>
      <c r="E133" s="83">
        <v>1</v>
      </c>
      <c r="F133" s="83">
        <v>1</v>
      </c>
      <c r="G133" s="83">
        <v>0</v>
      </c>
    </row>
    <row r="134" spans="1:8" s="75" customFormat="1" x14ac:dyDescent="0.25">
      <c r="A134" s="75" t="s">
        <v>136</v>
      </c>
      <c r="B134" s="75" t="s">
        <v>171</v>
      </c>
      <c r="C134" s="75" t="s">
        <v>107</v>
      </c>
      <c r="D134" s="83">
        <v>0</v>
      </c>
      <c r="E134" s="83">
        <v>1</v>
      </c>
      <c r="F134" s="83">
        <v>1</v>
      </c>
      <c r="G134" s="83">
        <v>1</v>
      </c>
    </row>
    <row r="135" spans="1:8" s="75" customFormat="1" x14ac:dyDescent="0.25">
      <c r="A135" s="75" t="s">
        <v>137</v>
      </c>
      <c r="B135" s="75" t="s">
        <v>172</v>
      </c>
      <c r="C135" s="75" t="s">
        <v>107</v>
      </c>
      <c r="D135" s="83">
        <v>0</v>
      </c>
      <c r="E135" s="83">
        <v>1</v>
      </c>
      <c r="F135" s="83">
        <v>1</v>
      </c>
      <c r="G135" s="83">
        <v>1</v>
      </c>
    </row>
    <row r="139" spans="1:8" x14ac:dyDescent="0.25">
      <c r="A139" s="80" t="s">
        <v>147</v>
      </c>
      <c r="B139" s="75" t="s">
        <v>150</v>
      </c>
      <c r="C139" s="75"/>
      <c r="D139" s="75"/>
      <c r="E139" s="75"/>
      <c r="F139" s="75"/>
      <c r="G139" s="75"/>
    </row>
    <row r="140" spans="1:8" x14ac:dyDescent="0.25">
      <c r="A140" s="75"/>
      <c r="B140" s="75"/>
      <c r="C140" s="75"/>
      <c r="D140" s="75"/>
      <c r="E140" s="75"/>
      <c r="F140" s="75"/>
      <c r="G140" s="75"/>
    </row>
    <row r="141" spans="1:8" x14ac:dyDescent="0.25">
      <c r="A141" s="80" t="s">
        <v>187</v>
      </c>
      <c r="D141" s="80" t="s">
        <v>95</v>
      </c>
    </row>
    <row r="142" spans="1:8" x14ac:dyDescent="0.25">
      <c r="A142" s="80" t="s">
        <v>0</v>
      </c>
      <c r="B142" s="80" t="s">
        <v>146</v>
      </c>
      <c r="C142" s="80" t="s">
        <v>94</v>
      </c>
      <c r="D142" s="49" t="s">
        <v>41</v>
      </c>
      <c r="E142" s="49" t="s">
        <v>85</v>
      </c>
      <c r="F142" s="49" t="s">
        <v>86</v>
      </c>
      <c r="G142" s="49" t="s">
        <v>84</v>
      </c>
      <c r="H142" s="49" t="s">
        <v>124</v>
      </c>
    </row>
    <row r="143" spans="1:8" x14ac:dyDescent="0.25">
      <c r="A143" s="75" t="s">
        <v>121</v>
      </c>
      <c r="B143" s="75" t="s">
        <v>160</v>
      </c>
      <c r="C143" s="75" t="s">
        <v>108</v>
      </c>
      <c r="D143" s="83">
        <v>0.5256389733738861</v>
      </c>
      <c r="E143" s="83">
        <v>0.56756756756756754</v>
      </c>
      <c r="F143" s="83">
        <v>0.56703567035670355</v>
      </c>
      <c r="G143" s="83">
        <v>0.5476772616136919</v>
      </c>
      <c r="H143" s="83">
        <v>0.66428571428571426</v>
      </c>
    </row>
    <row r="144" spans="1:8" x14ac:dyDescent="0.25">
      <c r="A144" s="75" t="s">
        <v>126</v>
      </c>
      <c r="B144" s="75" t="s">
        <v>161</v>
      </c>
      <c r="C144" s="75" t="s">
        <v>108</v>
      </c>
      <c r="D144" s="83">
        <v>0.33242623125767035</v>
      </c>
      <c r="E144" s="83">
        <v>0.30972972972972973</v>
      </c>
      <c r="F144" s="83">
        <v>0.22263222632226323</v>
      </c>
      <c r="G144" s="83">
        <v>0.27872860635696822</v>
      </c>
      <c r="H144" s="83">
        <v>0.22857142857142856</v>
      </c>
    </row>
    <row r="145" spans="1:8" x14ac:dyDescent="0.25">
      <c r="A145" s="75" t="s">
        <v>127</v>
      </c>
      <c r="B145" s="75" t="s">
        <v>162</v>
      </c>
      <c r="C145" s="75" t="s">
        <v>108</v>
      </c>
      <c r="D145" s="83">
        <v>0.1502587908862921</v>
      </c>
      <c r="E145" s="83">
        <v>0.11135135135135135</v>
      </c>
      <c r="F145" s="83">
        <v>7.7490774907749083E-2</v>
      </c>
      <c r="G145" s="83">
        <v>0.12469437652811736</v>
      </c>
      <c r="H145" s="83">
        <v>8.5714285714285715E-2</v>
      </c>
    </row>
    <row r="146" spans="1:8" x14ac:dyDescent="0.25">
      <c r="A146" s="75" t="s">
        <v>128</v>
      </c>
      <c r="B146" s="75" t="s">
        <v>163</v>
      </c>
      <c r="C146" s="75" t="s">
        <v>108</v>
      </c>
      <c r="D146" s="83">
        <v>0.35633103889867135</v>
      </c>
      <c r="E146" s="83">
        <v>0.22540540540540541</v>
      </c>
      <c r="F146" s="83">
        <v>0.17958179581795819</v>
      </c>
      <c r="G146" s="83">
        <v>0.30562347188264061</v>
      </c>
      <c r="H146" s="83">
        <v>0.21428571428571427</v>
      </c>
    </row>
    <row r="147" spans="1:8" x14ac:dyDescent="0.25">
      <c r="A147" s="75" t="s">
        <v>129</v>
      </c>
      <c r="B147" s="75" t="s">
        <v>164</v>
      </c>
      <c r="C147" s="75" t="s">
        <v>108</v>
      </c>
      <c r="D147" s="83">
        <v>0.54321682256136161</v>
      </c>
      <c r="E147" s="83">
        <v>0.57533375715193902</v>
      </c>
      <c r="F147" s="83">
        <v>0.5955555555555555</v>
      </c>
      <c r="G147" s="83">
        <v>0.50304878048780488</v>
      </c>
      <c r="H147" s="83">
        <v>0.64035087719298245</v>
      </c>
    </row>
    <row r="148" spans="1:8" x14ac:dyDescent="0.25">
      <c r="A148" s="75" t="s">
        <v>130</v>
      </c>
      <c r="B148" s="75" t="s">
        <v>165</v>
      </c>
      <c r="C148" s="75" t="s">
        <v>108</v>
      </c>
      <c r="D148" s="83">
        <v>0.24667931688804554</v>
      </c>
      <c r="E148" s="83">
        <v>0.41891891891891891</v>
      </c>
      <c r="F148" s="83">
        <v>0.50975292587776333</v>
      </c>
      <c r="G148" s="83">
        <v>0.31926121372031663</v>
      </c>
      <c r="H148" s="83">
        <v>0.5161290322580645</v>
      </c>
    </row>
    <row r="149" spans="1:8" x14ac:dyDescent="0.25">
      <c r="A149" s="75" t="s">
        <v>131</v>
      </c>
      <c r="B149" s="75" t="s">
        <v>166</v>
      </c>
      <c r="C149" s="75" t="s">
        <v>108</v>
      </c>
      <c r="D149" s="83">
        <v>0.74061833688699363</v>
      </c>
      <c r="E149" s="83">
        <v>0.74298056155507564</v>
      </c>
      <c r="F149" s="83">
        <v>0.76572133168927248</v>
      </c>
      <c r="G149" s="83">
        <v>0.72413793103448276</v>
      </c>
      <c r="H149" s="83">
        <v>0.75539568345323738</v>
      </c>
    </row>
    <row r="150" spans="1:8" x14ac:dyDescent="0.25">
      <c r="A150" s="75" t="s">
        <v>132</v>
      </c>
      <c r="B150" s="75" t="s">
        <v>167</v>
      </c>
      <c r="C150" s="75" t="s">
        <v>108</v>
      </c>
      <c r="D150" s="83">
        <v>0.78622530699412707</v>
      </c>
      <c r="E150" s="83">
        <v>0.84008643976229069</v>
      </c>
      <c r="F150" s="83">
        <v>0.86369268897149942</v>
      </c>
      <c r="G150" s="83">
        <v>0.78345498783454992</v>
      </c>
      <c r="H150" s="83">
        <v>0.82269503546099287</v>
      </c>
    </row>
    <row r="151" spans="1:8" x14ac:dyDescent="0.25">
      <c r="A151" s="75" t="s">
        <v>133</v>
      </c>
      <c r="B151" s="75" t="s">
        <v>168</v>
      </c>
      <c r="C151" s="75" t="s">
        <v>108</v>
      </c>
      <c r="D151" s="83">
        <v>0.78079513360851616</v>
      </c>
      <c r="E151" s="83">
        <v>0.75</v>
      </c>
      <c r="F151" s="83">
        <v>0.76641414141414144</v>
      </c>
      <c r="G151" s="83">
        <v>0.72681704260651625</v>
      </c>
      <c r="H151" s="83">
        <v>0.77611940298507465</v>
      </c>
    </row>
    <row r="152" spans="1:8" x14ac:dyDescent="0.25">
      <c r="A152" s="75" t="s">
        <v>134</v>
      </c>
      <c r="B152" s="75" t="s">
        <v>169</v>
      </c>
      <c r="C152" s="75" t="s">
        <v>108</v>
      </c>
      <c r="D152" s="83">
        <v>0.74364743976730141</v>
      </c>
      <c r="E152" s="83">
        <v>0.70998864926220207</v>
      </c>
      <c r="F152" s="83">
        <v>0.74031007751937983</v>
      </c>
      <c r="G152" s="83">
        <v>0.71282051282051284</v>
      </c>
      <c r="H152" s="83">
        <v>0.70454545454545459</v>
      </c>
    </row>
    <row r="153" spans="1:8" x14ac:dyDescent="0.25">
      <c r="A153" s="75" t="s">
        <v>135</v>
      </c>
      <c r="B153" s="75" t="s">
        <v>170</v>
      </c>
      <c r="C153" s="75" t="s">
        <v>108</v>
      </c>
      <c r="D153" s="83">
        <v>0.57137387880113766</v>
      </c>
      <c r="E153" s="83">
        <v>0.62602068590092541</v>
      </c>
      <c r="F153" s="83">
        <v>0.66832298136645962</v>
      </c>
      <c r="G153" s="83">
        <v>0.56109725685785539</v>
      </c>
      <c r="H153" s="83">
        <v>0.69064748201438853</v>
      </c>
    </row>
    <row r="154" spans="1:8" x14ac:dyDescent="0.25">
      <c r="A154" s="75" t="s">
        <v>136</v>
      </c>
      <c r="B154" s="75" t="s">
        <v>171</v>
      </c>
      <c r="C154" s="75" t="s">
        <v>108</v>
      </c>
      <c r="D154" s="83">
        <v>0.81108664124187568</v>
      </c>
      <c r="E154" s="83">
        <v>0.80264608599779497</v>
      </c>
      <c r="F154" s="83">
        <v>0.86052303860523038</v>
      </c>
      <c r="G154" s="83">
        <v>0.81188118811881194</v>
      </c>
      <c r="H154" s="83">
        <v>0.83941605839416056</v>
      </c>
    </row>
    <row r="155" spans="1:8" x14ac:dyDescent="0.25">
      <c r="A155" s="75" t="s">
        <v>137</v>
      </c>
      <c r="B155" s="75" t="s">
        <v>172</v>
      </c>
      <c r="C155" s="75" t="s">
        <v>108</v>
      </c>
      <c r="D155" s="83">
        <v>0.75302217162682283</v>
      </c>
      <c r="E155" s="83">
        <v>0.80714285714285716</v>
      </c>
      <c r="F155" s="83">
        <v>0.83750000000000002</v>
      </c>
      <c r="G155" s="83">
        <v>0.75308641975308643</v>
      </c>
      <c r="H155" s="83">
        <v>0.8380281690140845</v>
      </c>
    </row>
    <row r="157" spans="1:8" s="75" customFormat="1" x14ac:dyDescent="0.25"/>
    <row r="158" spans="1:8" s="75" customFormat="1" x14ac:dyDescent="0.25">
      <c r="A158" s="80" t="s">
        <v>147</v>
      </c>
      <c r="B158" s="75" t="s">
        <v>150</v>
      </c>
    </row>
    <row r="159" spans="1:8" s="75" customFormat="1" x14ac:dyDescent="0.25"/>
    <row r="160" spans="1:8" s="75" customFormat="1" x14ac:dyDescent="0.25">
      <c r="A160" s="80" t="s">
        <v>195</v>
      </c>
      <c r="B160"/>
      <c r="C160"/>
      <c r="D160" s="80" t="s">
        <v>95</v>
      </c>
      <c r="E160"/>
      <c r="F160"/>
      <c r="G160"/>
      <c r="H160"/>
    </row>
    <row r="161" spans="1:8" s="75" customFormat="1" x14ac:dyDescent="0.25">
      <c r="A161" s="80" t="s">
        <v>0</v>
      </c>
      <c r="B161" s="80" t="s">
        <v>146</v>
      </c>
      <c r="C161" s="80" t="s">
        <v>94</v>
      </c>
      <c r="D161" s="49" t="s">
        <v>41</v>
      </c>
      <c r="E161" s="49" t="s">
        <v>85</v>
      </c>
      <c r="F161" s="49" t="s">
        <v>86</v>
      </c>
      <c r="G161" s="49" t="s">
        <v>84</v>
      </c>
      <c r="H161" s="49" t="s">
        <v>124</v>
      </c>
    </row>
    <row r="162" spans="1:8" s="75" customFormat="1" x14ac:dyDescent="0.25">
      <c r="A162" s="75" t="s">
        <v>121</v>
      </c>
      <c r="B162" s="75" t="s">
        <v>160</v>
      </c>
      <c r="C162" s="75" t="s">
        <v>108</v>
      </c>
      <c r="D162" s="83">
        <v>0</v>
      </c>
      <c r="E162" s="83">
        <v>1</v>
      </c>
      <c r="F162" s="83">
        <v>1</v>
      </c>
      <c r="G162" s="83">
        <v>0</v>
      </c>
      <c r="H162" s="83">
        <v>1</v>
      </c>
    </row>
    <row r="163" spans="1:8" s="75" customFormat="1" x14ac:dyDescent="0.25">
      <c r="A163" s="75" t="s">
        <v>126</v>
      </c>
      <c r="B163" s="75" t="s">
        <v>161</v>
      </c>
      <c r="C163" s="75" t="s">
        <v>108</v>
      </c>
      <c r="D163" s="83">
        <v>0</v>
      </c>
      <c r="E163" s="83">
        <v>1</v>
      </c>
      <c r="F163" s="83">
        <v>1</v>
      </c>
      <c r="G163" s="83">
        <v>1</v>
      </c>
      <c r="H163" s="83">
        <v>1</v>
      </c>
    </row>
    <row r="164" spans="1:8" s="75" customFormat="1" x14ac:dyDescent="0.25">
      <c r="A164" s="75" t="s">
        <v>127</v>
      </c>
      <c r="B164" s="75" t="s">
        <v>162</v>
      </c>
      <c r="C164" s="75" t="s">
        <v>108</v>
      </c>
      <c r="D164" s="83">
        <v>0</v>
      </c>
      <c r="E164" s="83">
        <v>1</v>
      </c>
      <c r="F164" s="83">
        <v>1</v>
      </c>
      <c r="G164" s="83">
        <v>0</v>
      </c>
      <c r="H164" s="83">
        <v>1</v>
      </c>
    </row>
    <row r="165" spans="1:8" s="75" customFormat="1" x14ac:dyDescent="0.25">
      <c r="A165" s="75" t="s">
        <v>128</v>
      </c>
      <c r="B165" s="75" t="s">
        <v>163</v>
      </c>
      <c r="C165" s="75" t="s">
        <v>108</v>
      </c>
      <c r="D165" s="83">
        <v>0</v>
      </c>
      <c r="E165" s="83">
        <v>1</v>
      </c>
      <c r="F165" s="83">
        <v>1</v>
      </c>
      <c r="G165" s="83">
        <v>1</v>
      </c>
      <c r="H165" s="83">
        <v>1</v>
      </c>
    </row>
    <row r="166" spans="1:8" s="75" customFormat="1" x14ac:dyDescent="0.25">
      <c r="A166" s="75" t="s">
        <v>129</v>
      </c>
      <c r="B166" s="75" t="s">
        <v>164</v>
      </c>
      <c r="C166" s="75" t="s">
        <v>108</v>
      </c>
      <c r="D166" s="83">
        <v>0</v>
      </c>
      <c r="E166" s="83">
        <v>1</v>
      </c>
      <c r="F166" s="83">
        <v>1</v>
      </c>
      <c r="G166" s="83">
        <v>0</v>
      </c>
      <c r="H166" s="83">
        <v>1</v>
      </c>
    </row>
    <row r="167" spans="1:8" s="75" customFormat="1" x14ac:dyDescent="0.25">
      <c r="A167" s="75" t="s">
        <v>130</v>
      </c>
      <c r="B167" s="75" t="s">
        <v>165</v>
      </c>
      <c r="C167" s="75" t="s">
        <v>108</v>
      </c>
      <c r="D167" s="83">
        <v>0</v>
      </c>
      <c r="E167" s="83">
        <v>1</v>
      </c>
      <c r="F167" s="83">
        <v>1</v>
      </c>
      <c r="G167" s="83">
        <v>1</v>
      </c>
      <c r="H167" s="83">
        <v>1</v>
      </c>
    </row>
    <row r="168" spans="1:8" s="75" customFormat="1" x14ac:dyDescent="0.25">
      <c r="A168" s="75" t="s">
        <v>131</v>
      </c>
      <c r="B168" s="75" t="s">
        <v>166</v>
      </c>
      <c r="C168" s="75" t="s">
        <v>108</v>
      </c>
      <c r="D168" s="83">
        <v>0</v>
      </c>
      <c r="E168" s="83">
        <v>0</v>
      </c>
      <c r="F168" s="83">
        <v>0</v>
      </c>
      <c r="G168" s="83">
        <v>0</v>
      </c>
      <c r="H168" s="83">
        <v>0</v>
      </c>
    </row>
    <row r="169" spans="1:8" s="75" customFormat="1" x14ac:dyDescent="0.25">
      <c r="A169" s="75" t="s">
        <v>132</v>
      </c>
      <c r="B169" s="75" t="s">
        <v>167</v>
      </c>
      <c r="C169" s="75" t="s">
        <v>108</v>
      </c>
      <c r="D169" s="83">
        <v>0</v>
      </c>
      <c r="E169" s="83">
        <v>1</v>
      </c>
      <c r="F169" s="83">
        <v>1</v>
      </c>
      <c r="G169" s="83">
        <v>0</v>
      </c>
      <c r="H169" s="83">
        <v>0</v>
      </c>
    </row>
    <row r="170" spans="1:8" s="75" customFormat="1" x14ac:dyDescent="0.25">
      <c r="A170" s="75" t="s">
        <v>133</v>
      </c>
      <c r="B170" s="75" t="s">
        <v>168</v>
      </c>
      <c r="C170" s="75" t="s">
        <v>108</v>
      </c>
      <c r="D170" s="83">
        <v>0</v>
      </c>
      <c r="E170" s="83">
        <v>1</v>
      </c>
      <c r="F170" s="83">
        <v>0</v>
      </c>
      <c r="G170" s="83">
        <v>1</v>
      </c>
      <c r="H170" s="83">
        <v>0</v>
      </c>
    </row>
    <row r="171" spans="1:8" s="75" customFormat="1" x14ac:dyDescent="0.25">
      <c r="A171" s="75" t="s">
        <v>134</v>
      </c>
      <c r="B171" s="75" t="s">
        <v>169</v>
      </c>
      <c r="C171" s="75" t="s">
        <v>108</v>
      </c>
      <c r="D171" s="83">
        <v>0</v>
      </c>
      <c r="E171" s="83">
        <v>1</v>
      </c>
      <c r="F171" s="83">
        <v>0</v>
      </c>
      <c r="G171" s="83">
        <v>0</v>
      </c>
      <c r="H171" s="83">
        <v>0</v>
      </c>
    </row>
    <row r="172" spans="1:8" s="75" customFormat="1" x14ac:dyDescent="0.25">
      <c r="A172" s="75" t="s">
        <v>135</v>
      </c>
      <c r="B172" s="75" t="s">
        <v>170</v>
      </c>
      <c r="C172" s="75" t="s">
        <v>108</v>
      </c>
      <c r="D172" s="83">
        <v>0</v>
      </c>
      <c r="E172" s="83">
        <v>1</v>
      </c>
      <c r="F172" s="83">
        <v>1</v>
      </c>
      <c r="G172" s="83">
        <v>0</v>
      </c>
      <c r="H172" s="83">
        <v>1</v>
      </c>
    </row>
    <row r="173" spans="1:8" s="75" customFormat="1" x14ac:dyDescent="0.25">
      <c r="A173" s="75" t="s">
        <v>136</v>
      </c>
      <c r="B173" s="75" t="s">
        <v>171</v>
      </c>
      <c r="C173" s="75" t="s">
        <v>108</v>
      </c>
      <c r="D173" s="83">
        <v>0</v>
      </c>
      <c r="E173" s="83">
        <v>0</v>
      </c>
      <c r="F173" s="83">
        <v>1</v>
      </c>
      <c r="G173" s="83">
        <v>0</v>
      </c>
      <c r="H173" s="83">
        <v>0</v>
      </c>
    </row>
    <row r="174" spans="1:8" s="75" customFormat="1" x14ac:dyDescent="0.25">
      <c r="A174" s="75" t="s">
        <v>137</v>
      </c>
      <c r="B174" s="75" t="s">
        <v>172</v>
      </c>
      <c r="C174" s="75" t="s">
        <v>108</v>
      </c>
      <c r="D174" s="83">
        <v>0</v>
      </c>
      <c r="E174" s="83">
        <v>1</v>
      </c>
      <c r="F174" s="83">
        <v>1</v>
      </c>
      <c r="G174" s="83">
        <v>0</v>
      </c>
      <c r="H174" s="83">
        <v>1</v>
      </c>
    </row>
    <row r="179" spans="1:8" x14ac:dyDescent="0.25">
      <c r="A179" s="80" t="s">
        <v>147</v>
      </c>
      <c r="B179" s="75" t="s">
        <v>150</v>
      </c>
      <c r="C179" s="75"/>
      <c r="D179" s="75"/>
      <c r="E179" s="75"/>
      <c r="F179" s="75"/>
      <c r="G179" s="75"/>
      <c r="H179" s="75"/>
    </row>
    <row r="180" spans="1:8" x14ac:dyDescent="0.25">
      <c r="A180" s="75"/>
      <c r="B180" s="75"/>
      <c r="C180" s="75"/>
      <c r="D180" s="75"/>
      <c r="E180" s="75"/>
      <c r="F180" s="75"/>
      <c r="G180" s="75"/>
      <c r="H180" s="75"/>
    </row>
    <row r="181" spans="1:8" x14ac:dyDescent="0.25">
      <c r="A181" s="80" t="s">
        <v>187</v>
      </c>
      <c r="D181" s="80" t="s">
        <v>95</v>
      </c>
    </row>
    <row r="182" spans="1:8" x14ac:dyDescent="0.25">
      <c r="A182" s="80" t="s">
        <v>0</v>
      </c>
      <c r="B182" s="80" t="s">
        <v>146</v>
      </c>
      <c r="C182" s="80" t="s">
        <v>94</v>
      </c>
      <c r="D182" s="49" t="s">
        <v>49</v>
      </c>
      <c r="E182" s="49" t="s">
        <v>51</v>
      </c>
      <c r="F182" s="49" t="s">
        <v>125</v>
      </c>
      <c r="G182" s="49" t="s">
        <v>52</v>
      </c>
    </row>
    <row r="183" spans="1:8" x14ac:dyDescent="0.25">
      <c r="A183" s="75" t="s">
        <v>121</v>
      </c>
      <c r="B183" s="75" t="s">
        <v>160</v>
      </c>
      <c r="C183" s="75" t="s">
        <v>109</v>
      </c>
      <c r="D183" s="83">
        <v>0.52876302630964067</v>
      </c>
      <c r="E183" s="83">
        <v>0.54918032786885251</v>
      </c>
      <c r="F183" s="83">
        <v>0.47916666666666669</v>
      </c>
      <c r="G183" s="83">
        <v>0.6216216216216216</v>
      </c>
    </row>
    <row r="184" spans="1:8" x14ac:dyDescent="0.25">
      <c r="A184" s="75" t="s">
        <v>126</v>
      </c>
      <c r="B184" s="75" t="s">
        <v>161</v>
      </c>
      <c r="C184" s="75" t="s">
        <v>109</v>
      </c>
      <c r="D184" s="83">
        <v>0.3279125192766017</v>
      </c>
      <c r="E184" s="83">
        <v>0.33606557377049179</v>
      </c>
      <c r="F184" s="83">
        <v>0.33333333333333331</v>
      </c>
      <c r="G184" s="83">
        <v>0.22522522522522523</v>
      </c>
    </row>
    <row r="185" spans="1:8" x14ac:dyDescent="0.25">
      <c r="A185" s="75" t="s">
        <v>127</v>
      </c>
      <c r="B185" s="75" t="s">
        <v>162</v>
      </c>
      <c r="C185" s="75" t="s">
        <v>109</v>
      </c>
      <c r="D185" s="83">
        <v>0.14514696948455535</v>
      </c>
      <c r="E185" s="83">
        <v>0.15573770491803279</v>
      </c>
      <c r="F185" s="83">
        <v>0.14583333333333334</v>
      </c>
      <c r="G185" s="83">
        <v>5.4054054054054057E-2</v>
      </c>
    </row>
    <row r="186" spans="1:8" x14ac:dyDescent="0.25">
      <c r="A186" s="75" t="s">
        <v>128</v>
      </c>
      <c r="B186" s="75" t="s">
        <v>163</v>
      </c>
      <c r="C186" s="75" t="s">
        <v>109</v>
      </c>
      <c r="D186" s="83">
        <v>0.34099724286181599</v>
      </c>
      <c r="E186" s="83">
        <v>0.31967213114754101</v>
      </c>
      <c r="F186" s="83">
        <v>0.27083333333333331</v>
      </c>
      <c r="G186" s="83">
        <v>0.22522522522522523</v>
      </c>
    </row>
    <row r="187" spans="1:8" x14ac:dyDescent="0.25">
      <c r="A187" s="75" t="s">
        <v>129</v>
      </c>
      <c r="B187" s="75" t="s">
        <v>164</v>
      </c>
      <c r="C187" s="75" t="s">
        <v>109</v>
      </c>
      <c r="D187" s="83">
        <v>0.54399951314508277</v>
      </c>
      <c r="E187" s="83">
        <v>0.64</v>
      </c>
      <c r="F187" s="83">
        <v>0.52941176470588236</v>
      </c>
      <c r="G187" s="83">
        <v>0.73958333333333337</v>
      </c>
    </row>
    <row r="188" spans="1:8" x14ac:dyDescent="0.25">
      <c r="A188" s="75" t="s">
        <v>130</v>
      </c>
      <c r="B188" s="75" t="s">
        <v>165</v>
      </c>
      <c r="C188" s="75" t="s">
        <v>109</v>
      </c>
      <c r="D188" s="83">
        <v>0.26510281199391472</v>
      </c>
      <c r="E188" s="83">
        <v>0.38655462184873951</v>
      </c>
      <c r="F188" s="83">
        <v>0.30434782608695654</v>
      </c>
      <c r="G188" s="83">
        <v>0.71264367816091956</v>
      </c>
    </row>
    <row r="189" spans="1:8" x14ac:dyDescent="0.25">
      <c r="A189" s="75" t="s">
        <v>131</v>
      </c>
      <c r="B189" s="75" t="s">
        <v>166</v>
      </c>
      <c r="C189" s="75" t="s">
        <v>109</v>
      </c>
      <c r="D189" s="83">
        <v>0.74068366489212667</v>
      </c>
      <c r="E189" s="83">
        <v>0.72357723577235777</v>
      </c>
      <c r="F189" s="83">
        <v>0.73469387755102045</v>
      </c>
      <c r="G189" s="83">
        <v>0.77777777777777779</v>
      </c>
    </row>
    <row r="190" spans="1:8" x14ac:dyDescent="0.25">
      <c r="A190" s="75" t="s">
        <v>132</v>
      </c>
      <c r="B190" s="75" t="s">
        <v>167</v>
      </c>
      <c r="C190" s="75" t="s">
        <v>109</v>
      </c>
      <c r="D190" s="83">
        <v>0.79210698587861217</v>
      </c>
      <c r="E190" s="83">
        <v>0.77685950413223137</v>
      </c>
      <c r="F190" s="83">
        <v>0.81632653061224492</v>
      </c>
      <c r="G190" s="83">
        <v>0.88785046728971961</v>
      </c>
    </row>
    <row r="191" spans="1:8" x14ac:dyDescent="0.25">
      <c r="A191" s="75" t="s">
        <v>133</v>
      </c>
      <c r="B191" s="75" t="s">
        <v>168</v>
      </c>
      <c r="C191" s="75" t="s">
        <v>109</v>
      </c>
      <c r="D191" s="83">
        <v>0.77757676743632465</v>
      </c>
      <c r="E191" s="83">
        <v>0.69491525423728817</v>
      </c>
      <c r="F191" s="83">
        <v>0.79591836734693877</v>
      </c>
      <c r="G191" s="83">
        <v>0.79207920792079212</v>
      </c>
    </row>
    <row r="192" spans="1:8" x14ac:dyDescent="0.25">
      <c r="A192" s="75" t="s">
        <v>134</v>
      </c>
      <c r="B192" s="75" t="s">
        <v>169</v>
      </c>
      <c r="C192" s="75" t="s">
        <v>109</v>
      </c>
      <c r="D192" s="83">
        <v>0.74103834865033924</v>
      </c>
      <c r="E192" s="83">
        <v>0.70338983050847459</v>
      </c>
      <c r="F192" s="83">
        <v>0.7021276595744681</v>
      </c>
      <c r="G192" s="83">
        <v>0.73737373737373735</v>
      </c>
    </row>
    <row r="193" spans="1:7" x14ac:dyDescent="0.25">
      <c r="A193" s="75" t="s">
        <v>135</v>
      </c>
      <c r="B193" s="75" t="s">
        <v>170</v>
      </c>
      <c r="C193" s="75" t="s">
        <v>109</v>
      </c>
      <c r="D193" s="83">
        <v>0.57800927032063842</v>
      </c>
      <c r="E193" s="83">
        <v>0.6495726495726496</v>
      </c>
      <c r="F193" s="83">
        <v>0.44897959183673469</v>
      </c>
      <c r="G193" s="83">
        <v>0.73584905660377353</v>
      </c>
    </row>
    <row r="194" spans="1:7" x14ac:dyDescent="0.25">
      <c r="A194" s="75" t="s">
        <v>136</v>
      </c>
      <c r="B194" s="75" t="s">
        <v>171</v>
      </c>
      <c r="C194" s="75" t="s">
        <v>109</v>
      </c>
      <c r="D194" s="83">
        <v>0.81291203616500285</v>
      </c>
      <c r="E194" s="83">
        <v>0.8</v>
      </c>
      <c r="F194" s="83">
        <v>0.79166666666666663</v>
      </c>
      <c r="G194" s="83">
        <v>0.78504672897196259</v>
      </c>
    </row>
    <row r="195" spans="1:7" x14ac:dyDescent="0.25">
      <c r="A195" s="75" t="s">
        <v>137</v>
      </c>
      <c r="B195" s="75" t="s">
        <v>172</v>
      </c>
      <c r="C195" s="75" t="s">
        <v>109</v>
      </c>
      <c r="D195" s="83">
        <v>0.7604196335327067</v>
      </c>
      <c r="E195" s="83">
        <v>0.73770491803278693</v>
      </c>
      <c r="F195" s="83">
        <v>0.74468085106382975</v>
      </c>
      <c r="G195" s="83">
        <v>0.82407407407407407</v>
      </c>
    </row>
    <row r="198" spans="1:7" x14ac:dyDescent="0.25">
      <c r="A198" s="80" t="s">
        <v>147</v>
      </c>
      <c r="B198" s="75" t="s">
        <v>150</v>
      </c>
      <c r="C198" s="75"/>
      <c r="D198" s="75"/>
      <c r="E198" s="75"/>
      <c r="F198" s="75"/>
      <c r="G198" s="75"/>
    </row>
    <row r="199" spans="1:7" x14ac:dyDescent="0.25">
      <c r="A199" s="75"/>
      <c r="B199" s="75"/>
      <c r="C199" s="75"/>
      <c r="D199" s="75"/>
      <c r="E199" s="75"/>
      <c r="F199" s="75"/>
      <c r="G199" s="75"/>
    </row>
    <row r="200" spans="1:7" x14ac:dyDescent="0.25">
      <c r="A200" s="80" t="s">
        <v>195</v>
      </c>
      <c r="D200" s="80" t="s">
        <v>95</v>
      </c>
    </row>
    <row r="201" spans="1:7" x14ac:dyDescent="0.25">
      <c r="A201" s="80" t="s">
        <v>0</v>
      </c>
      <c r="B201" s="80" t="s">
        <v>146</v>
      </c>
      <c r="C201" s="80" t="s">
        <v>94</v>
      </c>
      <c r="D201" s="49" t="s">
        <v>49</v>
      </c>
      <c r="E201" s="49" t="s">
        <v>51</v>
      </c>
      <c r="F201" s="49" t="s">
        <v>125</v>
      </c>
      <c r="G201" s="49" t="s">
        <v>52</v>
      </c>
    </row>
    <row r="202" spans="1:7" x14ac:dyDescent="0.25">
      <c r="A202" s="75" t="s">
        <v>121</v>
      </c>
      <c r="B202" s="75" t="s">
        <v>160</v>
      </c>
      <c r="C202" s="75" t="s">
        <v>109</v>
      </c>
      <c r="D202" s="83">
        <v>0</v>
      </c>
      <c r="E202" s="83">
        <v>0</v>
      </c>
      <c r="F202" s="83">
        <v>0</v>
      </c>
      <c r="G202" s="83">
        <v>0</v>
      </c>
    </row>
    <row r="203" spans="1:7" x14ac:dyDescent="0.25">
      <c r="A203" s="75" t="s">
        <v>126</v>
      </c>
      <c r="B203" s="75" t="s">
        <v>161</v>
      </c>
      <c r="C203" s="75" t="s">
        <v>109</v>
      </c>
      <c r="D203" s="83">
        <v>0</v>
      </c>
      <c r="E203" s="83">
        <v>0</v>
      </c>
      <c r="F203" s="83">
        <v>0</v>
      </c>
      <c r="G203" s="83">
        <v>1</v>
      </c>
    </row>
    <row r="204" spans="1:7" x14ac:dyDescent="0.25">
      <c r="A204" s="75" t="s">
        <v>127</v>
      </c>
      <c r="B204" s="75" t="s">
        <v>162</v>
      </c>
      <c r="C204" s="75" t="s">
        <v>109</v>
      </c>
      <c r="D204" s="83">
        <v>0</v>
      </c>
      <c r="E204" s="83">
        <v>0</v>
      </c>
      <c r="F204" s="83">
        <v>0</v>
      </c>
      <c r="G204" s="83">
        <v>1</v>
      </c>
    </row>
    <row r="205" spans="1:7" x14ac:dyDescent="0.25">
      <c r="A205" s="75" t="s">
        <v>128</v>
      </c>
      <c r="B205" s="75" t="s">
        <v>163</v>
      </c>
      <c r="C205" s="75" t="s">
        <v>109</v>
      </c>
      <c r="D205" s="83">
        <v>0</v>
      </c>
      <c r="E205" s="83">
        <v>0</v>
      </c>
      <c r="F205" s="83">
        <v>0</v>
      </c>
      <c r="G205" s="83">
        <v>1</v>
      </c>
    </row>
    <row r="206" spans="1:7" x14ac:dyDescent="0.25">
      <c r="A206" s="75" t="s">
        <v>129</v>
      </c>
      <c r="B206" s="75" t="s">
        <v>164</v>
      </c>
      <c r="C206" s="75" t="s">
        <v>109</v>
      </c>
      <c r="D206" s="83">
        <v>0</v>
      </c>
      <c r="E206" s="83">
        <v>0</v>
      </c>
      <c r="F206" s="83">
        <v>0</v>
      </c>
      <c r="G206" s="83">
        <v>1</v>
      </c>
    </row>
    <row r="207" spans="1:7" x14ac:dyDescent="0.25">
      <c r="A207" s="75" t="s">
        <v>130</v>
      </c>
      <c r="B207" s="75" t="s">
        <v>165</v>
      </c>
      <c r="C207" s="75" t="s">
        <v>109</v>
      </c>
      <c r="D207" s="83">
        <v>0</v>
      </c>
      <c r="E207" s="83">
        <v>1</v>
      </c>
      <c r="F207" s="83">
        <v>0</v>
      </c>
      <c r="G207" s="83">
        <v>1</v>
      </c>
    </row>
    <row r="208" spans="1:7" x14ac:dyDescent="0.25">
      <c r="A208" s="75" t="s">
        <v>131</v>
      </c>
      <c r="B208" s="75" t="s">
        <v>166</v>
      </c>
      <c r="C208" s="75" t="s">
        <v>109</v>
      </c>
      <c r="D208" s="83">
        <v>0</v>
      </c>
      <c r="E208" s="83">
        <v>0</v>
      </c>
      <c r="F208" s="83">
        <v>0</v>
      </c>
      <c r="G208" s="83">
        <v>0</v>
      </c>
    </row>
    <row r="209" spans="1:10" x14ac:dyDescent="0.25">
      <c r="A209" s="75" t="s">
        <v>132</v>
      </c>
      <c r="B209" s="75" t="s">
        <v>167</v>
      </c>
      <c r="C209" s="75" t="s">
        <v>109</v>
      </c>
      <c r="D209" s="83">
        <v>0</v>
      </c>
      <c r="E209" s="83">
        <v>0</v>
      </c>
      <c r="F209" s="83">
        <v>0</v>
      </c>
      <c r="G209" s="83">
        <v>1</v>
      </c>
    </row>
    <row r="210" spans="1:10" x14ac:dyDescent="0.25">
      <c r="A210" s="75" t="s">
        <v>133</v>
      </c>
      <c r="B210" s="75" t="s">
        <v>168</v>
      </c>
      <c r="C210" s="75" t="s">
        <v>109</v>
      </c>
      <c r="D210" s="83">
        <v>0</v>
      </c>
      <c r="E210" s="83">
        <v>1</v>
      </c>
      <c r="F210" s="83">
        <v>0</v>
      </c>
      <c r="G210" s="83">
        <v>0</v>
      </c>
    </row>
    <row r="211" spans="1:10" x14ac:dyDescent="0.25">
      <c r="A211" s="75" t="s">
        <v>134</v>
      </c>
      <c r="B211" s="75" t="s">
        <v>169</v>
      </c>
      <c r="C211" s="75" t="s">
        <v>109</v>
      </c>
      <c r="D211" s="83">
        <v>0</v>
      </c>
      <c r="E211" s="83">
        <v>0</v>
      </c>
      <c r="F211" s="83">
        <v>0</v>
      </c>
      <c r="G211" s="83">
        <v>0</v>
      </c>
    </row>
    <row r="212" spans="1:10" x14ac:dyDescent="0.25">
      <c r="A212" s="75" t="s">
        <v>135</v>
      </c>
      <c r="B212" s="75" t="s">
        <v>170</v>
      </c>
      <c r="C212" s="75" t="s">
        <v>109</v>
      </c>
      <c r="D212" s="83">
        <v>0</v>
      </c>
      <c r="E212" s="83">
        <v>0</v>
      </c>
      <c r="F212" s="83">
        <v>0</v>
      </c>
      <c r="G212" s="83">
        <v>1</v>
      </c>
    </row>
    <row r="213" spans="1:10" x14ac:dyDescent="0.25">
      <c r="A213" s="75" t="s">
        <v>136</v>
      </c>
      <c r="B213" s="75" t="s">
        <v>171</v>
      </c>
      <c r="C213" s="75" t="s">
        <v>109</v>
      </c>
      <c r="D213" s="83">
        <v>0</v>
      </c>
      <c r="E213" s="83">
        <v>0</v>
      </c>
      <c r="F213" s="83">
        <v>0</v>
      </c>
      <c r="G213" s="83">
        <v>0</v>
      </c>
    </row>
    <row r="214" spans="1:10" x14ac:dyDescent="0.25">
      <c r="A214" s="75" t="s">
        <v>137</v>
      </c>
      <c r="B214" s="75" t="s">
        <v>172</v>
      </c>
      <c r="C214" s="75" t="s">
        <v>109</v>
      </c>
      <c r="D214" s="83">
        <v>0</v>
      </c>
      <c r="E214" s="83">
        <v>0</v>
      </c>
      <c r="F214" s="83">
        <v>0</v>
      </c>
      <c r="G214" s="83">
        <v>0</v>
      </c>
    </row>
    <row r="218" spans="1:10" x14ac:dyDescent="0.25">
      <c r="A218" s="80" t="s">
        <v>147</v>
      </c>
      <c r="B218" s="75" t="s">
        <v>148</v>
      </c>
      <c r="C218" s="75"/>
      <c r="D218" s="75"/>
      <c r="E218" s="75"/>
      <c r="F218" s="75"/>
      <c r="G218" s="75"/>
    </row>
    <row r="219" spans="1:10" x14ac:dyDescent="0.25">
      <c r="A219" s="75"/>
      <c r="B219" s="75"/>
      <c r="C219" s="75"/>
      <c r="D219" s="75"/>
      <c r="E219" s="75"/>
      <c r="F219" s="75"/>
      <c r="G219" s="75"/>
    </row>
    <row r="220" spans="1:10" x14ac:dyDescent="0.25">
      <c r="D220" s="80" t="s">
        <v>186</v>
      </c>
      <c r="E220" s="80" t="s">
        <v>191</v>
      </c>
    </row>
    <row r="221" spans="1:10" x14ac:dyDescent="0.25">
      <c r="D221" s="49" t="s">
        <v>192</v>
      </c>
      <c r="E221" s="49"/>
      <c r="F221" s="49" t="s">
        <v>193</v>
      </c>
      <c r="G221" s="49"/>
    </row>
    <row r="222" spans="1:10" x14ac:dyDescent="0.25">
      <c r="A222" s="80" t="s">
        <v>94</v>
      </c>
      <c r="B222" s="80" t="s">
        <v>146</v>
      </c>
      <c r="C222" s="80" t="s">
        <v>0</v>
      </c>
      <c r="D222" s="75" t="s">
        <v>187</v>
      </c>
      <c r="E222" s="75" t="s">
        <v>195</v>
      </c>
      <c r="F222" s="75" t="s">
        <v>187</v>
      </c>
      <c r="G222" s="75" t="s">
        <v>195</v>
      </c>
      <c r="H222" s="75"/>
      <c r="I222" s="75" t="s">
        <v>192</v>
      </c>
      <c r="J222" s="75" t="s">
        <v>193</v>
      </c>
    </row>
    <row r="223" spans="1:10" x14ac:dyDescent="0.25">
      <c r="A223" s="75" t="s">
        <v>98</v>
      </c>
      <c r="B223" s="75" t="s">
        <v>172</v>
      </c>
      <c r="C223" s="75" t="s">
        <v>137</v>
      </c>
      <c r="D223" s="83">
        <v>0.68974042027194071</v>
      </c>
      <c r="E223" s="83">
        <v>0</v>
      </c>
      <c r="F223" s="83">
        <v>0.76809994480959309</v>
      </c>
      <c r="G223" s="83">
        <v>1</v>
      </c>
      <c r="H223" s="75" t="str">
        <f>IF((E223+G223)&gt;0,"Sig","Not sig")</f>
        <v>Sig</v>
      </c>
      <c r="I223" s="85">
        <f>IF($H223="Sig",D223,0)</f>
        <v>0.68974042027194071</v>
      </c>
      <c r="J223" s="85">
        <f>IF($H223="Sig",F223,0)</f>
        <v>0.76809994480959309</v>
      </c>
    </row>
    <row r="224" spans="1:10" x14ac:dyDescent="0.25">
      <c r="A224" s="75" t="s">
        <v>98</v>
      </c>
      <c r="B224" s="75" t="s">
        <v>164</v>
      </c>
      <c r="C224" s="75" t="s">
        <v>129</v>
      </c>
      <c r="D224" s="83">
        <v>0.50929054054054057</v>
      </c>
      <c r="E224" s="83">
        <v>0</v>
      </c>
      <c r="F224" s="83">
        <v>0.5519397651863196</v>
      </c>
      <c r="G224" s="83">
        <v>1</v>
      </c>
      <c r="H224" s="75" t="str">
        <f t="shared" ref="H224:H287" si="9">IF((E224+G224)&gt;0,"Sig","Not sig")</f>
        <v>Sig</v>
      </c>
      <c r="I224" s="85">
        <f t="shared" ref="I224:I287" si="10">IF($H224="Sig",D224,0)</f>
        <v>0.50929054054054057</v>
      </c>
      <c r="J224" s="85">
        <f t="shared" ref="J224:J287" si="11">IF($H224="Sig",F224,0)</f>
        <v>0.5519397651863196</v>
      </c>
    </row>
    <row r="225" spans="1:10" x14ac:dyDescent="0.25">
      <c r="A225" s="75" t="s">
        <v>98</v>
      </c>
      <c r="B225" s="75" t="s">
        <v>167</v>
      </c>
      <c r="C225" s="75" t="s">
        <v>132</v>
      </c>
      <c r="D225" s="84">
        <v>0.72915398660985997</v>
      </c>
      <c r="E225" s="84">
        <v>0</v>
      </c>
      <c r="F225" s="84">
        <v>0.7993175411700707</v>
      </c>
      <c r="G225" s="84">
        <v>1</v>
      </c>
      <c r="H225" s="75" t="str">
        <f t="shared" si="9"/>
        <v>Sig</v>
      </c>
      <c r="I225" s="85">
        <f t="shared" si="10"/>
        <v>0.72915398660985997</v>
      </c>
      <c r="J225" s="85">
        <f t="shared" si="11"/>
        <v>0.7993175411700707</v>
      </c>
    </row>
    <row r="226" spans="1:10" x14ac:dyDescent="0.25">
      <c r="A226" s="75" t="s">
        <v>98</v>
      </c>
      <c r="B226" s="75" t="s">
        <v>166</v>
      </c>
      <c r="C226" s="75" t="s">
        <v>131</v>
      </c>
      <c r="D226" s="84">
        <v>0.68424242424242421</v>
      </c>
      <c r="E226" s="84">
        <v>0</v>
      </c>
      <c r="F226" s="84">
        <v>0.7461462450592885</v>
      </c>
      <c r="G226" s="84">
        <v>1</v>
      </c>
      <c r="H226" s="75" t="str">
        <f t="shared" si="9"/>
        <v>Sig</v>
      </c>
      <c r="I226" s="85">
        <f t="shared" si="10"/>
        <v>0.68424242424242421</v>
      </c>
      <c r="J226" s="85">
        <f t="shared" si="11"/>
        <v>0.7461462450592885</v>
      </c>
    </row>
    <row r="227" spans="1:10" x14ac:dyDescent="0.25">
      <c r="A227" s="75" t="s">
        <v>98</v>
      </c>
      <c r="B227" s="75" t="s">
        <v>165</v>
      </c>
      <c r="C227" s="75" t="s">
        <v>130</v>
      </c>
      <c r="D227" s="83">
        <v>0.27080665813060179</v>
      </c>
      <c r="E227" s="83">
        <v>0</v>
      </c>
      <c r="F227" s="83">
        <v>0.27693107932379712</v>
      </c>
      <c r="G227" s="83">
        <v>0</v>
      </c>
      <c r="H227" s="75" t="str">
        <f t="shared" si="9"/>
        <v>Not sig</v>
      </c>
      <c r="I227" s="85">
        <f t="shared" si="10"/>
        <v>0</v>
      </c>
      <c r="J227" s="85">
        <f t="shared" si="11"/>
        <v>0</v>
      </c>
    </row>
    <row r="228" spans="1:10" x14ac:dyDescent="0.25">
      <c r="A228" s="75" t="s">
        <v>98</v>
      </c>
      <c r="B228" s="75" t="s">
        <v>163</v>
      </c>
      <c r="C228" s="75" t="s">
        <v>128</v>
      </c>
      <c r="D228" s="83">
        <v>0.20641646489104115</v>
      </c>
      <c r="E228" s="83">
        <v>0</v>
      </c>
      <c r="F228" s="83">
        <v>0.34688936107130502</v>
      </c>
      <c r="G228" s="83">
        <v>1</v>
      </c>
      <c r="H228" s="75" t="str">
        <f t="shared" si="9"/>
        <v>Sig</v>
      </c>
      <c r="I228" s="85">
        <f t="shared" si="10"/>
        <v>0.20641646489104115</v>
      </c>
      <c r="J228" s="85">
        <f t="shared" si="11"/>
        <v>0.34688936107130502</v>
      </c>
    </row>
    <row r="229" spans="1:10" x14ac:dyDescent="0.25">
      <c r="A229" s="75" t="s">
        <v>98</v>
      </c>
      <c r="B229" s="75" t="s">
        <v>160</v>
      </c>
      <c r="C229" s="75" t="s">
        <v>121</v>
      </c>
      <c r="D229" s="83">
        <v>0.4430992736077482</v>
      </c>
      <c r="E229" s="83">
        <v>0</v>
      </c>
      <c r="F229" s="83">
        <v>0.54044571823886944</v>
      </c>
      <c r="G229" s="83">
        <v>1</v>
      </c>
      <c r="H229" s="75" t="str">
        <f t="shared" si="9"/>
        <v>Sig</v>
      </c>
      <c r="I229" s="85">
        <f t="shared" si="10"/>
        <v>0.4430992736077482</v>
      </c>
      <c r="J229" s="85">
        <f t="shared" si="11"/>
        <v>0.54044571823886944</v>
      </c>
    </row>
    <row r="230" spans="1:10" x14ac:dyDescent="0.25">
      <c r="A230" s="75" t="s">
        <v>98</v>
      </c>
      <c r="B230" s="75" t="s">
        <v>162</v>
      </c>
      <c r="C230" s="75" t="s">
        <v>127</v>
      </c>
      <c r="D230" s="83">
        <v>0.12348668280871671</v>
      </c>
      <c r="E230" s="83">
        <v>0</v>
      </c>
      <c r="F230" s="83">
        <v>0.14404308939071997</v>
      </c>
      <c r="G230" s="83">
        <v>1</v>
      </c>
      <c r="H230" s="75" t="str">
        <f t="shared" si="9"/>
        <v>Sig</v>
      </c>
      <c r="I230" s="85">
        <f t="shared" si="10"/>
        <v>0.12348668280871671</v>
      </c>
      <c r="J230" s="85">
        <f t="shared" si="11"/>
        <v>0.14404308939071997</v>
      </c>
    </row>
    <row r="231" spans="1:10" x14ac:dyDescent="0.25">
      <c r="A231" s="75" t="s">
        <v>98</v>
      </c>
      <c r="B231" s="75" t="s">
        <v>161</v>
      </c>
      <c r="C231" s="75" t="s">
        <v>126</v>
      </c>
      <c r="D231" s="83">
        <v>0.20581113801452786</v>
      </c>
      <c r="E231" s="83">
        <v>0</v>
      </c>
      <c r="F231" s="83">
        <v>0.3344863369076444</v>
      </c>
      <c r="G231" s="83">
        <v>1</v>
      </c>
      <c r="H231" s="75" t="str">
        <f t="shared" si="9"/>
        <v>Sig</v>
      </c>
      <c r="I231" s="85">
        <f t="shared" si="10"/>
        <v>0.20581113801452786</v>
      </c>
      <c r="J231" s="85">
        <f t="shared" si="11"/>
        <v>0.3344863369076444</v>
      </c>
    </row>
    <row r="232" spans="1:10" x14ac:dyDescent="0.25">
      <c r="A232" s="75" t="s">
        <v>98</v>
      </c>
      <c r="B232" s="75" t="s">
        <v>170</v>
      </c>
      <c r="C232" s="75" t="s">
        <v>135</v>
      </c>
      <c r="D232" s="83">
        <v>0.50492610837438423</v>
      </c>
      <c r="E232" s="83">
        <v>0</v>
      </c>
      <c r="F232" s="83">
        <v>0.58885686839577334</v>
      </c>
      <c r="G232" s="83">
        <v>1</v>
      </c>
      <c r="H232" s="75" t="str">
        <f t="shared" si="9"/>
        <v>Sig</v>
      </c>
      <c r="I232" s="85">
        <f t="shared" si="10"/>
        <v>0.50492610837438423</v>
      </c>
      <c r="J232" s="85">
        <f t="shared" si="11"/>
        <v>0.58885686839577334</v>
      </c>
    </row>
    <row r="233" spans="1:10" x14ac:dyDescent="0.25">
      <c r="A233" s="75" t="s">
        <v>98</v>
      </c>
      <c r="B233" s="75" t="s">
        <v>168</v>
      </c>
      <c r="C233" s="75" t="s">
        <v>133</v>
      </c>
      <c r="D233" s="83">
        <v>0.67260442260442266</v>
      </c>
      <c r="E233" s="83">
        <v>0</v>
      </c>
      <c r="F233" s="83">
        <v>0.78418609345039858</v>
      </c>
      <c r="G233" s="83">
        <v>1</v>
      </c>
      <c r="H233" s="75" t="str">
        <f t="shared" si="9"/>
        <v>Sig</v>
      </c>
      <c r="I233" s="85">
        <f t="shared" si="10"/>
        <v>0.67260442260442266</v>
      </c>
      <c r="J233" s="85">
        <f t="shared" si="11"/>
        <v>0.78418609345039858</v>
      </c>
    </row>
    <row r="234" spans="1:10" x14ac:dyDescent="0.25">
      <c r="A234" s="75" t="s">
        <v>98</v>
      </c>
      <c r="B234" s="75" t="s">
        <v>169</v>
      </c>
      <c r="C234" s="75" t="s">
        <v>134</v>
      </c>
      <c r="D234" s="83">
        <v>0.6410579345088161</v>
      </c>
      <c r="E234" s="83">
        <v>0</v>
      </c>
      <c r="F234" s="83">
        <v>0.74836834591066692</v>
      </c>
      <c r="G234" s="83">
        <v>1</v>
      </c>
      <c r="H234" s="75" t="str">
        <f t="shared" si="9"/>
        <v>Sig</v>
      </c>
      <c r="I234" s="85">
        <f t="shared" si="10"/>
        <v>0.6410579345088161</v>
      </c>
      <c r="J234" s="85">
        <f t="shared" si="11"/>
        <v>0.74836834591066692</v>
      </c>
    </row>
    <row r="235" spans="1:10" x14ac:dyDescent="0.25">
      <c r="A235" s="75" t="s">
        <v>98</v>
      </c>
      <c r="B235" s="75" t="s">
        <v>171</v>
      </c>
      <c r="C235" s="75" t="s">
        <v>136</v>
      </c>
      <c r="D235" s="83">
        <v>0.74351050679851671</v>
      </c>
      <c r="E235" s="83">
        <v>0</v>
      </c>
      <c r="F235" s="83">
        <v>0.8180595676860245</v>
      </c>
      <c r="G235" s="83">
        <v>1</v>
      </c>
      <c r="H235" s="75" t="str">
        <f t="shared" si="9"/>
        <v>Sig</v>
      </c>
      <c r="I235" s="85">
        <f t="shared" si="10"/>
        <v>0.74351050679851671</v>
      </c>
      <c r="J235" s="85">
        <f t="shared" si="11"/>
        <v>0.8180595676860245</v>
      </c>
    </row>
    <row r="236" spans="1:10" x14ac:dyDescent="0.25">
      <c r="A236" s="75" t="s">
        <v>77</v>
      </c>
      <c r="B236" s="75" t="s">
        <v>172</v>
      </c>
      <c r="C236" s="75" t="s">
        <v>137</v>
      </c>
      <c r="D236" s="83">
        <v>0.79452054794520544</v>
      </c>
      <c r="E236" s="83">
        <v>0</v>
      </c>
      <c r="F236" s="83">
        <v>0.76210653753026636</v>
      </c>
      <c r="G236" s="83">
        <v>0</v>
      </c>
      <c r="H236" s="75" t="str">
        <f t="shared" si="9"/>
        <v>Not sig</v>
      </c>
      <c r="I236" s="85">
        <f t="shared" si="10"/>
        <v>0</v>
      </c>
      <c r="J236" s="85">
        <f t="shared" si="11"/>
        <v>0</v>
      </c>
    </row>
    <row r="237" spans="1:10" x14ac:dyDescent="0.25">
      <c r="A237" s="75" t="s">
        <v>77</v>
      </c>
      <c r="B237" s="75" t="s">
        <v>164</v>
      </c>
      <c r="C237" s="75" t="s">
        <v>129</v>
      </c>
      <c r="D237" s="83">
        <v>0.65079365079365081</v>
      </c>
      <c r="E237" s="83">
        <v>0</v>
      </c>
      <c r="F237" s="83">
        <v>0.54856190079199663</v>
      </c>
      <c r="G237" s="83">
        <v>0</v>
      </c>
      <c r="H237" s="75" t="str">
        <f t="shared" si="9"/>
        <v>Not sig</v>
      </c>
      <c r="I237" s="85">
        <f t="shared" si="10"/>
        <v>0</v>
      </c>
      <c r="J237" s="85">
        <f t="shared" si="11"/>
        <v>0</v>
      </c>
    </row>
    <row r="238" spans="1:10" x14ac:dyDescent="0.25">
      <c r="A238" s="75" t="s">
        <v>77</v>
      </c>
      <c r="B238" s="75" t="s">
        <v>167</v>
      </c>
      <c r="C238" s="75" t="s">
        <v>132</v>
      </c>
      <c r="D238" s="84">
        <v>0.77777777777777779</v>
      </c>
      <c r="E238" s="84">
        <v>0</v>
      </c>
      <c r="F238" s="84">
        <v>0.79409875183553602</v>
      </c>
      <c r="G238" s="84">
        <v>0</v>
      </c>
      <c r="H238" s="75" t="str">
        <f t="shared" si="9"/>
        <v>Not sig</v>
      </c>
      <c r="I238" s="85">
        <f t="shared" si="10"/>
        <v>0</v>
      </c>
      <c r="J238" s="85">
        <f t="shared" si="11"/>
        <v>0</v>
      </c>
    </row>
    <row r="239" spans="1:10" x14ac:dyDescent="0.25">
      <c r="A239" s="75" t="s">
        <v>77</v>
      </c>
      <c r="B239" s="75" t="s">
        <v>166</v>
      </c>
      <c r="C239" s="75" t="s">
        <v>131</v>
      </c>
      <c r="D239" s="84">
        <v>0.68918918918918914</v>
      </c>
      <c r="E239" s="84">
        <v>0</v>
      </c>
      <c r="F239" s="84">
        <v>0.74165749908324163</v>
      </c>
      <c r="G239" s="84">
        <v>0</v>
      </c>
      <c r="H239" s="75" t="str">
        <f t="shared" si="9"/>
        <v>Not sig</v>
      </c>
      <c r="I239" s="85">
        <f t="shared" si="10"/>
        <v>0</v>
      </c>
      <c r="J239" s="85">
        <f t="shared" si="11"/>
        <v>0</v>
      </c>
    </row>
    <row r="240" spans="1:10" x14ac:dyDescent="0.25">
      <c r="A240" s="75" t="s">
        <v>77</v>
      </c>
      <c r="B240" s="75" t="s">
        <v>165</v>
      </c>
      <c r="C240" s="75" t="s">
        <v>130</v>
      </c>
      <c r="D240" s="83">
        <v>0.36231884057971014</v>
      </c>
      <c r="E240" s="83">
        <v>0</v>
      </c>
      <c r="F240" s="83">
        <v>0.27618495993821796</v>
      </c>
      <c r="G240" s="83">
        <v>0</v>
      </c>
      <c r="H240" s="75" t="str">
        <f t="shared" si="9"/>
        <v>Not sig</v>
      </c>
      <c r="I240" s="85">
        <f t="shared" si="10"/>
        <v>0</v>
      </c>
      <c r="J240" s="85">
        <f t="shared" si="11"/>
        <v>0</v>
      </c>
    </row>
    <row r="241" spans="1:10" x14ac:dyDescent="0.25">
      <c r="A241" s="75" t="s">
        <v>77</v>
      </c>
      <c r="B241" s="75" t="s">
        <v>163</v>
      </c>
      <c r="C241" s="75" t="s">
        <v>128</v>
      </c>
      <c r="D241" s="83">
        <v>0.25675675675675674</v>
      </c>
      <c r="E241" s="83">
        <v>0</v>
      </c>
      <c r="F241" s="83">
        <v>0.33655741462296584</v>
      </c>
      <c r="G241" s="83">
        <v>0</v>
      </c>
      <c r="H241" s="75" t="str">
        <f t="shared" si="9"/>
        <v>Not sig</v>
      </c>
      <c r="I241" s="85">
        <f t="shared" si="10"/>
        <v>0</v>
      </c>
      <c r="J241" s="85">
        <f t="shared" si="11"/>
        <v>0</v>
      </c>
    </row>
    <row r="242" spans="1:10" x14ac:dyDescent="0.25">
      <c r="A242" s="75" t="s">
        <v>77</v>
      </c>
      <c r="B242" s="75" t="s">
        <v>160</v>
      </c>
      <c r="C242" s="75" t="s">
        <v>121</v>
      </c>
      <c r="D242" s="83">
        <v>0.54054054054054057</v>
      </c>
      <c r="E242" s="83">
        <v>0</v>
      </c>
      <c r="F242" s="83">
        <v>0.53307357322942928</v>
      </c>
      <c r="G242" s="83">
        <v>0</v>
      </c>
      <c r="H242" s="75" t="str">
        <f t="shared" si="9"/>
        <v>Not sig</v>
      </c>
      <c r="I242" s="85">
        <f t="shared" si="10"/>
        <v>0</v>
      </c>
      <c r="J242" s="85">
        <f t="shared" si="11"/>
        <v>0</v>
      </c>
    </row>
    <row r="243" spans="1:10" x14ac:dyDescent="0.25">
      <c r="A243" s="75" t="s">
        <v>77</v>
      </c>
      <c r="B243" s="75" t="s">
        <v>162</v>
      </c>
      <c r="C243" s="75" t="s">
        <v>127</v>
      </c>
      <c r="D243" s="83">
        <v>0.13513513513513514</v>
      </c>
      <c r="E243" s="83">
        <v>0</v>
      </c>
      <c r="F243" s="83">
        <v>0.14251661700664681</v>
      </c>
      <c r="G243" s="83">
        <v>0</v>
      </c>
      <c r="H243" s="75" t="str">
        <f t="shared" si="9"/>
        <v>Not sig</v>
      </c>
      <c r="I243" s="85">
        <f t="shared" si="10"/>
        <v>0</v>
      </c>
      <c r="J243" s="85">
        <f t="shared" si="11"/>
        <v>0</v>
      </c>
    </row>
    <row r="244" spans="1:10" x14ac:dyDescent="0.25">
      <c r="A244" s="75" t="s">
        <v>77</v>
      </c>
      <c r="B244" s="75" t="s">
        <v>161</v>
      </c>
      <c r="C244" s="75" t="s">
        <v>126</v>
      </c>
      <c r="D244" s="83">
        <v>0.29729729729729731</v>
      </c>
      <c r="E244" s="83">
        <v>0</v>
      </c>
      <c r="F244" s="83">
        <v>0.32486820994728399</v>
      </c>
      <c r="G244" s="83">
        <v>0</v>
      </c>
      <c r="H244" s="75" t="str">
        <f t="shared" si="9"/>
        <v>Not sig</v>
      </c>
      <c r="I244" s="85">
        <f t="shared" si="10"/>
        <v>0</v>
      </c>
      <c r="J244" s="85">
        <f t="shared" si="11"/>
        <v>0</v>
      </c>
    </row>
    <row r="245" spans="1:10" x14ac:dyDescent="0.25">
      <c r="A245" s="75" t="s">
        <v>77</v>
      </c>
      <c r="B245" s="75" t="s">
        <v>170</v>
      </c>
      <c r="C245" s="75" t="s">
        <v>135</v>
      </c>
      <c r="D245" s="83">
        <v>0.61643835616438358</v>
      </c>
      <c r="E245" s="83">
        <v>0</v>
      </c>
      <c r="F245" s="83">
        <v>0.58237224566338486</v>
      </c>
      <c r="G245" s="83">
        <v>0</v>
      </c>
      <c r="H245" s="75" t="str">
        <f t="shared" si="9"/>
        <v>Not sig</v>
      </c>
      <c r="I245" s="85">
        <f t="shared" si="10"/>
        <v>0</v>
      </c>
      <c r="J245" s="85">
        <f t="shared" si="11"/>
        <v>0</v>
      </c>
    </row>
    <row r="246" spans="1:10" x14ac:dyDescent="0.25">
      <c r="A246" s="75" t="s">
        <v>77</v>
      </c>
      <c r="B246" s="75" t="s">
        <v>168</v>
      </c>
      <c r="C246" s="75" t="s">
        <v>133</v>
      </c>
      <c r="D246" s="83">
        <v>0.71014492753623193</v>
      </c>
      <c r="E246" s="83">
        <v>0</v>
      </c>
      <c r="F246" s="83">
        <v>0.77592739860597837</v>
      </c>
      <c r="G246" s="83">
        <v>0</v>
      </c>
      <c r="H246" s="75" t="str">
        <f t="shared" si="9"/>
        <v>Not sig</v>
      </c>
      <c r="I246" s="85">
        <f t="shared" si="10"/>
        <v>0</v>
      </c>
      <c r="J246" s="85">
        <f t="shared" si="11"/>
        <v>0</v>
      </c>
    </row>
    <row r="247" spans="1:10" x14ac:dyDescent="0.25">
      <c r="A247" s="75" t="s">
        <v>77</v>
      </c>
      <c r="B247" s="75" t="s">
        <v>169</v>
      </c>
      <c r="C247" s="75" t="s">
        <v>134</v>
      </c>
      <c r="D247" s="83">
        <v>0.70149253731343286</v>
      </c>
      <c r="E247" s="83">
        <v>0</v>
      </c>
      <c r="F247" s="83">
        <v>0.7404533194529882</v>
      </c>
      <c r="G247" s="83">
        <v>0</v>
      </c>
      <c r="H247" s="75" t="str">
        <f t="shared" si="9"/>
        <v>Not sig</v>
      </c>
      <c r="I247" s="85">
        <f t="shared" si="10"/>
        <v>0</v>
      </c>
      <c r="J247" s="85">
        <f t="shared" si="11"/>
        <v>0</v>
      </c>
    </row>
    <row r="248" spans="1:10" x14ac:dyDescent="0.25">
      <c r="A248" s="75" t="s">
        <v>77</v>
      </c>
      <c r="B248" s="75" t="s">
        <v>171</v>
      </c>
      <c r="C248" s="75" t="s">
        <v>136</v>
      </c>
      <c r="D248" s="83">
        <v>0.80281690140845074</v>
      </c>
      <c r="E248" s="83">
        <v>0</v>
      </c>
      <c r="F248" s="83">
        <v>0.81253179190751446</v>
      </c>
      <c r="G248" s="83">
        <v>0</v>
      </c>
      <c r="H248" s="75" t="str">
        <f t="shared" si="9"/>
        <v>Not sig</v>
      </c>
      <c r="I248" s="85">
        <f t="shared" si="10"/>
        <v>0</v>
      </c>
      <c r="J248" s="85">
        <f t="shared" si="11"/>
        <v>0</v>
      </c>
    </row>
    <row r="249" spans="1:10" x14ac:dyDescent="0.25">
      <c r="A249" s="75" t="s">
        <v>76</v>
      </c>
      <c r="B249" s="75" t="s">
        <v>172</v>
      </c>
      <c r="C249" s="75" t="s">
        <v>137</v>
      </c>
      <c r="D249" s="83">
        <v>0.73287671232876717</v>
      </c>
      <c r="E249" s="83">
        <v>0</v>
      </c>
      <c r="F249" s="83">
        <v>0.76241648367051351</v>
      </c>
      <c r="G249" s="83">
        <v>0</v>
      </c>
      <c r="H249" s="75" t="str">
        <f t="shared" si="9"/>
        <v>Not sig</v>
      </c>
      <c r="I249" s="85">
        <f t="shared" si="10"/>
        <v>0</v>
      </c>
      <c r="J249" s="85">
        <f t="shared" si="11"/>
        <v>0</v>
      </c>
    </row>
    <row r="250" spans="1:10" x14ac:dyDescent="0.25">
      <c r="A250" s="75" t="s">
        <v>76</v>
      </c>
      <c r="B250" s="75" t="s">
        <v>164</v>
      </c>
      <c r="C250" s="75" t="s">
        <v>129</v>
      </c>
      <c r="D250" s="83">
        <v>0.56779661016949157</v>
      </c>
      <c r="E250" s="83">
        <v>0</v>
      </c>
      <c r="F250" s="83">
        <v>0.54881108854104432</v>
      </c>
      <c r="G250" s="83">
        <v>0</v>
      </c>
      <c r="H250" s="75" t="str">
        <f t="shared" si="9"/>
        <v>Not sig</v>
      </c>
      <c r="I250" s="85">
        <f t="shared" si="10"/>
        <v>0</v>
      </c>
      <c r="J250" s="85">
        <f t="shared" si="11"/>
        <v>0</v>
      </c>
    </row>
    <row r="251" spans="1:10" x14ac:dyDescent="0.25">
      <c r="A251" s="75" t="s">
        <v>76</v>
      </c>
      <c r="B251" s="75" t="s">
        <v>167</v>
      </c>
      <c r="C251" s="75" t="s">
        <v>132</v>
      </c>
      <c r="D251" s="84">
        <v>0.82758620689655171</v>
      </c>
      <c r="E251" s="84">
        <v>0</v>
      </c>
      <c r="F251" s="84">
        <v>0.793821078318523</v>
      </c>
      <c r="G251" s="84">
        <v>0</v>
      </c>
      <c r="H251" s="75" t="str">
        <f t="shared" si="9"/>
        <v>Not sig</v>
      </c>
      <c r="I251" s="85">
        <f t="shared" si="10"/>
        <v>0</v>
      </c>
      <c r="J251" s="85">
        <f t="shared" si="11"/>
        <v>0</v>
      </c>
    </row>
    <row r="252" spans="1:10" x14ac:dyDescent="0.25">
      <c r="A252" s="75" t="s">
        <v>76</v>
      </c>
      <c r="B252" s="75" t="s">
        <v>166</v>
      </c>
      <c r="C252" s="75" t="s">
        <v>131</v>
      </c>
      <c r="D252" s="84">
        <v>0.75342465753424659</v>
      </c>
      <c r="E252" s="84">
        <v>0</v>
      </c>
      <c r="F252" s="84">
        <v>0.74139992641648267</v>
      </c>
      <c r="G252" s="84">
        <v>0</v>
      </c>
      <c r="H252" s="75" t="str">
        <f t="shared" si="9"/>
        <v>Not sig</v>
      </c>
      <c r="I252" s="85">
        <f t="shared" si="10"/>
        <v>0</v>
      </c>
      <c r="J252" s="85">
        <f t="shared" si="11"/>
        <v>0</v>
      </c>
    </row>
    <row r="253" spans="1:10" x14ac:dyDescent="0.25">
      <c r="A253" s="75" t="s">
        <v>76</v>
      </c>
      <c r="B253" s="75" t="s">
        <v>165</v>
      </c>
      <c r="C253" s="75" t="s">
        <v>130</v>
      </c>
      <c r="D253" s="83">
        <v>0.3188405797101449</v>
      </c>
      <c r="E253" s="83">
        <v>0</v>
      </c>
      <c r="F253" s="83">
        <v>0.27618770884788607</v>
      </c>
      <c r="G253" s="83">
        <v>0</v>
      </c>
      <c r="H253" s="75" t="str">
        <f t="shared" si="9"/>
        <v>Not sig</v>
      </c>
      <c r="I253" s="85">
        <f t="shared" si="10"/>
        <v>0</v>
      </c>
      <c r="J253" s="85">
        <f t="shared" si="11"/>
        <v>0</v>
      </c>
    </row>
    <row r="254" spans="1:10" x14ac:dyDescent="0.25">
      <c r="A254" s="75" t="s">
        <v>76</v>
      </c>
      <c r="B254" s="75" t="s">
        <v>163</v>
      </c>
      <c r="C254" s="75" t="s">
        <v>128</v>
      </c>
      <c r="D254" s="83">
        <v>0.27397260273972601</v>
      </c>
      <c r="E254" s="83">
        <v>0</v>
      </c>
      <c r="F254" s="83">
        <v>0.33670606632019501</v>
      </c>
      <c r="G254" s="83">
        <v>0</v>
      </c>
      <c r="H254" s="75" t="str">
        <f t="shared" si="9"/>
        <v>Not sig</v>
      </c>
      <c r="I254" s="85">
        <f t="shared" si="10"/>
        <v>0</v>
      </c>
      <c r="J254" s="85">
        <f t="shared" si="11"/>
        <v>0</v>
      </c>
    </row>
    <row r="255" spans="1:10" x14ac:dyDescent="0.25">
      <c r="A255" s="75" t="s">
        <v>76</v>
      </c>
      <c r="B255" s="75" t="s">
        <v>160</v>
      </c>
      <c r="C255" s="75" t="s">
        <v>121</v>
      </c>
      <c r="D255" s="83">
        <v>0.54794520547945202</v>
      </c>
      <c r="E255" s="83">
        <v>0</v>
      </c>
      <c r="F255" s="83">
        <v>0.53299912615554434</v>
      </c>
      <c r="G255" s="83">
        <v>0</v>
      </c>
      <c r="H255" s="75" t="str">
        <f t="shared" si="9"/>
        <v>Not sig</v>
      </c>
      <c r="I255" s="85">
        <f t="shared" si="10"/>
        <v>0</v>
      </c>
      <c r="J255" s="85">
        <f t="shared" si="11"/>
        <v>0</v>
      </c>
    </row>
    <row r="256" spans="1:10" x14ac:dyDescent="0.25">
      <c r="A256" s="75" t="s">
        <v>76</v>
      </c>
      <c r="B256" s="75" t="s">
        <v>162</v>
      </c>
      <c r="C256" s="75" t="s">
        <v>127</v>
      </c>
      <c r="D256" s="83">
        <v>0.10273972602739725</v>
      </c>
      <c r="E256" s="83">
        <v>0</v>
      </c>
      <c r="F256" s="83">
        <v>0.14275858897116314</v>
      </c>
      <c r="G256" s="83">
        <v>0</v>
      </c>
      <c r="H256" s="75" t="str">
        <f t="shared" si="9"/>
        <v>Not sig</v>
      </c>
      <c r="I256" s="85">
        <f t="shared" si="10"/>
        <v>0</v>
      </c>
      <c r="J256" s="85">
        <f t="shared" si="11"/>
        <v>0</v>
      </c>
    </row>
    <row r="257" spans="1:10" x14ac:dyDescent="0.25">
      <c r="A257" s="75" t="s">
        <v>76</v>
      </c>
      <c r="B257" s="75" t="s">
        <v>161</v>
      </c>
      <c r="C257" s="75" t="s">
        <v>126</v>
      </c>
      <c r="D257" s="83">
        <v>0.28082191780821919</v>
      </c>
      <c r="E257" s="83">
        <v>0</v>
      </c>
      <c r="F257" s="83">
        <v>0.32507013751552222</v>
      </c>
      <c r="G257" s="83">
        <v>0</v>
      </c>
      <c r="H257" s="75" t="str">
        <f t="shared" si="9"/>
        <v>Not sig</v>
      </c>
      <c r="I257" s="85">
        <f t="shared" si="10"/>
        <v>0</v>
      </c>
      <c r="J257" s="85">
        <f t="shared" si="11"/>
        <v>0</v>
      </c>
    </row>
    <row r="258" spans="1:10" x14ac:dyDescent="0.25">
      <c r="A258" s="75" t="s">
        <v>76</v>
      </c>
      <c r="B258" s="75" t="s">
        <v>170</v>
      </c>
      <c r="C258" s="75" t="s">
        <v>135</v>
      </c>
      <c r="D258" s="83">
        <v>0.54929577464788737</v>
      </c>
      <c r="E258" s="83">
        <v>0</v>
      </c>
      <c r="F258" s="83">
        <v>0.58271012652274112</v>
      </c>
      <c r="G258" s="83">
        <v>0</v>
      </c>
      <c r="H258" s="75" t="str">
        <f t="shared" si="9"/>
        <v>Not sig</v>
      </c>
      <c r="I258" s="85">
        <f t="shared" si="10"/>
        <v>0</v>
      </c>
      <c r="J258" s="85">
        <f t="shared" si="11"/>
        <v>0</v>
      </c>
    </row>
    <row r="259" spans="1:10" x14ac:dyDescent="0.25">
      <c r="A259" s="75" t="s">
        <v>76</v>
      </c>
      <c r="B259" s="75" t="s">
        <v>168</v>
      </c>
      <c r="C259" s="75" t="s">
        <v>133</v>
      </c>
      <c r="D259" s="83">
        <v>0.73972602739726023</v>
      </c>
      <c r="E259" s="83">
        <v>0</v>
      </c>
      <c r="F259" s="83">
        <v>0.77596244131455394</v>
      </c>
      <c r="G259" s="83">
        <v>0</v>
      </c>
      <c r="H259" s="75" t="str">
        <f t="shared" si="9"/>
        <v>Not sig</v>
      </c>
      <c r="I259" s="85">
        <f t="shared" si="10"/>
        <v>0</v>
      </c>
      <c r="J259" s="85">
        <f t="shared" si="11"/>
        <v>0</v>
      </c>
    </row>
    <row r="260" spans="1:10" x14ac:dyDescent="0.25">
      <c r="A260" s="75" t="s">
        <v>76</v>
      </c>
      <c r="B260" s="75" t="s">
        <v>169</v>
      </c>
      <c r="C260" s="75" t="s">
        <v>134</v>
      </c>
      <c r="D260" s="83">
        <v>0.63571428571428568</v>
      </c>
      <c r="E260" s="83">
        <v>1</v>
      </c>
      <c r="F260" s="83">
        <v>0.74102564102564106</v>
      </c>
      <c r="G260" s="83">
        <v>0</v>
      </c>
      <c r="H260" s="75" t="str">
        <f t="shared" si="9"/>
        <v>Sig</v>
      </c>
      <c r="I260" s="85">
        <f t="shared" si="10"/>
        <v>0.63571428571428568</v>
      </c>
      <c r="J260" s="85">
        <f t="shared" si="11"/>
        <v>0.74102564102564106</v>
      </c>
    </row>
    <row r="261" spans="1:10" x14ac:dyDescent="0.25">
      <c r="A261" s="75" t="s">
        <v>76</v>
      </c>
      <c r="B261" s="75" t="s">
        <v>171</v>
      </c>
      <c r="C261" s="75" t="s">
        <v>136</v>
      </c>
      <c r="D261" s="83">
        <v>0.75524475524475521</v>
      </c>
      <c r="E261" s="83">
        <v>0</v>
      </c>
      <c r="F261" s="83">
        <v>0.81287987751125135</v>
      </c>
      <c r="G261" s="83">
        <v>0</v>
      </c>
      <c r="H261" s="75" t="str">
        <f t="shared" si="9"/>
        <v>Not sig</v>
      </c>
      <c r="I261" s="85">
        <f t="shared" si="10"/>
        <v>0</v>
      </c>
      <c r="J261" s="85">
        <f t="shared" si="11"/>
        <v>0</v>
      </c>
    </row>
    <row r="262" spans="1:10" x14ac:dyDescent="0.25">
      <c r="A262" s="75" t="s">
        <v>79</v>
      </c>
      <c r="B262" s="75" t="s">
        <v>172</v>
      </c>
      <c r="C262" s="75" t="s">
        <v>137</v>
      </c>
      <c r="D262" s="83">
        <v>0.65100671140939592</v>
      </c>
      <c r="E262" s="83">
        <v>1</v>
      </c>
      <c r="F262" s="83">
        <v>0.76299065420560752</v>
      </c>
      <c r="G262" s="83">
        <v>0</v>
      </c>
      <c r="H262" s="75" t="str">
        <f t="shared" si="9"/>
        <v>Sig</v>
      </c>
      <c r="I262" s="85">
        <f t="shared" si="10"/>
        <v>0.65100671140939592</v>
      </c>
      <c r="J262" s="85">
        <f t="shared" si="11"/>
        <v>0.76299065420560752</v>
      </c>
    </row>
    <row r="263" spans="1:10" x14ac:dyDescent="0.25">
      <c r="A263" s="75" t="s">
        <v>79</v>
      </c>
      <c r="B263" s="75" t="s">
        <v>164</v>
      </c>
      <c r="C263" s="75" t="s">
        <v>129</v>
      </c>
      <c r="D263" s="83">
        <v>0.62068965517241381</v>
      </c>
      <c r="E263" s="83">
        <v>0</v>
      </c>
      <c r="F263" s="83">
        <v>0.54844683393070492</v>
      </c>
      <c r="G263" s="83">
        <v>0</v>
      </c>
      <c r="H263" s="75" t="str">
        <f t="shared" si="9"/>
        <v>Not sig</v>
      </c>
      <c r="I263" s="85">
        <f t="shared" si="10"/>
        <v>0</v>
      </c>
      <c r="J263" s="85">
        <f t="shared" si="11"/>
        <v>0</v>
      </c>
    </row>
    <row r="264" spans="1:10" x14ac:dyDescent="0.25">
      <c r="A264" s="75" t="s">
        <v>79</v>
      </c>
      <c r="B264" s="75" t="s">
        <v>167</v>
      </c>
      <c r="C264" s="75" t="s">
        <v>132</v>
      </c>
      <c r="D264" s="84">
        <v>0.71895424836601307</v>
      </c>
      <c r="E264" s="84">
        <v>1</v>
      </c>
      <c r="F264" s="84">
        <v>0.79457417898760996</v>
      </c>
      <c r="G264" s="84">
        <v>0</v>
      </c>
      <c r="H264" s="75" t="str">
        <f t="shared" si="9"/>
        <v>Sig</v>
      </c>
      <c r="I264" s="85">
        <f t="shared" si="10"/>
        <v>0.71895424836601307</v>
      </c>
      <c r="J264" s="85">
        <f t="shared" si="11"/>
        <v>0.79457417898760996</v>
      </c>
    </row>
    <row r="265" spans="1:10" x14ac:dyDescent="0.25">
      <c r="A265" s="75" t="s">
        <v>79</v>
      </c>
      <c r="B265" s="75" t="s">
        <v>166</v>
      </c>
      <c r="C265" s="75" t="s">
        <v>131</v>
      </c>
      <c r="D265" s="84">
        <v>0.68211920529801329</v>
      </c>
      <c r="E265" s="84">
        <v>0</v>
      </c>
      <c r="F265" s="84">
        <v>0.74189245135470816</v>
      </c>
      <c r="G265" s="84">
        <v>0</v>
      </c>
      <c r="H265" s="75" t="str">
        <f t="shared" si="9"/>
        <v>Not sig</v>
      </c>
      <c r="I265" s="85">
        <f t="shared" si="10"/>
        <v>0</v>
      </c>
      <c r="J265" s="85">
        <f t="shared" si="11"/>
        <v>0</v>
      </c>
    </row>
    <row r="266" spans="1:10" x14ac:dyDescent="0.25">
      <c r="A266" s="75" t="s">
        <v>79</v>
      </c>
      <c r="B266" s="75" t="s">
        <v>165</v>
      </c>
      <c r="C266" s="75" t="s">
        <v>130</v>
      </c>
      <c r="D266" s="83">
        <v>0.31851851851851853</v>
      </c>
      <c r="E266" s="83">
        <v>0</v>
      </c>
      <c r="F266" s="83">
        <v>0.27619601007166378</v>
      </c>
      <c r="G266" s="83">
        <v>0</v>
      </c>
      <c r="H266" s="75" t="str">
        <f t="shared" si="9"/>
        <v>Not sig</v>
      </c>
      <c r="I266" s="85">
        <f t="shared" si="10"/>
        <v>0</v>
      </c>
      <c r="J266" s="85">
        <f t="shared" si="11"/>
        <v>0</v>
      </c>
    </row>
    <row r="267" spans="1:10" x14ac:dyDescent="0.25">
      <c r="A267" s="75" t="s">
        <v>79</v>
      </c>
      <c r="B267" s="75" t="s">
        <v>163</v>
      </c>
      <c r="C267" s="75" t="s">
        <v>128</v>
      </c>
      <c r="D267" s="83">
        <v>0.27333333333333332</v>
      </c>
      <c r="E267" s="83">
        <v>0</v>
      </c>
      <c r="F267" s="83">
        <v>0.33672202033212201</v>
      </c>
      <c r="G267" s="83">
        <v>0</v>
      </c>
      <c r="H267" s="75" t="str">
        <f t="shared" si="9"/>
        <v>Not sig</v>
      </c>
      <c r="I267" s="85">
        <f t="shared" si="10"/>
        <v>0</v>
      </c>
      <c r="J267" s="85">
        <f t="shared" si="11"/>
        <v>0</v>
      </c>
    </row>
    <row r="268" spans="1:10" x14ac:dyDescent="0.25">
      <c r="A268" s="75" t="s">
        <v>79</v>
      </c>
      <c r="B268" s="75" t="s">
        <v>160</v>
      </c>
      <c r="C268" s="75" t="s">
        <v>121</v>
      </c>
      <c r="D268" s="83">
        <v>0.56666666666666665</v>
      </c>
      <c r="E268" s="83">
        <v>0</v>
      </c>
      <c r="F268" s="83">
        <v>0.53286719720318321</v>
      </c>
      <c r="G268" s="83">
        <v>0</v>
      </c>
      <c r="H268" s="75" t="str">
        <f t="shared" si="9"/>
        <v>Not sig</v>
      </c>
      <c r="I268" s="85">
        <f t="shared" si="10"/>
        <v>0</v>
      </c>
      <c r="J268" s="85">
        <f t="shared" si="11"/>
        <v>0</v>
      </c>
    </row>
    <row r="269" spans="1:10" x14ac:dyDescent="0.25">
      <c r="A269" s="75" t="s">
        <v>79</v>
      </c>
      <c r="B269" s="75" t="s">
        <v>162</v>
      </c>
      <c r="C269" s="75" t="s">
        <v>127</v>
      </c>
      <c r="D269" s="83">
        <v>0.15333333333333332</v>
      </c>
      <c r="E269" s="83">
        <v>0</v>
      </c>
      <c r="F269" s="83">
        <v>0.14241685450112701</v>
      </c>
      <c r="G269" s="83">
        <v>0</v>
      </c>
      <c r="H269" s="75" t="str">
        <f t="shared" si="9"/>
        <v>Not sig</v>
      </c>
      <c r="I269" s="85">
        <f t="shared" si="10"/>
        <v>0</v>
      </c>
      <c r="J269" s="85">
        <f t="shared" si="11"/>
        <v>0</v>
      </c>
    </row>
    <row r="270" spans="1:10" x14ac:dyDescent="0.25">
      <c r="A270" s="75" t="s">
        <v>79</v>
      </c>
      <c r="B270" s="75" t="s">
        <v>161</v>
      </c>
      <c r="C270" s="75" t="s">
        <v>126</v>
      </c>
      <c r="D270" s="83">
        <v>0.26</v>
      </c>
      <c r="E270" s="83">
        <v>0</v>
      </c>
      <c r="F270" s="83">
        <v>0.325221951331708</v>
      </c>
      <c r="G270" s="83">
        <v>0</v>
      </c>
      <c r="H270" s="75" t="str">
        <f t="shared" si="9"/>
        <v>Not sig</v>
      </c>
      <c r="I270" s="85">
        <f t="shared" si="10"/>
        <v>0</v>
      </c>
      <c r="J270" s="85">
        <f t="shared" si="11"/>
        <v>0</v>
      </c>
    </row>
    <row r="271" spans="1:10" x14ac:dyDescent="0.25">
      <c r="A271" s="75" t="s">
        <v>79</v>
      </c>
      <c r="B271" s="75" t="s">
        <v>170</v>
      </c>
      <c r="C271" s="75" t="s">
        <v>135</v>
      </c>
      <c r="D271" s="83">
        <v>0.58904109589041098</v>
      </c>
      <c r="E271" s="83">
        <v>0</v>
      </c>
      <c r="F271" s="83">
        <v>0.58244343039939783</v>
      </c>
      <c r="G271" s="83">
        <v>0</v>
      </c>
      <c r="H271" s="75" t="str">
        <f t="shared" si="9"/>
        <v>Not sig</v>
      </c>
      <c r="I271" s="85">
        <f t="shared" si="10"/>
        <v>0</v>
      </c>
      <c r="J271" s="85">
        <f t="shared" si="11"/>
        <v>0</v>
      </c>
    </row>
    <row r="272" spans="1:10" x14ac:dyDescent="0.25">
      <c r="A272" s="75" t="s">
        <v>79</v>
      </c>
      <c r="B272" s="75" t="s">
        <v>168</v>
      </c>
      <c r="C272" s="75" t="s">
        <v>133</v>
      </c>
      <c r="D272" s="83">
        <v>0.66891891891891897</v>
      </c>
      <c r="E272" s="83">
        <v>1</v>
      </c>
      <c r="F272" s="83">
        <v>0.77645788336933041</v>
      </c>
      <c r="G272" s="83">
        <v>0</v>
      </c>
      <c r="H272" s="75" t="str">
        <f t="shared" si="9"/>
        <v>Sig</v>
      </c>
      <c r="I272" s="85">
        <f t="shared" si="10"/>
        <v>0.66891891891891897</v>
      </c>
      <c r="J272" s="85">
        <f t="shared" si="11"/>
        <v>0.77645788336933041</v>
      </c>
    </row>
    <row r="273" spans="1:10" x14ac:dyDescent="0.25">
      <c r="A273" s="75" t="s">
        <v>79</v>
      </c>
      <c r="B273" s="75" t="s">
        <v>169</v>
      </c>
      <c r="C273" s="75" t="s">
        <v>134</v>
      </c>
      <c r="D273" s="83">
        <v>0.61224489795918369</v>
      </c>
      <c r="E273" s="83">
        <v>1</v>
      </c>
      <c r="F273" s="83">
        <v>0.74122452857075005</v>
      </c>
      <c r="G273" s="83">
        <v>0</v>
      </c>
      <c r="H273" s="75" t="str">
        <f t="shared" si="9"/>
        <v>Sig</v>
      </c>
      <c r="I273" s="85">
        <f t="shared" si="10"/>
        <v>0.61224489795918369</v>
      </c>
      <c r="J273" s="85">
        <f t="shared" si="11"/>
        <v>0.74122452857075005</v>
      </c>
    </row>
    <row r="274" spans="1:10" x14ac:dyDescent="0.25">
      <c r="A274" s="75" t="s">
        <v>79</v>
      </c>
      <c r="B274" s="75" t="s">
        <v>171</v>
      </c>
      <c r="C274" s="75" t="s">
        <v>136</v>
      </c>
      <c r="D274" s="83">
        <v>0.77931034482758621</v>
      </c>
      <c r="E274" s="83">
        <v>0</v>
      </c>
      <c r="F274" s="83">
        <v>0.81272330750313215</v>
      </c>
      <c r="G274" s="83">
        <v>0</v>
      </c>
      <c r="H274" s="75" t="str">
        <f t="shared" si="9"/>
        <v>Not sig</v>
      </c>
      <c r="I274" s="85">
        <f t="shared" si="10"/>
        <v>0</v>
      </c>
      <c r="J274" s="85">
        <f t="shared" si="11"/>
        <v>0</v>
      </c>
    </row>
    <row r="275" spans="1:10" x14ac:dyDescent="0.25">
      <c r="A275" s="75" t="s">
        <v>105</v>
      </c>
      <c r="B275" s="75" t="s">
        <v>172</v>
      </c>
      <c r="C275" s="75" t="s">
        <v>137</v>
      </c>
      <c r="D275" s="83">
        <v>0.73236009732360097</v>
      </c>
      <c r="E275" s="83">
        <v>0</v>
      </c>
      <c r="F275" s="83">
        <v>0.76279685873781811</v>
      </c>
      <c r="G275" s="83">
        <v>0</v>
      </c>
      <c r="H275" s="75" t="str">
        <f t="shared" si="9"/>
        <v>Not sig</v>
      </c>
      <c r="I275" s="85">
        <f t="shared" si="10"/>
        <v>0</v>
      </c>
      <c r="J275" s="85">
        <f t="shared" si="11"/>
        <v>0</v>
      </c>
    </row>
    <row r="276" spans="1:10" x14ac:dyDescent="0.25">
      <c r="A276" s="75" t="s">
        <v>105</v>
      </c>
      <c r="B276" s="75" t="s">
        <v>164</v>
      </c>
      <c r="C276" s="75" t="s">
        <v>129</v>
      </c>
      <c r="D276" s="83">
        <v>0.54651162790697672</v>
      </c>
      <c r="E276" s="83">
        <v>0</v>
      </c>
      <c r="F276" s="83">
        <v>0.54898180503675142</v>
      </c>
      <c r="G276" s="83">
        <v>0</v>
      </c>
      <c r="H276" s="75" t="str">
        <f t="shared" si="9"/>
        <v>Not sig</v>
      </c>
      <c r="I276" s="85">
        <f t="shared" si="10"/>
        <v>0</v>
      </c>
      <c r="J276" s="85">
        <f t="shared" si="11"/>
        <v>0</v>
      </c>
    </row>
    <row r="277" spans="1:10" x14ac:dyDescent="0.25">
      <c r="A277" s="75" t="s">
        <v>105</v>
      </c>
      <c r="B277" s="75" t="s">
        <v>167</v>
      </c>
      <c r="C277" s="75" t="s">
        <v>132</v>
      </c>
      <c r="D277" s="84">
        <v>0.74407582938388628</v>
      </c>
      <c r="E277" s="84">
        <v>1</v>
      </c>
      <c r="F277" s="84">
        <v>0.7950284488387277</v>
      </c>
      <c r="G277" s="84">
        <v>0</v>
      </c>
      <c r="H277" s="75" t="str">
        <f t="shared" si="9"/>
        <v>Sig</v>
      </c>
      <c r="I277" s="85">
        <f t="shared" si="10"/>
        <v>0.74407582938388628</v>
      </c>
      <c r="J277" s="85">
        <f t="shared" si="11"/>
        <v>0.7950284488387277</v>
      </c>
    </row>
    <row r="278" spans="1:10" x14ac:dyDescent="0.25">
      <c r="A278" s="75" t="s">
        <v>105</v>
      </c>
      <c r="B278" s="75" t="s">
        <v>166</v>
      </c>
      <c r="C278" s="75" t="s">
        <v>131</v>
      </c>
      <c r="D278" s="84">
        <v>0.71294117647058819</v>
      </c>
      <c r="E278" s="84">
        <v>0</v>
      </c>
      <c r="F278" s="84">
        <v>0.74204518984393197</v>
      </c>
      <c r="G278" s="84">
        <v>0</v>
      </c>
      <c r="H278" s="75" t="str">
        <f t="shared" si="9"/>
        <v>Not sig</v>
      </c>
      <c r="I278" s="85">
        <f t="shared" si="10"/>
        <v>0</v>
      </c>
      <c r="J278" s="85">
        <f t="shared" si="11"/>
        <v>0</v>
      </c>
    </row>
    <row r="279" spans="1:10" x14ac:dyDescent="0.25">
      <c r="A279" s="75" t="s">
        <v>105</v>
      </c>
      <c r="B279" s="75" t="s">
        <v>165</v>
      </c>
      <c r="C279" s="75" t="s">
        <v>130</v>
      </c>
      <c r="D279" s="83">
        <v>0.26847290640394089</v>
      </c>
      <c r="E279" s="83">
        <v>0</v>
      </c>
      <c r="F279" s="83">
        <v>0.27663019478926454</v>
      </c>
      <c r="G279" s="83">
        <v>0</v>
      </c>
      <c r="H279" s="75" t="str">
        <f t="shared" si="9"/>
        <v>Not sig</v>
      </c>
      <c r="I279" s="85">
        <f t="shared" si="10"/>
        <v>0</v>
      </c>
      <c r="J279" s="85">
        <f t="shared" si="11"/>
        <v>0</v>
      </c>
    </row>
    <row r="280" spans="1:10" x14ac:dyDescent="0.25">
      <c r="A280" s="75" t="s">
        <v>105</v>
      </c>
      <c r="B280" s="75" t="s">
        <v>163</v>
      </c>
      <c r="C280" s="75" t="s">
        <v>128</v>
      </c>
      <c r="D280" s="83">
        <v>0.10981308411214953</v>
      </c>
      <c r="E280" s="83">
        <v>1</v>
      </c>
      <c r="F280" s="83">
        <v>0.34080424956898558</v>
      </c>
      <c r="G280" s="83">
        <v>0</v>
      </c>
      <c r="H280" s="75" t="str">
        <f t="shared" si="9"/>
        <v>Sig</v>
      </c>
      <c r="I280" s="85">
        <f t="shared" si="10"/>
        <v>0.10981308411214953</v>
      </c>
      <c r="J280" s="85">
        <f t="shared" si="11"/>
        <v>0.34080424956898558</v>
      </c>
    </row>
    <row r="281" spans="1:10" x14ac:dyDescent="0.25">
      <c r="A281" s="75" t="s">
        <v>105</v>
      </c>
      <c r="B281" s="75" t="s">
        <v>160</v>
      </c>
      <c r="C281" s="75" t="s">
        <v>121</v>
      </c>
      <c r="D281" s="83">
        <v>0.38317757009345793</v>
      </c>
      <c r="E281" s="83">
        <v>1</v>
      </c>
      <c r="F281" s="83">
        <v>0.53608871907180466</v>
      </c>
      <c r="G281" s="83">
        <v>0</v>
      </c>
      <c r="H281" s="75" t="str">
        <f t="shared" si="9"/>
        <v>Sig</v>
      </c>
      <c r="I281" s="85">
        <f t="shared" si="10"/>
        <v>0.38317757009345793</v>
      </c>
      <c r="J281" s="85">
        <f t="shared" si="11"/>
        <v>0.53608871907180466</v>
      </c>
    </row>
    <row r="282" spans="1:10" x14ac:dyDescent="0.25">
      <c r="A282" s="75" t="s">
        <v>105</v>
      </c>
      <c r="B282" s="75" t="s">
        <v>162</v>
      </c>
      <c r="C282" s="75" t="s">
        <v>127</v>
      </c>
      <c r="D282" s="83">
        <v>0.11448598130841121</v>
      </c>
      <c r="E282" s="83">
        <v>0</v>
      </c>
      <c r="F282" s="83">
        <v>0.14305018405479708</v>
      </c>
      <c r="G282" s="83">
        <v>0</v>
      </c>
      <c r="H282" s="75" t="str">
        <f t="shared" si="9"/>
        <v>Not sig</v>
      </c>
      <c r="I282" s="85">
        <f t="shared" si="10"/>
        <v>0</v>
      </c>
      <c r="J282" s="85">
        <f t="shared" si="11"/>
        <v>0</v>
      </c>
    </row>
    <row r="283" spans="1:10" x14ac:dyDescent="0.25">
      <c r="A283" s="75" t="s">
        <v>105</v>
      </c>
      <c r="B283" s="75" t="s">
        <v>161</v>
      </c>
      <c r="C283" s="75" t="s">
        <v>126</v>
      </c>
      <c r="D283" s="83">
        <v>0.11682242990654206</v>
      </c>
      <c r="E283" s="83">
        <v>1</v>
      </c>
      <c r="F283" s="83">
        <v>0.32892223102371743</v>
      </c>
      <c r="G283" s="83">
        <v>0</v>
      </c>
      <c r="H283" s="75" t="str">
        <f t="shared" si="9"/>
        <v>Sig</v>
      </c>
      <c r="I283" s="85">
        <f t="shared" si="10"/>
        <v>0.11682242990654206</v>
      </c>
      <c r="J283" s="85">
        <f t="shared" si="11"/>
        <v>0.32892223102371743</v>
      </c>
    </row>
    <row r="284" spans="1:10" x14ac:dyDescent="0.25">
      <c r="A284" s="75" t="s">
        <v>105</v>
      </c>
      <c r="B284" s="75" t="s">
        <v>170</v>
      </c>
      <c r="C284" s="75" t="s">
        <v>135</v>
      </c>
      <c r="D284" s="83">
        <v>0.51904761904761909</v>
      </c>
      <c r="E284" s="83">
        <v>1</v>
      </c>
      <c r="F284" s="83">
        <v>0.5837582805127961</v>
      </c>
      <c r="G284" s="83">
        <v>0</v>
      </c>
      <c r="H284" s="75" t="str">
        <f t="shared" si="9"/>
        <v>Sig</v>
      </c>
      <c r="I284" s="85">
        <f t="shared" si="10"/>
        <v>0.51904761904761909</v>
      </c>
      <c r="J284" s="85">
        <f t="shared" si="11"/>
        <v>0.5837582805127961</v>
      </c>
    </row>
    <row r="285" spans="1:10" x14ac:dyDescent="0.25">
      <c r="A285" s="75" t="s">
        <v>105</v>
      </c>
      <c r="B285" s="75" t="s">
        <v>168</v>
      </c>
      <c r="C285" s="75" t="s">
        <v>133</v>
      </c>
      <c r="D285" s="83">
        <v>0.68794326241134751</v>
      </c>
      <c r="E285" s="83">
        <v>1</v>
      </c>
      <c r="F285" s="83">
        <v>0.77748180564144032</v>
      </c>
      <c r="G285" s="83">
        <v>0</v>
      </c>
      <c r="H285" s="75" t="str">
        <f t="shared" si="9"/>
        <v>Sig</v>
      </c>
      <c r="I285" s="85">
        <f t="shared" si="10"/>
        <v>0.68794326241134751</v>
      </c>
      <c r="J285" s="85">
        <f t="shared" si="11"/>
        <v>0.77748180564144032</v>
      </c>
    </row>
    <row r="286" spans="1:10" x14ac:dyDescent="0.25">
      <c r="A286" s="75" t="s">
        <v>105</v>
      </c>
      <c r="B286" s="75" t="s">
        <v>169</v>
      </c>
      <c r="C286" s="75" t="s">
        <v>134</v>
      </c>
      <c r="D286" s="83">
        <v>0.61016949152542377</v>
      </c>
      <c r="E286" s="83">
        <v>1</v>
      </c>
      <c r="F286" s="83">
        <v>0.74291624573050463</v>
      </c>
      <c r="G286" s="83">
        <v>0</v>
      </c>
      <c r="H286" s="75" t="str">
        <f t="shared" si="9"/>
        <v>Sig</v>
      </c>
      <c r="I286" s="85">
        <f t="shared" si="10"/>
        <v>0.61016949152542377</v>
      </c>
      <c r="J286" s="85">
        <f t="shared" si="11"/>
        <v>0.74291624573050463</v>
      </c>
    </row>
    <row r="287" spans="1:10" x14ac:dyDescent="0.25">
      <c r="A287" s="75" t="s">
        <v>105</v>
      </c>
      <c r="B287" s="75" t="s">
        <v>171</v>
      </c>
      <c r="C287" s="75" t="s">
        <v>136</v>
      </c>
      <c r="D287" s="83">
        <v>0.73381294964028776</v>
      </c>
      <c r="E287" s="83">
        <v>1</v>
      </c>
      <c r="F287" s="83">
        <v>0.81404201325250247</v>
      </c>
      <c r="G287" s="83">
        <v>0</v>
      </c>
      <c r="H287" s="75" t="str">
        <f t="shared" si="9"/>
        <v>Sig</v>
      </c>
      <c r="I287" s="85">
        <f t="shared" si="10"/>
        <v>0.73381294964028776</v>
      </c>
      <c r="J287" s="85">
        <f t="shared" si="11"/>
        <v>0.81404201325250247</v>
      </c>
    </row>
    <row r="288" spans="1:10" x14ac:dyDescent="0.25">
      <c r="A288" s="75" t="s">
        <v>80</v>
      </c>
      <c r="B288" s="75" t="s">
        <v>172</v>
      </c>
      <c r="C288" s="75" t="s">
        <v>137</v>
      </c>
      <c r="D288" s="83">
        <v>0.66727941176470584</v>
      </c>
      <c r="E288" s="83">
        <v>1</v>
      </c>
      <c r="F288" s="83">
        <v>0.76467507736253271</v>
      </c>
      <c r="G288" s="83">
        <v>0</v>
      </c>
      <c r="H288" s="75" t="str">
        <f t="shared" ref="H288:H313" si="12">IF((E288+G288)&gt;0,"Sig","Not sig")</f>
        <v>Sig</v>
      </c>
      <c r="I288" s="85">
        <f t="shared" ref="I288:I313" si="13">IF($H288="Sig",D288,0)</f>
        <v>0.66727941176470584</v>
      </c>
      <c r="J288" s="85">
        <f t="shared" ref="J288:J313" si="14">IF($H288="Sig",F288,0)</f>
        <v>0.76467507736253271</v>
      </c>
    </row>
    <row r="289" spans="1:10" x14ac:dyDescent="0.25">
      <c r="A289" s="75" t="s">
        <v>80</v>
      </c>
      <c r="B289" s="75" t="s">
        <v>164</v>
      </c>
      <c r="C289" s="75" t="s">
        <v>129</v>
      </c>
      <c r="D289" s="83">
        <v>0.44096385542168676</v>
      </c>
      <c r="E289" s="83">
        <v>1</v>
      </c>
      <c r="F289" s="83">
        <v>0.55166960647162577</v>
      </c>
      <c r="G289" s="83">
        <v>0</v>
      </c>
      <c r="H289" s="75" t="str">
        <f t="shared" si="12"/>
        <v>Sig</v>
      </c>
      <c r="I289" s="85">
        <f t="shared" si="13"/>
        <v>0.44096385542168676</v>
      </c>
      <c r="J289" s="85">
        <f t="shared" si="14"/>
        <v>0.55166960647162577</v>
      </c>
    </row>
    <row r="290" spans="1:10" x14ac:dyDescent="0.25">
      <c r="A290" s="75" t="s">
        <v>80</v>
      </c>
      <c r="B290" s="75" t="s">
        <v>167</v>
      </c>
      <c r="C290" s="75" t="s">
        <v>132</v>
      </c>
      <c r="D290" s="83">
        <v>0.71739130434782605</v>
      </c>
      <c r="E290" s="83">
        <v>1</v>
      </c>
      <c r="F290" s="83">
        <v>0.79603040540540537</v>
      </c>
      <c r="G290" s="83">
        <v>0</v>
      </c>
      <c r="H290" s="75" t="str">
        <f t="shared" si="12"/>
        <v>Sig</v>
      </c>
      <c r="I290" s="85">
        <f t="shared" si="13"/>
        <v>0.71739130434782605</v>
      </c>
      <c r="J290" s="85">
        <f t="shared" si="14"/>
        <v>0.79603040540540537</v>
      </c>
    </row>
    <row r="291" spans="1:10" x14ac:dyDescent="0.25">
      <c r="A291" s="75" t="s">
        <v>80</v>
      </c>
      <c r="B291" s="75" t="s">
        <v>166</v>
      </c>
      <c r="C291" s="75" t="s">
        <v>131</v>
      </c>
      <c r="D291" s="84">
        <v>0.65461121157323687</v>
      </c>
      <c r="E291" s="84">
        <v>1</v>
      </c>
      <c r="F291" s="84">
        <v>0.74373154614050707</v>
      </c>
      <c r="G291" s="84">
        <v>0</v>
      </c>
      <c r="H291" s="75" t="str">
        <f t="shared" si="12"/>
        <v>Sig</v>
      </c>
      <c r="I291" s="85">
        <f t="shared" si="13"/>
        <v>0.65461121157323687</v>
      </c>
      <c r="J291" s="85">
        <f t="shared" si="14"/>
        <v>0.74373154614050707</v>
      </c>
    </row>
    <row r="292" spans="1:10" x14ac:dyDescent="0.25">
      <c r="A292" s="75" t="s">
        <v>80</v>
      </c>
      <c r="B292" s="75" t="s">
        <v>165</v>
      </c>
      <c r="C292" s="75" t="s">
        <v>130</v>
      </c>
      <c r="D292" s="83">
        <v>0.25237191650853891</v>
      </c>
      <c r="E292" s="83">
        <v>0</v>
      </c>
      <c r="F292" s="83">
        <v>0.27709772951628825</v>
      </c>
      <c r="G292" s="83">
        <v>0</v>
      </c>
      <c r="H292" s="75" t="str">
        <f t="shared" si="12"/>
        <v>Not sig</v>
      </c>
      <c r="I292" s="85">
        <f t="shared" si="13"/>
        <v>0</v>
      </c>
      <c r="J292" s="85">
        <f t="shared" si="14"/>
        <v>0</v>
      </c>
    </row>
    <row r="293" spans="1:10" x14ac:dyDescent="0.25">
      <c r="A293" s="75" t="s">
        <v>80</v>
      </c>
      <c r="B293" s="75" t="s">
        <v>163</v>
      </c>
      <c r="C293" s="75" t="s">
        <v>128</v>
      </c>
      <c r="D293" s="83">
        <v>0.23411978221415608</v>
      </c>
      <c r="E293" s="83">
        <v>1</v>
      </c>
      <c r="F293" s="83">
        <v>0.33892585996813196</v>
      </c>
      <c r="G293" s="83">
        <v>0</v>
      </c>
      <c r="H293" s="75" t="str">
        <f t="shared" si="12"/>
        <v>Sig</v>
      </c>
      <c r="I293" s="85">
        <f t="shared" si="13"/>
        <v>0.23411978221415608</v>
      </c>
      <c r="J293" s="85">
        <f t="shared" si="14"/>
        <v>0.33892585996813196</v>
      </c>
    </row>
    <row r="294" spans="1:10" x14ac:dyDescent="0.25">
      <c r="A294" s="75" t="s">
        <v>80</v>
      </c>
      <c r="B294" s="75" t="s">
        <v>160</v>
      </c>
      <c r="C294" s="75" t="s">
        <v>121</v>
      </c>
      <c r="D294" s="83">
        <v>0.43738656987295826</v>
      </c>
      <c r="E294" s="83">
        <v>1</v>
      </c>
      <c r="F294" s="83">
        <v>0.53557034398725278</v>
      </c>
      <c r="G294" s="83">
        <v>0</v>
      </c>
      <c r="H294" s="75" t="str">
        <f t="shared" si="12"/>
        <v>Sig</v>
      </c>
      <c r="I294" s="85">
        <f t="shared" si="13"/>
        <v>0.43738656987295826</v>
      </c>
      <c r="J294" s="85">
        <f t="shared" si="14"/>
        <v>0.53557034398725278</v>
      </c>
    </row>
    <row r="295" spans="1:10" x14ac:dyDescent="0.25">
      <c r="A295" s="75" t="s">
        <v>80</v>
      </c>
      <c r="B295" s="75" t="s">
        <v>162</v>
      </c>
      <c r="C295" s="75" t="s">
        <v>127</v>
      </c>
      <c r="D295" s="83">
        <v>0.14519056261343014</v>
      </c>
      <c r="E295" s="83">
        <v>0</v>
      </c>
      <c r="F295" s="83">
        <v>0.14242197019402006</v>
      </c>
      <c r="G295" s="83">
        <v>0</v>
      </c>
      <c r="H295" s="75" t="str">
        <f t="shared" si="12"/>
        <v>Not sig</v>
      </c>
      <c r="I295" s="85">
        <f t="shared" si="13"/>
        <v>0</v>
      </c>
      <c r="J295" s="85">
        <f t="shared" si="14"/>
        <v>0</v>
      </c>
    </row>
    <row r="296" spans="1:10" x14ac:dyDescent="0.25">
      <c r="A296" s="75" t="s">
        <v>80</v>
      </c>
      <c r="B296" s="75" t="s">
        <v>161</v>
      </c>
      <c r="C296" s="75" t="s">
        <v>126</v>
      </c>
      <c r="D296" s="83">
        <v>0.23774954627949182</v>
      </c>
      <c r="E296" s="83">
        <v>1</v>
      </c>
      <c r="F296" s="83">
        <v>0.3270222138907114</v>
      </c>
      <c r="G296" s="83">
        <v>0</v>
      </c>
      <c r="H296" s="75" t="str">
        <f t="shared" si="12"/>
        <v>Sig</v>
      </c>
      <c r="I296" s="85">
        <f t="shared" si="13"/>
        <v>0.23774954627949182</v>
      </c>
      <c r="J296" s="85">
        <f t="shared" si="14"/>
        <v>0.3270222138907114</v>
      </c>
    </row>
    <row r="297" spans="1:10" x14ac:dyDescent="0.25">
      <c r="A297" s="75" t="s">
        <v>80</v>
      </c>
      <c r="B297" s="75" t="s">
        <v>170</v>
      </c>
      <c r="C297" s="75" t="s">
        <v>135</v>
      </c>
      <c r="D297" s="83">
        <v>0.48623853211009177</v>
      </c>
      <c r="E297" s="83">
        <v>1</v>
      </c>
      <c r="F297" s="83">
        <v>0.58500335602646469</v>
      </c>
      <c r="G297" s="83">
        <v>0</v>
      </c>
      <c r="H297" s="75" t="str">
        <f t="shared" si="12"/>
        <v>Sig</v>
      </c>
      <c r="I297" s="85">
        <f t="shared" si="13"/>
        <v>0.48623853211009177</v>
      </c>
      <c r="J297" s="85">
        <f t="shared" si="14"/>
        <v>0.58500335602646469</v>
      </c>
    </row>
    <row r="298" spans="1:10" x14ac:dyDescent="0.25">
      <c r="A298" s="75" t="s">
        <v>80</v>
      </c>
      <c r="B298" s="75" t="s">
        <v>168</v>
      </c>
      <c r="C298" s="75" t="s">
        <v>133</v>
      </c>
      <c r="D298" s="83">
        <v>0.6429872495446266</v>
      </c>
      <c r="E298" s="83">
        <v>1</v>
      </c>
      <c r="F298" s="83">
        <v>0.77920275637651337</v>
      </c>
      <c r="G298" s="83">
        <v>0</v>
      </c>
      <c r="H298" s="75" t="str">
        <f t="shared" si="12"/>
        <v>Sig</v>
      </c>
      <c r="I298" s="85">
        <f t="shared" si="13"/>
        <v>0.6429872495446266</v>
      </c>
      <c r="J298" s="85">
        <f t="shared" si="14"/>
        <v>0.77920275637651337</v>
      </c>
    </row>
    <row r="299" spans="1:10" x14ac:dyDescent="0.25">
      <c r="A299" s="75" t="s">
        <v>80</v>
      </c>
      <c r="B299" s="75" t="s">
        <v>169</v>
      </c>
      <c r="C299" s="75" t="s">
        <v>134</v>
      </c>
      <c r="D299" s="83">
        <v>0.63670411985018727</v>
      </c>
      <c r="E299" s="83">
        <v>1</v>
      </c>
      <c r="F299" s="83">
        <v>0.74300783896254718</v>
      </c>
      <c r="G299" s="83">
        <v>0</v>
      </c>
      <c r="H299" s="75" t="str">
        <f t="shared" si="12"/>
        <v>Sig</v>
      </c>
      <c r="I299" s="85">
        <f t="shared" si="13"/>
        <v>0.63670411985018727</v>
      </c>
      <c r="J299" s="85">
        <f t="shared" si="14"/>
        <v>0.74300783896254718</v>
      </c>
    </row>
    <row r="300" spans="1:10" x14ac:dyDescent="0.25">
      <c r="A300" s="75" t="s">
        <v>80</v>
      </c>
      <c r="B300" s="75" t="s">
        <v>171</v>
      </c>
      <c r="C300" s="75" t="s">
        <v>136</v>
      </c>
      <c r="D300" s="83">
        <v>0.73577981651376145</v>
      </c>
      <c r="E300" s="83">
        <v>1</v>
      </c>
      <c r="F300" s="83">
        <v>0.8144768568861992</v>
      </c>
      <c r="G300" s="83">
        <v>0</v>
      </c>
      <c r="H300" s="75" t="str">
        <f t="shared" si="12"/>
        <v>Sig</v>
      </c>
      <c r="I300" s="85">
        <f t="shared" si="13"/>
        <v>0.73577981651376145</v>
      </c>
      <c r="J300" s="85">
        <f t="shared" si="14"/>
        <v>0.8144768568861992</v>
      </c>
    </row>
    <row r="301" spans="1:10" x14ac:dyDescent="0.25">
      <c r="A301" s="75" t="s">
        <v>78</v>
      </c>
      <c r="B301" s="75" t="s">
        <v>172</v>
      </c>
      <c r="C301" s="75" t="s">
        <v>137</v>
      </c>
      <c r="D301" s="83">
        <v>0.65258215962441313</v>
      </c>
      <c r="E301" s="83">
        <v>1</v>
      </c>
      <c r="F301" s="83">
        <v>0.76442740141078447</v>
      </c>
      <c r="G301" s="83">
        <v>0</v>
      </c>
      <c r="H301" s="75" t="str">
        <f t="shared" si="12"/>
        <v>Sig</v>
      </c>
      <c r="I301" s="85">
        <f t="shared" si="13"/>
        <v>0.65258215962441313</v>
      </c>
      <c r="J301" s="85">
        <f t="shared" si="14"/>
        <v>0.76442740141078447</v>
      </c>
    </row>
    <row r="302" spans="1:10" x14ac:dyDescent="0.25">
      <c r="A302" s="75" t="s">
        <v>78</v>
      </c>
      <c r="B302" s="75" t="s">
        <v>164</v>
      </c>
      <c r="C302" s="75" t="s">
        <v>129</v>
      </c>
      <c r="D302" s="83">
        <v>0.50162866449511401</v>
      </c>
      <c r="E302" s="83">
        <v>0</v>
      </c>
      <c r="F302" s="83">
        <v>0.54982174149495433</v>
      </c>
      <c r="G302" s="83">
        <v>0</v>
      </c>
      <c r="H302" s="75" t="str">
        <f t="shared" si="12"/>
        <v>Not sig</v>
      </c>
      <c r="I302" s="85">
        <f t="shared" si="13"/>
        <v>0</v>
      </c>
      <c r="J302" s="85">
        <f t="shared" si="14"/>
        <v>0</v>
      </c>
    </row>
    <row r="303" spans="1:10" x14ac:dyDescent="0.25">
      <c r="A303" s="75" t="s">
        <v>78</v>
      </c>
      <c r="B303" s="75" t="s">
        <v>167</v>
      </c>
      <c r="C303" s="75" t="s">
        <v>132</v>
      </c>
      <c r="D303" s="83">
        <v>0.6819221967963387</v>
      </c>
      <c r="E303" s="83">
        <v>1</v>
      </c>
      <c r="F303" s="83">
        <v>0.79633173099360621</v>
      </c>
      <c r="G303" s="83">
        <v>0</v>
      </c>
      <c r="H303" s="75" t="str">
        <f t="shared" si="12"/>
        <v>Sig</v>
      </c>
      <c r="I303" s="85">
        <f t="shared" si="13"/>
        <v>0.6819221967963387</v>
      </c>
      <c r="J303" s="85">
        <f t="shared" si="14"/>
        <v>0.79633173099360621</v>
      </c>
    </row>
    <row r="304" spans="1:10" x14ac:dyDescent="0.25">
      <c r="A304" s="75" t="s">
        <v>78</v>
      </c>
      <c r="B304" s="75" t="s">
        <v>166</v>
      </c>
      <c r="C304" s="75" t="s">
        <v>131</v>
      </c>
      <c r="D304" s="84">
        <v>0.6430205949656751</v>
      </c>
      <c r="E304" s="84">
        <v>1</v>
      </c>
      <c r="F304" s="84">
        <v>0.74348575956742646</v>
      </c>
      <c r="G304" s="84">
        <v>0</v>
      </c>
      <c r="H304" s="75" t="str">
        <f t="shared" si="12"/>
        <v>Sig</v>
      </c>
      <c r="I304" s="85">
        <f t="shared" si="13"/>
        <v>0.6430205949656751</v>
      </c>
      <c r="J304" s="85">
        <f t="shared" si="14"/>
        <v>0.74348575956742646</v>
      </c>
    </row>
    <row r="305" spans="1:10" x14ac:dyDescent="0.25">
      <c r="A305" s="75" t="s">
        <v>78</v>
      </c>
      <c r="B305" s="75" t="s">
        <v>165</v>
      </c>
      <c r="C305" s="75" t="s">
        <v>130</v>
      </c>
      <c r="D305" s="83">
        <v>0.24455205811138014</v>
      </c>
      <c r="E305" s="83">
        <v>0</v>
      </c>
      <c r="F305" s="83">
        <v>0.27711789535682735</v>
      </c>
      <c r="G305" s="83">
        <v>0</v>
      </c>
      <c r="H305" s="75" t="str">
        <f t="shared" si="12"/>
        <v>Not sig</v>
      </c>
      <c r="I305" s="85">
        <f t="shared" si="13"/>
        <v>0</v>
      </c>
      <c r="J305" s="85">
        <f t="shared" si="14"/>
        <v>0</v>
      </c>
    </row>
    <row r="306" spans="1:10" x14ac:dyDescent="0.25">
      <c r="A306" s="75" t="s">
        <v>78</v>
      </c>
      <c r="B306" s="75" t="s">
        <v>163</v>
      </c>
      <c r="C306" s="75" t="s">
        <v>128</v>
      </c>
      <c r="D306" s="83">
        <v>0.19634703196347031</v>
      </c>
      <c r="E306" s="83">
        <v>1</v>
      </c>
      <c r="F306" s="83">
        <v>0.33914502820381331</v>
      </c>
      <c r="G306" s="83">
        <v>0</v>
      </c>
      <c r="H306" s="75" t="str">
        <f t="shared" si="12"/>
        <v>Sig</v>
      </c>
      <c r="I306" s="85">
        <f t="shared" si="13"/>
        <v>0.19634703196347031</v>
      </c>
      <c r="J306" s="85">
        <f t="shared" si="14"/>
        <v>0.33914502820381331</v>
      </c>
    </row>
    <row r="307" spans="1:10" x14ac:dyDescent="0.25">
      <c r="A307" s="75" t="s">
        <v>78</v>
      </c>
      <c r="B307" s="75" t="s">
        <v>160</v>
      </c>
      <c r="C307" s="75" t="s">
        <v>121</v>
      </c>
      <c r="D307" s="83">
        <v>0.41552511415525112</v>
      </c>
      <c r="E307" s="83">
        <v>1</v>
      </c>
      <c r="F307" s="83">
        <v>0.53549951051233047</v>
      </c>
      <c r="G307" s="83">
        <v>0</v>
      </c>
      <c r="H307" s="75" t="str">
        <f t="shared" si="12"/>
        <v>Sig</v>
      </c>
      <c r="I307" s="85">
        <f t="shared" si="13"/>
        <v>0.41552511415525112</v>
      </c>
      <c r="J307" s="85">
        <f t="shared" si="14"/>
        <v>0.53549951051233047</v>
      </c>
    </row>
    <row r="308" spans="1:10" x14ac:dyDescent="0.25">
      <c r="A308" s="75" t="s">
        <v>78</v>
      </c>
      <c r="B308" s="75" t="s">
        <v>162</v>
      </c>
      <c r="C308" s="75" t="s">
        <v>127</v>
      </c>
      <c r="D308" s="83">
        <v>0.1095890410958904</v>
      </c>
      <c r="E308" s="83">
        <v>1</v>
      </c>
      <c r="F308" s="83">
        <v>0.14316348888163721</v>
      </c>
      <c r="G308" s="83">
        <v>0</v>
      </c>
      <c r="H308" s="75" t="str">
        <f t="shared" si="12"/>
        <v>Sig</v>
      </c>
      <c r="I308" s="85">
        <f t="shared" si="13"/>
        <v>0.1095890410958904</v>
      </c>
      <c r="J308" s="85">
        <f t="shared" si="14"/>
        <v>0.14316348888163721</v>
      </c>
    </row>
    <row r="309" spans="1:10" x14ac:dyDescent="0.25">
      <c r="A309" s="75" t="s">
        <v>78</v>
      </c>
      <c r="B309" s="75" t="s">
        <v>161</v>
      </c>
      <c r="C309" s="75" t="s">
        <v>126</v>
      </c>
      <c r="D309" s="83">
        <v>0.19178082191780821</v>
      </c>
      <c r="E309" s="83">
        <v>1</v>
      </c>
      <c r="F309" s="83">
        <v>0.32749055988065823</v>
      </c>
      <c r="G309" s="83">
        <v>0</v>
      </c>
      <c r="H309" s="75" t="str">
        <f t="shared" si="12"/>
        <v>Sig</v>
      </c>
      <c r="I309" s="85">
        <f t="shared" si="13"/>
        <v>0.19178082191780821</v>
      </c>
      <c r="J309" s="85">
        <f t="shared" si="14"/>
        <v>0.32749055988065823</v>
      </c>
    </row>
    <row r="310" spans="1:10" x14ac:dyDescent="0.25">
      <c r="A310" s="75" t="s">
        <v>78</v>
      </c>
      <c r="B310" s="75" t="s">
        <v>170</v>
      </c>
      <c r="C310" s="75" t="s">
        <v>135</v>
      </c>
      <c r="D310" s="83">
        <v>0.45707656612529002</v>
      </c>
      <c r="E310" s="83">
        <v>1</v>
      </c>
      <c r="F310" s="83">
        <v>0.5850658020217433</v>
      </c>
      <c r="G310" s="83">
        <v>0</v>
      </c>
      <c r="H310" s="75" t="str">
        <f t="shared" si="12"/>
        <v>Sig</v>
      </c>
      <c r="I310" s="85">
        <f t="shared" si="13"/>
        <v>0.45707656612529002</v>
      </c>
      <c r="J310" s="85">
        <f t="shared" si="14"/>
        <v>0.5850658020217433</v>
      </c>
    </row>
    <row r="311" spans="1:10" x14ac:dyDescent="0.25">
      <c r="A311" s="75" t="s">
        <v>78</v>
      </c>
      <c r="B311" s="75" t="s">
        <v>168</v>
      </c>
      <c r="C311" s="75" t="s">
        <v>133</v>
      </c>
      <c r="D311" s="83">
        <v>0.64335664335664333</v>
      </c>
      <c r="E311" s="83">
        <v>1</v>
      </c>
      <c r="F311" s="83">
        <v>0.77841747157063335</v>
      </c>
      <c r="G311" s="83">
        <v>0</v>
      </c>
      <c r="H311" s="75" t="str">
        <f t="shared" si="12"/>
        <v>Sig</v>
      </c>
      <c r="I311" s="85">
        <f t="shared" si="13"/>
        <v>0.64335664335664333</v>
      </c>
      <c r="J311" s="85">
        <f t="shared" si="14"/>
        <v>0.77841747157063335</v>
      </c>
    </row>
    <row r="312" spans="1:10" x14ac:dyDescent="0.25">
      <c r="A312" s="75" t="s">
        <v>78</v>
      </c>
      <c r="B312" s="75" t="s">
        <v>169</v>
      </c>
      <c r="C312" s="75" t="s">
        <v>134</v>
      </c>
      <c r="D312" s="83">
        <v>0.64832535885167464</v>
      </c>
      <c r="E312" s="83">
        <v>1</v>
      </c>
      <c r="F312" s="83">
        <v>0.74218073332691747</v>
      </c>
      <c r="G312" s="83">
        <v>0</v>
      </c>
      <c r="H312" s="75" t="str">
        <f t="shared" si="12"/>
        <v>Sig</v>
      </c>
      <c r="I312" s="85">
        <f t="shared" si="13"/>
        <v>0.64832535885167464</v>
      </c>
      <c r="J312" s="85">
        <f t="shared" si="14"/>
        <v>0.74218073332691747</v>
      </c>
    </row>
    <row r="313" spans="1:10" x14ac:dyDescent="0.25">
      <c r="A313" s="75" t="s">
        <v>78</v>
      </c>
      <c r="B313" s="75" t="s">
        <v>171</v>
      </c>
      <c r="C313" s="75" t="s">
        <v>136</v>
      </c>
      <c r="D313" s="83">
        <v>0.74766355140186913</v>
      </c>
      <c r="E313" s="83">
        <v>1</v>
      </c>
      <c r="F313" s="83">
        <v>0.81380477712996047</v>
      </c>
      <c r="G313" s="83">
        <v>0</v>
      </c>
      <c r="H313" s="75" t="str">
        <f t="shared" si="12"/>
        <v>Sig</v>
      </c>
      <c r="I313" s="85">
        <f t="shared" si="13"/>
        <v>0.74766355140186913</v>
      </c>
      <c r="J313" s="85">
        <f t="shared" si="14"/>
        <v>0.81380477712996047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4.9989318521683403E-2"/>
  </sheetPr>
  <dimension ref="A1:K114"/>
  <sheetViews>
    <sheetView showGridLines="0" topLeftCell="A85" zoomScale="80" zoomScaleNormal="80" workbookViewId="0">
      <selection activeCell="F12" sqref="F12"/>
    </sheetView>
  </sheetViews>
  <sheetFormatPr defaultRowHeight="15" x14ac:dyDescent="0.25"/>
  <cols>
    <col min="1" max="1" width="10.28515625" customWidth="1"/>
    <col min="2" max="2" width="146.28515625" customWidth="1"/>
    <col min="3" max="3" width="20.85546875" customWidth="1"/>
    <col min="4" max="4" width="8.42578125" customWidth="1"/>
    <col min="5" max="5" width="12" customWidth="1"/>
    <col min="6" max="6" width="6.140625" customWidth="1"/>
    <col min="7" max="7" width="24.7109375" customWidth="1"/>
    <col min="8" max="9" width="7.7109375" customWidth="1"/>
    <col min="10" max="10" width="9.7109375" customWidth="1"/>
    <col min="11" max="11" width="11.28515625" customWidth="1"/>
  </cols>
  <sheetData>
    <row r="1" spans="1:10" x14ac:dyDescent="0.25">
      <c r="A1" s="80" t="s">
        <v>73</v>
      </c>
      <c r="B1" s="81">
        <v>2015</v>
      </c>
    </row>
    <row r="2" spans="1:10" x14ac:dyDescent="0.25">
      <c r="A2" s="80" t="s">
        <v>94</v>
      </c>
      <c r="B2" s="75" t="s">
        <v>107</v>
      </c>
    </row>
    <row r="4" spans="1:10" x14ac:dyDescent="0.25">
      <c r="A4" s="80" t="s">
        <v>187</v>
      </c>
      <c r="C4" s="80" t="s">
        <v>95</v>
      </c>
    </row>
    <row r="5" spans="1:10" x14ac:dyDescent="0.25">
      <c r="A5" s="80" t="s">
        <v>0</v>
      </c>
      <c r="B5" s="80" t="s">
        <v>146</v>
      </c>
      <c r="C5" s="75" t="s">
        <v>30</v>
      </c>
      <c r="D5" s="75" t="s">
        <v>31</v>
      </c>
      <c r="E5" s="75" t="s">
        <v>32</v>
      </c>
      <c r="F5" s="75" t="s">
        <v>33</v>
      </c>
      <c r="G5" s="75" t="s">
        <v>34</v>
      </c>
      <c r="H5" s="75" t="s">
        <v>35</v>
      </c>
      <c r="I5" s="75" t="s">
        <v>36</v>
      </c>
      <c r="J5" s="75" t="s">
        <v>37</v>
      </c>
    </row>
    <row r="6" spans="1:10" x14ac:dyDescent="0.25">
      <c r="A6" s="75" t="s">
        <v>212</v>
      </c>
      <c r="B6" s="75" t="s">
        <v>173</v>
      </c>
      <c r="C6" s="86">
        <v>0.56792452830188678</v>
      </c>
      <c r="D6" s="86">
        <v>0.60756075607560756</v>
      </c>
      <c r="E6" s="86">
        <v>0.6347305389221557</v>
      </c>
      <c r="F6" s="86">
        <v>0.64231738035264485</v>
      </c>
      <c r="G6" s="86">
        <v>0.67397521448999043</v>
      </c>
      <c r="H6" s="86">
        <v>0.77809469480889903</v>
      </c>
      <c r="I6" s="86">
        <v>0.81210034431874079</v>
      </c>
      <c r="J6" s="86">
        <v>0.79035250463821893</v>
      </c>
    </row>
    <row r="7" spans="1:10" x14ac:dyDescent="0.25">
      <c r="A7" s="75" t="s">
        <v>141</v>
      </c>
      <c r="B7" s="75" t="s">
        <v>216</v>
      </c>
      <c r="C7" s="86">
        <v>0.47701149425287354</v>
      </c>
      <c r="D7" s="86">
        <v>0.54</v>
      </c>
      <c r="E7" s="86">
        <v>0.55596107055961075</v>
      </c>
      <c r="F7" s="86">
        <v>0.5558397271952259</v>
      </c>
      <c r="G7" s="86">
        <v>0.60416666666666663</v>
      </c>
      <c r="H7" s="86">
        <v>0.69941860465116279</v>
      </c>
      <c r="I7" s="86">
        <v>0.73478701825557813</v>
      </c>
      <c r="J7" s="86">
        <v>0.72430355427473581</v>
      </c>
    </row>
    <row r="8" spans="1:10" x14ac:dyDescent="0.25">
      <c r="A8" s="75" t="s">
        <v>213</v>
      </c>
      <c r="B8" s="75" t="s">
        <v>174</v>
      </c>
      <c r="C8" s="86">
        <v>0.3724007561436673</v>
      </c>
      <c r="D8" s="86">
        <v>0.40970350404312667</v>
      </c>
      <c r="E8" s="86">
        <v>0.43592814371257482</v>
      </c>
      <c r="F8" s="86">
        <v>0.43102006688963213</v>
      </c>
      <c r="G8" s="86">
        <v>0.45653206650831352</v>
      </c>
      <c r="H8" s="86">
        <v>0.4610130904951622</v>
      </c>
      <c r="I8" s="86">
        <v>0.39100346020761245</v>
      </c>
      <c r="J8" s="86">
        <v>0.35352622061482819</v>
      </c>
    </row>
    <row r="9" spans="1:10" x14ac:dyDescent="0.25">
      <c r="A9" s="75" t="s">
        <v>142</v>
      </c>
      <c r="B9" s="75" t="s">
        <v>217</v>
      </c>
      <c r="C9" s="86">
        <v>0.45979899497487436</v>
      </c>
      <c r="D9" s="86">
        <v>0.49140893470790376</v>
      </c>
      <c r="E9" s="86">
        <v>0.52326468344774979</v>
      </c>
      <c r="F9" s="86">
        <v>0.52450980392156865</v>
      </c>
      <c r="G9" s="86">
        <v>0.56191661481020538</v>
      </c>
      <c r="H9" s="86">
        <v>0.61387631975867274</v>
      </c>
      <c r="I9" s="86">
        <v>0.63717472118959106</v>
      </c>
      <c r="J9" s="86">
        <v>0.60907759882869694</v>
      </c>
    </row>
    <row r="10" spans="1:10" x14ac:dyDescent="0.25">
      <c r="A10" s="75" t="s">
        <v>143</v>
      </c>
      <c r="B10" s="75" t="s">
        <v>218</v>
      </c>
      <c r="C10" s="86">
        <v>0.67766497461928932</v>
      </c>
      <c r="D10" s="86">
        <v>0.69042316258351888</v>
      </c>
      <c r="E10" s="86">
        <v>0.70232896652110621</v>
      </c>
      <c r="F10" s="86">
        <v>0.71223377909856367</v>
      </c>
      <c r="G10" s="86">
        <v>0.74702212138400459</v>
      </c>
      <c r="H10" s="86">
        <v>0.7816091954022989</v>
      </c>
      <c r="I10" s="86">
        <v>0.72161422708618328</v>
      </c>
      <c r="J10" s="86">
        <v>0.70370370370370372</v>
      </c>
    </row>
    <row r="11" spans="1:10" x14ac:dyDescent="0.25">
      <c r="A11" s="75" t="s">
        <v>144</v>
      </c>
      <c r="B11" s="75" t="s">
        <v>175</v>
      </c>
      <c r="C11" s="86">
        <v>0.49683544303797467</v>
      </c>
      <c r="D11" s="86">
        <v>0.54532163742690054</v>
      </c>
      <c r="E11" s="86">
        <v>0.57749077490774903</v>
      </c>
      <c r="F11" s="86">
        <v>0.58737244897959184</v>
      </c>
      <c r="G11" s="86">
        <v>0.59985984583041341</v>
      </c>
      <c r="H11" s="86">
        <v>0.6714859437751004</v>
      </c>
      <c r="I11" s="86">
        <v>0.67257318952234202</v>
      </c>
      <c r="J11" s="86">
        <v>0.6350931677018633</v>
      </c>
    </row>
    <row r="12" spans="1:10" x14ac:dyDescent="0.25">
      <c r="A12" s="75" t="s">
        <v>97</v>
      </c>
      <c r="B12" s="75" t="s">
        <v>219</v>
      </c>
      <c r="C12" s="86">
        <v>0.55414012738853502</v>
      </c>
      <c r="D12" s="86">
        <v>0.5276967930029155</v>
      </c>
      <c r="E12" s="86">
        <v>0.58118081180811809</v>
      </c>
      <c r="F12" s="86">
        <v>0.59820857325655785</v>
      </c>
      <c r="G12" s="86">
        <v>0.58589385474860334</v>
      </c>
      <c r="H12" s="86">
        <v>0.65105008077544424</v>
      </c>
      <c r="I12" s="86">
        <v>0.66922486569455109</v>
      </c>
      <c r="J12" s="86">
        <v>0.6463022508038585</v>
      </c>
    </row>
    <row r="13" spans="1:10" s="75" customFormat="1" x14ac:dyDescent="0.25">
      <c r="A13" s="75" t="s">
        <v>116</v>
      </c>
      <c r="B13" s="75" t="s">
        <v>220</v>
      </c>
      <c r="C13" s="86">
        <v>0.39895013123359579</v>
      </c>
      <c r="D13" s="86">
        <v>0.4934782608695652</v>
      </c>
      <c r="E13" s="86">
        <v>0.52037169406719086</v>
      </c>
      <c r="F13" s="86">
        <v>0.49080059671805071</v>
      </c>
      <c r="G13" s="86">
        <v>0.48992515831894068</v>
      </c>
      <c r="H13" s="86">
        <v>0.53649360421369452</v>
      </c>
      <c r="I13" s="86">
        <v>0.533625730994152</v>
      </c>
      <c r="J13" s="86">
        <v>0.48888888888888887</v>
      </c>
    </row>
    <row r="14" spans="1:10" s="75" customFormat="1" x14ac:dyDescent="0.25">
      <c r="A14" s="75" t="s">
        <v>214</v>
      </c>
      <c r="B14" s="75" t="s">
        <v>221</v>
      </c>
      <c r="C14" s="86">
        <v>0.52549019607843139</v>
      </c>
      <c r="D14" s="86">
        <v>0.5507518796992481</v>
      </c>
      <c r="E14" s="86">
        <v>0.53526970954356845</v>
      </c>
      <c r="F14" s="86">
        <v>0.49292929292929294</v>
      </c>
      <c r="G14" s="86">
        <v>0.49821215733015495</v>
      </c>
      <c r="H14" s="86">
        <v>0.55987055016181231</v>
      </c>
      <c r="I14" s="86">
        <v>0.56118143459915615</v>
      </c>
      <c r="J14" s="86">
        <v>0.484593837535014</v>
      </c>
    </row>
    <row r="15" spans="1:10" s="75" customFormat="1" x14ac:dyDescent="0.25">
      <c r="A15" s="75" t="s">
        <v>215</v>
      </c>
      <c r="B15" s="75" t="s">
        <v>222</v>
      </c>
      <c r="C15" s="86">
        <v>0.39245283018867927</v>
      </c>
      <c r="D15" s="86">
        <v>0.45818181818181819</v>
      </c>
      <c r="E15" s="86">
        <v>0.54417413572343154</v>
      </c>
      <c r="F15" s="86">
        <v>0.53593429158110883</v>
      </c>
      <c r="G15" s="86">
        <v>0.59852216748768472</v>
      </c>
      <c r="H15" s="86">
        <v>0.59645669291338588</v>
      </c>
      <c r="I15" s="86">
        <v>0.62907268170426067</v>
      </c>
      <c r="J15" s="86">
        <v>0.6</v>
      </c>
    </row>
    <row r="16" spans="1:10" s="75" customFormat="1" x14ac:dyDescent="0.25">
      <c r="A16" s="75" t="s">
        <v>145</v>
      </c>
      <c r="B16" s="75" t="s">
        <v>223</v>
      </c>
      <c r="C16" s="86">
        <v>0.44356955380577429</v>
      </c>
      <c r="D16" s="86">
        <v>0.47790055248618785</v>
      </c>
      <c r="E16" s="86">
        <v>0.40704500978473579</v>
      </c>
      <c r="F16" s="86">
        <v>0.41283734500364699</v>
      </c>
      <c r="G16" s="86">
        <v>0.48883572567783096</v>
      </c>
      <c r="H16" s="86">
        <v>0.63471074380165293</v>
      </c>
      <c r="I16" s="86">
        <v>0.6950585175552666</v>
      </c>
      <c r="J16" s="86">
        <v>0.73162583518930957</v>
      </c>
    </row>
    <row r="17" spans="1:11" s="75" customFormat="1" x14ac:dyDescent="0.25">
      <c r="A17" s="75" t="s">
        <v>206</v>
      </c>
      <c r="B17"/>
      <c r="C17" s="86">
        <v>5.3662390300255822</v>
      </c>
      <c r="D17" s="86">
        <v>5.7924272990767918</v>
      </c>
      <c r="E17" s="86">
        <v>6.0177455389979917</v>
      </c>
      <c r="F17" s="86">
        <v>5.9840033059258841</v>
      </c>
      <c r="G17" s="86">
        <v>6.3048615932528076</v>
      </c>
      <c r="H17" s="86">
        <v>6.9840795207572857</v>
      </c>
      <c r="I17" s="86">
        <v>7.0574161911274347</v>
      </c>
      <c r="J17" s="86">
        <v>6.7674675621791183</v>
      </c>
    </row>
    <row r="18" spans="1:11" s="75" customFormat="1" x14ac:dyDescent="0.25">
      <c r="C18" s="86"/>
      <c r="D18" s="86"/>
      <c r="E18" s="86"/>
      <c r="F18" s="86"/>
      <c r="G18" s="86"/>
      <c r="H18" s="86"/>
      <c r="I18" s="86"/>
      <c r="J18" s="86"/>
    </row>
    <row r="22" spans="1:11" x14ac:dyDescent="0.25">
      <c r="A22" s="80" t="s">
        <v>73</v>
      </c>
      <c r="B22" s="81">
        <v>2015</v>
      </c>
      <c r="C22" s="75"/>
      <c r="D22" s="75"/>
      <c r="E22" s="75"/>
      <c r="F22" s="75"/>
      <c r="G22" s="75"/>
      <c r="H22" s="75"/>
      <c r="I22" s="75"/>
      <c r="J22" s="75"/>
      <c r="K22" s="75"/>
    </row>
    <row r="23" spans="1:11" x14ac:dyDescent="0.25">
      <c r="A23" s="80" t="s">
        <v>94</v>
      </c>
      <c r="B23" s="75" t="s">
        <v>107</v>
      </c>
      <c r="C23" s="75"/>
      <c r="D23" s="75"/>
      <c r="E23" s="75"/>
      <c r="F23" s="75"/>
      <c r="G23" s="75"/>
      <c r="H23" s="75"/>
      <c r="I23" s="75"/>
      <c r="J23" s="75"/>
      <c r="K23" s="75"/>
    </row>
    <row r="24" spans="1:11" x14ac:dyDescent="0.25">
      <c r="A24" s="75"/>
      <c r="B24" s="75"/>
      <c r="C24" s="75"/>
      <c r="D24" s="75"/>
      <c r="E24" s="75"/>
      <c r="F24" s="75"/>
      <c r="G24" s="75"/>
      <c r="H24" s="75"/>
      <c r="I24" s="75"/>
      <c r="J24" s="75"/>
      <c r="K24" s="75"/>
    </row>
    <row r="25" spans="1:11" x14ac:dyDescent="0.25">
      <c r="A25" s="80" t="s">
        <v>195</v>
      </c>
      <c r="C25" s="80" t="s">
        <v>95</v>
      </c>
    </row>
    <row r="26" spans="1:11" x14ac:dyDescent="0.25">
      <c r="A26" s="80" t="s">
        <v>0</v>
      </c>
      <c r="B26" s="80" t="s">
        <v>146</v>
      </c>
      <c r="C26" s="75" t="s">
        <v>30</v>
      </c>
      <c r="D26" s="75" t="s">
        <v>31</v>
      </c>
      <c r="E26" s="75" t="s">
        <v>32</v>
      </c>
      <c r="F26" s="75" t="s">
        <v>33</v>
      </c>
      <c r="G26" s="75" t="s">
        <v>34</v>
      </c>
      <c r="H26" s="75" t="s">
        <v>35</v>
      </c>
      <c r="I26" s="75" t="s">
        <v>36</v>
      </c>
      <c r="J26" s="75" t="s">
        <v>37</v>
      </c>
    </row>
    <row r="27" spans="1:11" x14ac:dyDescent="0.25">
      <c r="A27" s="75" t="s">
        <v>212</v>
      </c>
      <c r="B27" s="75" t="s">
        <v>173</v>
      </c>
      <c r="C27" s="86">
        <v>0</v>
      </c>
      <c r="D27" s="86">
        <v>0</v>
      </c>
      <c r="E27" s="86">
        <v>1</v>
      </c>
      <c r="F27" s="86">
        <v>1</v>
      </c>
      <c r="G27" s="86">
        <v>1</v>
      </c>
      <c r="H27" s="86">
        <v>1</v>
      </c>
      <c r="I27" s="86">
        <v>1</v>
      </c>
      <c r="J27" s="86">
        <v>1</v>
      </c>
    </row>
    <row r="28" spans="1:11" x14ac:dyDescent="0.25">
      <c r="A28" s="75" t="s">
        <v>141</v>
      </c>
      <c r="B28" s="75" t="s">
        <v>216</v>
      </c>
      <c r="C28" s="86">
        <v>0</v>
      </c>
      <c r="D28" s="86">
        <v>1</v>
      </c>
      <c r="E28" s="86">
        <v>1</v>
      </c>
      <c r="F28" s="86">
        <v>1</v>
      </c>
      <c r="G28" s="86">
        <v>1</v>
      </c>
      <c r="H28" s="86">
        <v>1</v>
      </c>
      <c r="I28" s="86">
        <v>1</v>
      </c>
      <c r="J28" s="86">
        <v>1</v>
      </c>
    </row>
    <row r="29" spans="1:11" x14ac:dyDescent="0.25">
      <c r="A29" s="75" t="s">
        <v>213</v>
      </c>
      <c r="B29" s="75" t="s">
        <v>174</v>
      </c>
      <c r="C29" s="86">
        <v>0</v>
      </c>
      <c r="D29" s="86">
        <v>0</v>
      </c>
      <c r="E29" s="86">
        <v>1</v>
      </c>
      <c r="F29" s="86">
        <v>1</v>
      </c>
      <c r="G29" s="86">
        <v>1</v>
      </c>
      <c r="H29" s="86">
        <v>1</v>
      </c>
      <c r="I29" s="86">
        <v>0</v>
      </c>
      <c r="J29" s="86">
        <v>0</v>
      </c>
    </row>
    <row r="30" spans="1:11" x14ac:dyDescent="0.25">
      <c r="A30" s="75" t="s">
        <v>142</v>
      </c>
      <c r="B30" s="75" t="s">
        <v>217</v>
      </c>
      <c r="C30" s="86">
        <v>0</v>
      </c>
      <c r="D30" s="86">
        <v>0</v>
      </c>
      <c r="E30" s="86">
        <v>1</v>
      </c>
      <c r="F30" s="86">
        <v>1</v>
      </c>
      <c r="G30" s="86">
        <v>1</v>
      </c>
      <c r="H30" s="86">
        <v>1</v>
      </c>
      <c r="I30" s="86">
        <v>1</v>
      </c>
      <c r="J30" s="86">
        <v>1</v>
      </c>
    </row>
    <row r="31" spans="1:11" x14ac:dyDescent="0.25">
      <c r="A31" s="75" t="s">
        <v>143</v>
      </c>
      <c r="B31" s="75" t="s">
        <v>218</v>
      </c>
      <c r="C31" s="86">
        <v>0</v>
      </c>
      <c r="D31" s="86">
        <v>0</v>
      </c>
      <c r="E31" s="86">
        <v>0</v>
      </c>
      <c r="F31" s="86">
        <v>0</v>
      </c>
      <c r="G31" s="86">
        <v>1</v>
      </c>
      <c r="H31" s="86">
        <v>1</v>
      </c>
      <c r="I31" s="86">
        <v>0</v>
      </c>
      <c r="J31" s="86">
        <v>0</v>
      </c>
    </row>
    <row r="32" spans="1:11" x14ac:dyDescent="0.25">
      <c r="A32" s="75" t="s">
        <v>144</v>
      </c>
      <c r="B32" s="75" t="s">
        <v>175</v>
      </c>
      <c r="C32" s="86">
        <v>0</v>
      </c>
      <c r="D32" s="86">
        <v>0</v>
      </c>
      <c r="E32" s="86">
        <v>1</v>
      </c>
      <c r="F32" s="86">
        <v>1</v>
      </c>
      <c r="G32" s="86">
        <v>1</v>
      </c>
      <c r="H32" s="86">
        <v>1</v>
      </c>
      <c r="I32" s="86">
        <v>1</v>
      </c>
      <c r="J32" s="86">
        <v>1</v>
      </c>
    </row>
    <row r="33" spans="1:10" x14ac:dyDescent="0.25">
      <c r="A33" s="75" t="s">
        <v>97</v>
      </c>
      <c r="B33" s="75" t="s">
        <v>219</v>
      </c>
      <c r="C33" s="86">
        <v>0</v>
      </c>
      <c r="D33" s="86">
        <v>0</v>
      </c>
      <c r="E33" s="86">
        <v>0</v>
      </c>
      <c r="F33" s="86">
        <v>0</v>
      </c>
      <c r="G33" s="86">
        <v>0</v>
      </c>
      <c r="H33" s="86">
        <v>1</v>
      </c>
      <c r="I33" s="86">
        <v>1</v>
      </c>
      <c r="J33" s="86">
        <v>1</v>
      </c>
    </row>
    <row r="34" spans="1:10" s="75" customFormat="1" x14ac:dyDescent="0.25">
      <c r="A34" s="75" t="s">
        <v>116</v>
      </c>
      <c r="B34" s="75" t="s">
        <v>220</v>
      </c>
      <c r="C34" s="86">
        <v>0</v>
      </c>
      <c r="D34" s="86">
        <v>1</v>
      </c>
      <c r="E34" s="86">
        <v>1</v>
      </c>
      <c r="F34" s="86">
        <v>1</v>
      </c>
      <c r="G34" s="86">
        <v>1</v>
      </c>
      <c r="H34" s="86">
        <v>1</v>
      </c>
      <c r="I34" s="86">
        <v>1</v>
      </c>
      <c r="J34" s="86">
        <v>1</v>
      </c>
    </row>
    <row r="35" spans="1:10" s="75" customFormat="1" x14ac:dyDescent="0.25">
      <c r="A35" s="75" t="s">
        <v>214</v>
      </c>
      <c r="B35" s="75" t="s">
        <v>221</v>
      </c>
      <c r="C35" s="86">
        <v>0</v>
      </c>
      <c r="D35" s="86">
        <v>0</v>
      </c>
      <c r="E35" s="86">
        <v>0</v>
      </c>
      <c r="F35" s="86">
        <v>0</v>
      </c>
      <c r="G35" s="86">
        <v>0</v>
      </c>
      <c r="H35" s="86">
        <v>0</v>
      </c>
      <c r="I35" s="86">
        <v>0</v>
      </c>
      <c r="J35" s="86">
        <v>0</v>
      </c>
    </row>
    <row r="36" spans="1:10" s="75" customFormat="1" x14ac:dyDescent="0.25">
      <c r="A36" s="75" t="s">
        <v>215</v>
      </c>
      <c r="B36" s="75" t="s">
        <v>222</v>
      </c>
      <c r="C36" s="86">
        <v>0</v>
      </c>
      <c r="D36" s="86">
        <v>0</v>
      </c>
      <c r="E36" s="86">
        <v>1</v>
      </c>
      <c r="F36" s="86">
        <v>1</v>
      </c>
      <c r="G36" s="86">
        <v>1</v>
      </c>
      <c r="H36" s="86">
        <v>1</v>
      </c>
      <c r="I36" s="86">
        <v>1</v>
      </c>
      <c r="J36" s="86">
        <v>1</v>
      </c>
    </row>
    <row r="37" spans="1:10" s="75" customFormat="1" x14ac:dyDescent="0.25">
      <c r="A37" s="75" t="s">
        <v>145</v>
      </c>
      <c r="B37" s="75" t="s">
        <v>223</v>
      </c>
      <c r="C37" s="86">
        <v>0</v>
      </c>
      <c r="D37" s="86">
        <v>0</v>
      </c>
      <c r="E37" s="86">
        <v>0</v>
      </c>
      <c r="F37" s="86">
        <v>0</v>
      </c>
      <c r="G37" s="86">
        <v>0</v>
      </c>
      <c r="H37" s="86">
        <v>1</v>
      </c>
      <c r="I37" s="86">
        <v>1</v>
      </c>
      <c r="J37" s="86">
        <v>1</v>
      </c>
    </row>
    <row r="38" spans="1:10" s="75" customFormat="1" x14ac:dyDescent="0.25">
      <c r="A38" s="75" t="s">
        <v>206</v>
      </c>
      <c r="B38"/>
      <c r="C38" s="86">
        <v>0</v>
      </c>
      <c r="D38" s="86">
        <v>2</v>
      </c>
      <c r="E38" s="86">
        <v>7</v>
      </c>
      <c r="F38" s="86">
        <v>7</v>
      </c>
      <c r="G38" s="86">
        <v>8</v>
      </c>
      <c r="H38" s="86">
        <v>10</v>
      </c>
      <c r="I38" s="86">
        <v>8</v>
      </c>
      <c r="J38" s="86">
        <v>8</v>
      </c>
    </row>
    <row r="42" spans="1:10" x14ac:dyDescent="0.25">
      <c r="A42" s="80" t="s">
        <v>73</v>
      </c>
      <c r="B42" s="81">
        <v>2015</v>
      </c>
      <c r="C42" s="75"/>
      <c r="D42" s="75"/>
      <c r="E42" s="75"/>
      <c r="F42" s="75"/>
      <c r="G42" s="75"/>
      <c r="H42" s="75"/>
      <c r="I42" s="75"/>
      <c r="J42" s="75"/>
    </row>
    <row r="43" spans="1:10" x14ac:dyDescent="0.25">
      <c r="A43" s="80" t="s">
        <v>94</v>
      </c>
      <c r="B43" s="75" t="s">
        <v>138</v>
      </c>
      <c r="C43" s="75"/>
      <c r="D43" s="75"/>
      <c r="E43" s="75"/>
      <c r="F43" s="75"/>
      <c r="G43" s="75"/>
      <c r="H43" s="75"/>
      <c r="I43" s="75"/>
      <c r="J43" s="75"/>
    </row>
    <row r="44" spans="1:10" x14ac:dyDescent="0.25">
      <c r="A44" s="75"/>
      <c r="B44" s="75"/>
      <c r="C44" s="75"/>
      <c r="D44" s="75"/>
      <c r="E44" s="75"/>
      <c r="F44" s="75"/>
      <c r="G44" s="75"/>
      <c r="H44" s="75"/>
      <c r="I44" s="75"/>
      <c r="J44" s="75"/>
    </row>
    <row r="45" spans="1:10" x14ac:dyDescent="0.25">
      <c r="A45" s="80" t="s">
        <v>187</v>
      </c>
      <c r="C45" s="80" t="s">
        <v>95</v>
      </c>
    </row>
    <row r="46" spans="1:10" x14ac:dyDescent="0.25">
      <c r="A46" s="80" t="s">
        <v>0</v>
      </c>
      <c r="B46" s="80" t="s">
        <v>146</v>
      </c>
      <c r="C46" s="75" t="s">
        <v>41</v>
      </c>
      <c r="D46" s="75" t="s">
        <v>85</v>
      </c>
      <c r="E46" s="75" t="s">
        <v>86</v>
      </c>
      <c r="F46" s="75" t="s">
        <v>84</v>
      </c>
      <c r="G46" s="75" t="s">
        <v>87</v>
      </c>
    </row>
    <row r="47" spans="1:10" x14ac:dyDescent="0.25">
      <c r="A47" s="75" t="s">
        <v>212</v>
      </c>
      <c r="B47" s="75" t="s">
        <v>173</v>
      </c>
      <c r="C47" s="86">
        <v>0.7033597377765638</v>
      </c>
      <c r="D47" s="86">
        <v>0.68200000000000005</v>
      </c>
      <c r="E47" s="86">
        <v>0.71934604904632149</v>
      </c>
      <c r="F47" s="86">
        <v>0.625</v>
      </c>
      <c r="G47" s="86">
        <v>0.7142857142857143</v>
      </c>
    </row>
    <row r="48" spans="1:10" x14ac:dyDescent="0.25">
      <c r="A48" s="75" t="s">
        <v>141</v>
      </c>
      <c r="B48" s="75" t="s">
        <v>216</v>
      </c>
      <c r="C48" s="86">
        <v>0.62262225109028491</v>
      </c>
      <c r="D48" s="86">
        <v>0.63286004056795131</v>
      </c>
      <c r="E48" s="86">
        <v>0.67590027700831024</v>
      </c>
      <c r="F48" s="86">
        <v>0.5246636771300448</v>
      </c>
      <c r="G48" s="86">
        <v>0.62903225806451613</v>
      </c>
    </row>
    <row r="49" spans="1:7" x14ac:dyDescent="0.25">
      <c r="A49" s="75" t="s">
        <v>213</v>
      </c>
      <c r="B49" s="75" t="s">
        <v>174</v>
      </c>
      <c r="C49" s="86">
        <v>0.42140074295551327</v>
      </c>
      <c r="D49" s="86">
        <v>0.39720558882235529</v>
      </c>
      <c r="E49" s="86">
        <v>0.55464480874316935</v>
      </c>
      <c r="F49" s="86">
        <v>0.43722943722943725</v>
      </c>
      <c r="G49" s="86">
        <v>0.34375</v>
      </c>
    </row>
    <row r="50" spans="1:7" x14ac:dyDescent="0.25">
      <c r="A50" s="75" t="s">
        <v>142</v>
      </c>
      <c r="B50" s="75" t="s">
        <v>217</v>
      </c>
      <c r="C50" s="86">
        <v>0.56278273627582831</v>
      </c>
      <c r="D50" s="86">
        <v>0.52112676056338025</v>
      </c>
      <c r="E50" s="86">
        <v>0.61458333333333337</v>
      </c>
      <c r="F50" s="86">
        <v>0.48108108108108111</v>
      </c>
      <c r="G50" s="86">
        <v>0.53846153846153844</v>
      </c>
    </row>
    <row r="51" spans="1:7" x14ac:dyDescent="0.25">
      <c r="A51" s="75" t="s">
        <v>143</v>
      </c>
      <c r="B51" s="75" t="s">
        <v>218</v>
      </c>
      <c r="C51" s="86">
        <v>0.72299294973845807</v>
      </c>
      <c r="D51" s="86">
        <v>0.70270270270270274</v>
      </c>
      <c r="E51" s="86">
        <v>0.81227436823104693</v>
      </c>
      <c r="F51" s="86">
        <v>0.73936170212765961</v>
      </c>
      <c r="G51" s="86">
        <v>0.65909090909090906</v>
      </c>
    </row>
    <row r="52" spans="1:7" x14ac:dyDescent="0.25">
      <c r="A52" s="75" t="s">
        <v>144</v>
      </c>
      <c r="B52" s="75" t="s">
        <v>175</v>
      </c>
      <c r="C52" s="86">
        <v>0.61358574610244987</v>
      </c>
      <c r="D52" s="86">
        <v>0.56151419558359617</v>
      </c>
      <c r="E52" s="86">
        <v>0.67765567765567769</v>
      </c>
      <c r="F52" s="86">
        <v>0.58823529411764708</v>
      </c>
      <c r="G52" s="86">
        <v>0.66666666666666663</v>
      </c>
    </row>
    <row r="53" spans="1:7" x14ac:dyDescent="0.25">
      <c r="A53" s="75" t="s">
        <v>97</v>
      </c>
      <c r="B53" s="75" t="s">
        <v>219</v>
      </c>
      <c r="C53" s="86">
        <v>0.60976290097629005</v>
      </c>
      <c r="D53" s="86">
        <v>0.6253968253968254</v>
      </c>
      <c r="E53" s="86">
        <v>0.68401486988847582</v>
      </c>
      <c r="F53" s="86">
        <v>0.54838709677419351</v>
      </c>
      <c r="G53" s="86">
        <v>0.58333333333333337</v>
      </c>
    </row>
    <row r="54" spans="1:7" s="75" customFormat="1" x14ac:dyDescent="0.25">
      <c r="A54" s="75" t="s">
        <v>116</v>
      </c>
      <c r="B54" s="75" t="s">
        <v>220</v>
      </c>
      <c r="C54" s="86">
        <v>0.50105932203389836</v>
      </c>
      <c r="D54" s="86">
        <v>0.52806122448979587</v>
      </c>
      <c r="E54" s="86">
        <v>0.60750853242320824</v>
      </c>
      <c r="F54" s="86">
        <v>0.45026178010471202</v>
      </c>
      <c r="G54" s="86">
        <v>0.46666666666666667</v>
      </c>
    </row>
    <row r="55" spans="1:7" s="75" customFormat="1" x14ac:dyDescent="0.25">
      <c r="A55" s="75" t="s">
        <v>214</v>
      </c>
      <c r="B55" s="75" t="s">
        <v>221</v>
      </c>
      <c r="C55" s="86">
        <v>0.52399451553930532</v>
      </c>
      <c r="D55" s="86">
        <v>0.51891891891891895</v>
      </c>
      <c r="E55" s="86">
        <v>0.64084507042253525</v>
      </c>
      <c r="F55" s="86">
        <v>0.5145631067961165</v>
      </c>
      <c r="G55" s="86">
        <v>0.4</v>
      </c>
    </row>
    <row r="56" spans="1:7" s="75" customFormat="1" x14ac:dyDescent="0.25">
      <c r="A56" s="75" t="s">
        <v>215</v>
      </c>
      <c r="B56" s="75" t="s">
        <v>222</v>
      </c>
      <c r="C56" s="86">
        <v>0.54818812644564374</v>
      </c>
      <c r="D56" s="86">
        <v>0.52564102564102566</v>
      </c>
      <c r="E56" s="86">
        <v>0.61417322834645671</v>
      </c>
      <c r="F56" s="86">
        <v>0.50495049504950495</v>
      </c>
      <c r="G56" s="86">
        <v>0.39130434782608697</v>
      </c>
    </row>
    <row r="57" spans="1:7" s="75" customFormat="1" x14ac:dyDescent="0.25">
      <c r="A57" s="75" t="s">
        <v>145</v>
      </c>
      <c r="B57" s="75" t="s">
        <v>223</v>
      </c>
      <c r="C57" s="86">
        <v>0.55550992470910332</v>
      </c>
      <c r="D57" s="86">
        <v>0.47282608695652173</v>
      </c>
      <c r="E57" s="86">
        <v>0.53138075313807531</v>
      </c>
      <c r="F57" s="86">
        <v>0.41891891891891891</v>
      </c>
      <c r="G57" s="86">
        <v>0.47499999999999998</v>
      </c>
    </row>
    <row r="58" spans="1:7" s="75" customFormat="1" x14ac:dyDescent="0.25">
      <c r="A58" s="75" t="s">
        <v>206</v>
      </c>
      <c r="B58"/>
      <c r="C58" s="86">
        <v>6.3852589536433406</v>
      </c>
      <c r="D58" s="86">
        <v>6.1682533696430726</v>
      </c>
      <c r="E58" s="86">
        <v>7.1323269682366091</v>
      </c>
      <c r="F58" s="86">
        <v>5.8326525893293173</v>
      </c>
      <c r="G58" s="86">
        <v>5.8675914343954316</v>
      </c>
    </row>
    <row r="61" spans="1:7" x14ac:dyDescent="0.25">
      <c r="A61" s="80" t="s">
        <v>73</v>
      </c>
      <c r="B61" s="81">
        <v>2015</v>
      </c>
      <c r="C61" s="75"/>
      <c r="D61" s="75"/>
      <c r="E61" s="75"/>
      <c r="F61" s="75"/>
      <c r="G61" s="75"/>
    </row>
    <row r="62" spans="1:7" x14ac:dyDescent="0.25">
      <c r="A62" s="80" t="s">
        <v>94</v>
      </c>
      <c r="B62" s="75" t="s">
        <v>138</v>
      </c>
      <c r="C62" s="75"/>
      <c r="D62" s="75"/>
      <c r="E62" s="75"/>
      <c r="F62" s="75"/>
      <c r="G62" s="75"/>
    </row>
    <row r="63" spans="1:7" x14ac:dyDescent="0.25">
      <c r="A63" s="75"/>
      <c r="B63" s="75"/>
      <c r="C63" s="75"/>
      <c r="D63" s="75"/>
      <c r="E63" s="75"/>
      <c r="F63" s="75"/>
      <c r="G63" s="75"/>
    </row>
    <row r="64" spans="1:7" x14ac:dyDescent="0.25">
      <c r="A64" s="80" t="s">
        <v>195</v>
      </c>
      <c r="C64" s="80" t="s">
        <v>95</v>
      </c>
    </row>
    <row r="65" spans="1:7" x14ac:dyDescent="0.25">
      <c r="A65" s="80" t="s">
        <v>0</v>
      </c>
      <c r="B65" s="80" t="s">
        <v>146</v>
      </c>
      <c r="C65" s="75" t="s">
        <v>41</v>
      </c>
      <c r="D65" s="75" t="s">
        <v>85</v>
      </c>
      <c r="E65" s="75" t="s">
        <v>86</v>
      </c>
      <c r="F65" s="75" t="s">
        <v>84</v>
      </c>
      <c r="G65" s="75" t="s">
        <v>87</v>
      </c>
    </row>
    <row r="66" spans="1:7" x14ac:dyDescent="0.25">
      <c r="A66" s="75" t="s">
        <v>212</v>
      </c>
      <c r="B66" s="75" t="s">
        <v>173</v>
      </c>
      <c r="C66" s="86">
        <v>0</v>
      </c>
      <c r="D66" s="86">
        <v>0</v>
      </c>
      <c r="E66" s="86">
        <v>0</v>
      </c>
      <c r="F66" s="86">
        <v>1</v>
      </c>
      <c r="G66" s="86">
        <v>0</v>
      </c>
    </row>
    <row r="67" spans="1:7" x14ac:dyDescent="0.25">
      <c r="A67" s="75" t="s">
        <v>141</v>
      </c>
      <c r="B67" s="75" t="s">
        <v>216</v>
      </c>
      <c r="C67" s="86">
        <v>0</v>
      </c>
      <c r="D67" s="86">
        <v>0</v>
      </c>
      <c r="E67" s="86">
        <v>1</v>
      </c>
      <c r="F67" s="86">
        <v>1</v>
      </c>
      <c r="G67" s="86">
        <v>0</v>
      </c>
    </row>
    <row r="68" spans="1:7" x14ac:dyDescent="0.25">
      <c r="A68" s="75" t="s">
        <v>213</v>
      </c>
      <c r="B68" s="75" t="s">
        <v>174</v>
      </c>
      <c r="C68" s="86">
        <v>0</v>
      </c>
      <c r="D68" s="86">
        <v>0</v>
      </c>
      <c r="E68" s="86">
        <v>1</v>
      </c>
      <c r="F68" s="86">
        <v>0</v>
      </c>
      <c r="G68" s="86">
        <v>0</v>
      </c>
    </row>
    <row r="69" spans="1:7" x14ac:dyDescent="0.25">
      <c r="A69" s="75" t="s">
        <v>142</v>
      </c>
      <c r="B69" s="75" t="s">
        <v>217</v>
      </c>
      <c r="C69" s="86">
        <v>0</v>
      </c>
      <c r="D69" s="86">
        <v>0</v>
      </c>
      <c r="E69" s="86">
        <v>0</v>
      </c>
      <c r="F69" s="86">
        <v>1</v>
      </c>
      <c r="G69" s="86">
        <v>0</v>
      </c>
    </row>
    <row r="70" spans="1:7" x14ac:dyDescent="0.25">
      <c r="A70" s="75" t="s">
        <v>143</v>
      </c>
      <c r="B70" s="75" t="s">
        <v>218</v>
      </c>
      <c r="C70" s="86">
        <v>0</v>
      </c>
      <c r="D70" s="86">
        <v>0</v>
      </c>
      <c r="E70" s="86">
        <v>1</v>
      </c>
      <c r="F70" s="86">
        <v>0</v>
      </c>
      <c r="G70" s="86">
        <v>0</v>
      </c>
    </row>
    <row r="71" spans="1:7" x14ac:dyDescent="0.25">
      <c r="A71" s="75" t="s">
        <v>144</v>
      </c>
      <c r="B71" s="75" t="s">
        <v>175</v>
      </c>
      <c r="C71" s="86">
        <v>0</v>
      </c>
      <c r="D71" s="86">
        <v>0</v>
      </c>
      <c r="E71" s="86">
        <v>1</v>
      </c>
      <c r="F71" s="86">
        <v>0</v>
      </c>
      <c r="G71" s="86">
        <v>0</v>
      </c>
    </row>
    <row r="72" spans="1:7" x14ac:dyDescent="0.25">
      <c r="A72" s="75" t="s">
        <v>97</v>
      </c>
      <c r="B72" s="75" t="s">
        <v>219</v>
      </c>
      <c r="C72" s="86">
        <v>0</v>
      </c>
      <c r="D72" s="86">
        <v>0</v>
      </c>
      <c r="E72" s="86">
        <v>1</v>
      </c>
      <c r="F72" s="86">
        <v>0</v>
      </c>
      <c r="G72" s="86">
        <v>0</v>
      </c>
    </row>
    <row r="73" spans="1:7" x14ac:dyDescent="0.25">
      <c r="A73" s="75" t="s">
        <v>116</v>
      </c>
      <c r="B73" s="75" t="s">
        <v>220</v>
      </c>
      <c r="C73" s="86">
        <v>0</v>
      </c>
      <c r="D73" s="86">
        <v>0</v>
      </c>
      <c r="E73" s="86">
        <v>1</v>
      </c>
      <c r="F73" s="86">
        <v>0</v>
      </c>
      <c r="G73" s="86">
        <v>0</v>
      </c>
    </row>
    <row r="74" spans="1:7" s="75" customFormat="1" x14ac:dyDescent="0.25">
      <c r="A74" s="75" t="s">
        <v>214</v>
      </c>
      <c r="B74" s="75" t="s">
        <v>221</v>
      </c>
      <c r="C74" s="86">
        <v>0</v>
      </c>
      <c r="D74" s="86">
        <v>0</v>
      </c>
      <c r="E74" s="86">
        <v>1</v>
      </c>
      <c r="F74" s="86">
        <v>0</v>
      </c>
      <c r="G74" s="86">
        <v>0</v>
      </c>
    </row>
    <row r="75" spans="1:7" s="75" customFormat="1" x14ac:dyDescent="0.25">
      <c r="A75" s="75" t="s">
        <v>215</v>
      </c>
      <c r="B75" s="75" t="s">
        <v>222</v>
      </c>
      <c r="C75" s="86">
        <v>0</v>
      </c>
      <c r="D75" s="86">
        <v>0</v>
      </c>
      <c r="E75" s="86">
        <v>0</v>
      </c>
      <c r="F75" s="86">
        <v>0</v>
      </c>
      <c r="G75" s="86">
        <v>0</v>
      </c>
    </row>
    <row r="76" spans="1:7" s="75" customFormat="1" x14ac:dyDescent="0.25">
      <c r="A76" s="75" t="s">
        <v>145</v>
      </c>
      <c r="B76" s="75" t="s">
        <v>223</v>
      </c>
      <c r="C76" s="86">
        <v>0</v>
      </c>
      <c r="D76" s="86">
        <v>1</v>
      </c>
      <c r="E76" s="86">
        <v>0</v>
      </c>
      <c r="F76" s="86">
        <v>1</v>
      </c>
      <c r="G76" s="86">
        <v>0</v>
      </c>
    </row>
    <row r="77" spans="1:7" s="75" customFormat="1" x14ac:dyDescent="0.25">
      <c r="A77" s="75" t="s">
        <v>206</v>
      </c>
      <c r="B77"/>
      <c r="C77" s="86">
        <v>0</v>
      </c>
      <c r="D77" s="86">
        <v>1</v>
      </c>
      <c r="E77" s="86">
        <v>7</v>
      </c>
      <c r="F77" s="86">
        <v>4</v>
      </c>
      <c r="G77" s="86">
        <v>0</v>
      </c>
    </row>
    <row r="78" spans="1:7" s="75" customFormat="1" x14ac:dyDescent="0.25"/>
    <row r="80" spans="1:7" x14ac:dyDescent="0.25">
      <c r="A80" s="80" t="s">
        <v>73</v>
      </c>
      <c r="B80" s="81">
        <v>2015</v>
      </c>
      <c r="C80" s="75"/>
      <c r="D80" s="75"/>
      <c r="E80" s="75"/>
      <c r="F80" s="75"/>
      <c r="G80" s="75"/>
    </row>
    <row r="81" spans="1:7" x14ac:dyDescent="0.25">
      <c r="A81" s="80" t="s">
        <v>94</v>
      </c>
      <c r="B81" s="75" t="s">
        <v>109</v>
      </c>
      <c r="C81" s="75"/>
      <c r="D81" s="75"/>
      <c r="E81" s="75"/>
      <c r="F81" s="75"/>
      <c r="G81" s="75"/>
    </row>
    <row r="82" spans="1:7" x14ac:dyDescent="0.25">
      <c r="A82" s="75"/>
      <c r="B82" s="75"/>
      <c r="C82" s="75"/>
      <c r="D82" s="75"/>
      <c r="E82" s="75"/>
      <c r="F82" s="75"/>
      <c r="G82" s="75"/>
    </row>
    <row r="83" spans="1:7" x14ac:dyDescent="0.25">
      <c r="A83" s="80" t="s">
        <v>187</v>
      </c>
      <c r="C83" s="80" t="s">
        <v>95</v>
      </c>
    </row>
    <row r="84" spans="1:7" x14ac:dyDescent="0.25">
      <c r="A84" s="80" t="s">
        <v>0</v>
      </c>
      <c r="B84" s="80" t="s">
        <v>146</v>
      </c>
      <c r="C84" s="75" t="s">
        <v>139</v>
      </c>
      <c r="D84" s="75" t="s">
        <v>51</v>
      </c>
      <c r="E84" s="75" t="s">
        <v>140</v>
      </c>
      <c r="F84" s="75" t="s">
        <v>52</v>
      </c>
    </row>
    <row r="85" spans="1:7" x14ac:dyDescent="0.25">
      <c r="A85" s="75" t="s">
        <v>212</v>
      </c>
      <c r="B85" s="75" t="s">
        <v>173</v>
      </c>
      <c r="C85" s="86">
        <v>0.71097166761741781</v>
      </c>
      <c r="D85" s="86">
        <v>0.5822222222222222</v>
      </c>
      <c r="E85" s="86">
        <v>0.59566787003610111</v>
      </c>
      <c r="F85" s="86">
        <v>0.60810810810810811</v>
      </c>
    </row>
    <row r="86" spans="1:7" x14ac:dyDescent="0.25">
      <c r="A86" s="75" t="s">
        <v>141</v>
      </c>
      <c r="B86" s="75" t="s">
        <v>216</v>
      </c>
      <c r="C86" s="86">
        <v>0.63304617171619393</v>
      </c>
      <c r="D86" s="86">
        <v>0.49777777777777776</v>
      </c>
      <c r="E86" s="86">
        <v>0.4889705882352941</v>
      </c>
      <c r="F86" s="86">
        <v>0.5547945205479452</v>
      </c>
    </row>
    <row r="87" spans="1:7" x14ac:dyDescent="0.25">
      <c r="A87" s="75" t="s">
        <v>213</v>
      </c>
      <c r="B87" s="75" t="s">
        <v>174</v>
      </c>
      <c r="C87" s="86">
        <v>0.4272890484739677</v>
      </c>
      <c r="D87" s="86">
        <v>0.36480686695278969</v>
      </c>
      <c r="E87" s="86">
        <v>0.4157706093189964</v>
      </c>
      <c r="F87" s="86">
        <v>0.4370860927152318</v>
      </c>
    </row>
    <row r="88" spans="1:7" x14ac:dyDescent="0.25">
      <c r="A88" s="75" t="s">
        <v>142</v>
      </c>
      <c r="B88" s="75" t="s">
        <v>217</v>
      </c>
      <c r="C88" s="86">
        <v>0.5668442415017757</v>
      </c>
      <c r="D88" s="86">
        <v>0.46153846153846156</v>
      </c>
      <c r="E88" s="86">
        <v>0.52132701421800953</v>
      </c>
      <c r="F88" s="86">
        <v>0.50420168067226889</v>
      </c>
    </row>
    <row r="89" spans="1:7" x14ac:dyDescent="0.25">
      <c r="A89" s="75" t="s">
        <v>143</v>
      </c>
      <c r="B89" s="75" t="s">
        <v>218</v>
      </c>
      <c r="C89" s="86">
        <v>0.73</v>
      </c>
      <c r="D89" s="86">
        <v>0.65775401069518713</v>
      </c>
      <c r="E89" s="86">
        <v>0.67441860465116277</v>
      </c>
      <c r="F89" s="86">
        <v>0.69918699186991873</v>
      </c>
    </row>
    <row r="90" spans="1:7" x14ac:dyDescent="0.25">
      <c r="A90" s="75" t="s">
        <v>144</v>
      </c>
      <c r="B90" s="75" t="s">
        <v>175</v>
      </c>
      <c r="C90" s="86">
        <v>0.62103601664514274</v>
      </c>
      <c r="D90" s="86">
        <v>0.51824817518248179</v>
      </c>
      <c r="E90" s="86">
        <v>0.52380952380952384</v>
      </c>
      <c r="F90" s="86">
        <v>0.53608247422680411</v>
      </c>
    </row>
    <row r="91" spans="1:7" x14ac:dyDescent="0.25">
      <c r="A91" s="75" t="s">
        <v>97</v>
      </c>
      <c r="B91" s="75" t="s">
        <v>219</v>
      </c>
      <c r="C91" s="86">
        <v>0.61778673190387101</v>
      </c>
      <c r="D91" s="86">
        <v>0.52985074626865669</v>
      </c>
      <c r="E91" s="86">
        <v>0.56287425149700598</v>
      </c>
      <c r="F91" s="86">
        <v>0.56000000000000005</v>
      </c>
    </row>
    <row r="92" spans="1:7" x14ac:dyDescent="0.25">
      <c r="A92" s="75" t="s">
        <v>116</v>
      </c>
      <c r="B92" s="75" t="s">
        <v>220</v>
      </c>
      <c r="C92" s="86">
        <v>0.50693506812323552</v>
      </c>
      <c r="D92" s="86">
        <v>0.46907216494845361</v>
      </c>
      <c r="E92" s="86">
        <v>0.48888888888888887</v>
      </c>
      <c r="F92" s="86">
        <v>0.42016806722689076</v>
      </c>
    </row>
    <row r="93" spans="1:7" s="75" customFormat="1" x14ac:dyDescent="0.25">
      <c r="A93" s="75" t="s">
        <v>214</v>
      </c>
      <c r="B93" s="75" t="s">
        <v>221</v>
      </c>
      <c r="C93" s="86">
        <v>0.52677279305354563</v>
      </c>
      <c r="D93" s="86">
        <v>0.57798165137614677</v>
      </c>
      <c r="E93" s="86">
        <v>0.54887218045112784</v>
      </c>
      <c r="F93" s="86">
        <v>0.532258064516129</v>
      </c>
    </row>
    <row r="94" spans="1:7" s="75" customFormat="1" x14ac:dyDescent="0.25">
      <c r="A94" s="75" t="s">
        <v>215</v>
      </c>
      <c r="B94" s="75" t="s">
        <v>222</v>
      </c>
      <c r="C94" s="86">
        <v>0.55336395568765195</v>
      </c>
      <c r="D94" s="86">
        <v>0.40707964601769914</v>
      </c>
      <c r="E94" s="86">
        <v>0.52554744525547448</v>
      </c>
      <c r="F94" s="86">
        <v>0.53731343283582089</v>
      </c>
    </row>
    <row r="95" spans="1:7" s="75" customFormat="1" x14ac:dyDescent="0.25">
      <c r="A95" s="75" t="s">
        <v>145</v>
      </c>
      <c r="B95" s="75" t="s">
        <v>223</v>
      </c>
      <c r="C95" s="86">
        <v>0.56204075973935952</v>
      </c>
      <c r="D95" s="86">
        <v>0.38211382113821141</v>
      </c>
      <c r="E95" s="86">
        <v>0.39007092198581561</v>
      </c>
      <c r="F95" s="86">
        <v>0.39361702127659576</v>
      </c>
    </row>
    <row r="96" spans="1:7" s="75" customFormat="1" x14ac:dyDescent="0.25">
      <c r="A96" s="75" t="s">
        <v>206</v>
      </c>
      <c r="B96"/>
      <c r="C96" s="86">
        <v>6.4560864544621612</v>
      </c>
      <c r="D96" s="86">
        <v>5.4484455441180879</v>
      </c>
      <c r="E96" s="86">
        <v>5.7362178983474008</v>
      </c>
      <c r="F96" s="86">
        <v>5.7828164539957125</v>
      </c>
    </row>
    <row r="98" spans="1:6" x14ac:dyDescent="0.25">
      <c r="A98" s="80" t="s">
        <v>73</v>
      </c>
      <c r="B98" s="81">
        <v>2015</v>
      </c>
      <c r="C98" s="75"/>
      <c r="D98" s="75"/>
      <c r="E98" s="75"/>
      <c r="F98" s="75"/>
    </row>
    <row r="99" spans="1:6" x14ac:dyDescent="0.25">
      <c r="A99" s="80" t="s">
        <v>94</v>
      </c>
      <c r="B99" s="75" t="s">
        <v>109</v>
      </c>
      <c r="C99" s="75"/>
      <c r="D99" s="75"/>
      <c r="E99" s="75"/>
      <c r="F99" s="75"/>
    </row>
    <row r="100" spans="1:6" x14ac:dyDescent="0.25">
      <c r="A100" s="75"/>
      <c r="B100" s="75"/>
      <c r="C100" s="75"/>
      <c r="D100" s="75"/>
      <c r="E100" s="75"/>
      <c r="F100" s="75"/>
    </row>
    <row r="101" spans="1:6" x14ac:dyDescent="0.25">
      <c r="A101" s="80" t="s">
        <v>195</v>
      </c>
      <c r="C101" s="80" t="s">
        <v>95</v>
      </c>
    </row>
    <row r="102" spans="1:6" x14ac:dyDescent="0.25">
      <c r="A102" s="80" t="s">
        <v>0</v>
      </c>
      <c r="B102" s="80" t="s">
        <v>146</v>
      </c>
      <c r="C102" s="75" t="s">
        <v>139</v>
      </c>
      <c r="D102" s="75" t="s">
        <v>51</v>
      </c>
      <c r="E102" s="75" t="s">
        <v>140</v>
      </c>
      <c r="F102" s="75" t="s">
        <v>52</v>
      </c>
    </row>
    <row r="103" spans="1:6" x14ac:dyDescent="0.25">
      <c r="A103" s="75" t="s">
        <v>212</v>
      </c>
      <c r="B103" s="75" t="s">
        <v>173</v>
      </c>
      <c r="C103" s="86">
        <v>0</v>
      </c>
      <c r="D103" s="86">
        <v>1</v>
      </c>
      <c r="E103" s="86">
        <v>1</v>
      </c>
      <c r="F103" s="86">
        <v>1</v>
      </c>
    </row>
    <row r="104" spans="1:6" x14ac:dyDescent="0.25">
      <c r="A104" s="75" t="s">
        <v>141</v>
      </c>
      <c r="B104" s="75" t="s">
        <v>216</v>
      </c>
      <c r="C104" s="86">
        <v>0</v>
      </c>
      <c r="D104" s="86">
        <v>1</v>
      </c>
      <c r="E104" s="86">
        <v>1</v>
      </c>
      <c r="F104" s="86">
        <v>0</v>
      </c>
    </row>
    <row r="105" spans="1:6" x14ac:dyDescent="0.25">
      <c r="A105" s="75" t="s">
        <v>213</v>
      </c>
      <c r="B105" s="75" t="s">
        <v>174</v>
      </c>
      <c r="C105" s="86">
        <v>0</v>
      </c>
      <c r="D105" s="86">
        <v>0</v>
      </c>
      <c r="E105" s="86">
        <v>0</v>
      </c>
      <c r="F105" s="86">
        <v>0</v>
      </c>
    </row>
    <row r="106" spans="1:6" x14ac:dyDescent="0.25">
      <c r="A106" s="75" t="s">
        <v>142</v>
      </c>
      <c r="B106" s="75" t="s">
        <v>217</v>
      </c>
      <c r="C106" s="86">
        <v>0</v>
      </c>
      <c r="D106" s="86">
        <v>1</v>
      </c>
      <c r="E106" s="86">
        <v>0</v>
      </c>
      <c r="F106" s="86">
        <v>0</v>
      </c>
    </row>
    <row r="107" spans="1:6" x14ac:dyDescent="0.25">
      <c r="A107" s="75" t="s">
        <v>143</v>
      </c>
      <c r="B107" s="75" t="s">
        <v>218</v>
      </c>
      <c r="C107" s="86">
        <v>0</v>
      </c>
      <c r="D107" s="86">
        <v>1</v>
      </c>
      <c r="E107" s="86">
        <v>0</v>
      </c>
      <c r="F107" s="86">
        <v>0</v>
      </c>
    </row>
    <row r="108" spans="1:6" x14ac:dyDescent="0.25">
      <c r="A108" s="75" t="s">
        <v>144</v>
      </c>
      <c r="B108" s="75" t="s">
        <v>175</v>
      </c>
      <c r="C108" s="86">
        <v>0</v>
      </c>
      <c r="D108" s="86">
        <v>1</v>
      </c>
      <c r="E108" s="86">
        <v>1</v>
      </c>
      <c r="F108" s="86">
        <v>0</v>
      </c>
    </row>
    <row r="109" spans="1:6" x14ac:dyDescent="0.25">
      <c r="A109" s="75" t="s">
        <v>97</v>
      </c>
      <c r="B109" s="75" t="s">
        <v>219</v>
      </c>
      <c r="C109" s="86">
        <v>0</v>
      </c>
      <c r="D109" s="86">
        <v>1</v>
      </c>
      <c r="E109" s="86">
        <v>0</v>
      </c>
      <c r="F109" s="86">
        <v>0</v>
      </c>
    </row>
    <row r="110" spans="1:6" x14ac:dyDescent="0.25">
      <c r="A110" s="75" t="s">
        <v>116</v>
      </c>
      <c r="B110" s="75" t="s">
        <v>220</v>
      </c>
      <c r="C110" s="86">
        <v>0</v>
      </c>
      <c r="D110" s="86">
        <v>0</v>
      </c>
      <c r="E110" s="86">
        <v>0</v>
      </c>
      <c r="F110" s="86">
        <v>0</v>
      </c>
    </row>
    <row r="111" spans="1:6" x14ac:dyDescent="0.25">
      <c r="A111" s="75" t="s">
        <v>214</v>
      </c>
      <c r="B111" s="75" t="s">
        <v>221</v>
      </c>
      <c r="C111" s="86">
        <v>0</v>
      </c>
      <c r="D111" s="86">
        <v>0</v>
      </c>
      <c r="E111" s="86">
        <v>0</v>
      </c>
      <c r="F111" s="86">
        <v>0</v>
      </c>
    </row>
    <row r="112" spans="1:6" x14ac:dyDescent="0.25">
      <c r="A112" s="75" t="s">
        <v>215</v>
      </c>
      <c r="B112" s="75" t="s">
        <v>222</v>
      </c>
      <c r="C112" s="86">
        <v>0</v>
      </c>
      <c r="D112" s="86">
        <v>1</v>
      </c>
      <c r="E112" s="86">
        <v>0</v>
      </c>
      <c r="F112" s="86">
        <v>0</v>
      </c>
    </row>
    <row r="113" spans="1:6" x14ac:dyDescent="0.25">
      <c r="A113" s="75" t="s">
        <v>145</v>
      </c>
      <c r="B113" s="75" t="s">
        <v>223</v>
      </c>
      <c r="C113" s="86">
        <v>0</v>
      </c>
      <c r="D113" s="86">
        <v>1</v>
      </c>
      <c r="E113" s="86">
        <v>1</v>
      </c>
      <c r="F113" s="86">
        <v>1</v>
      </c>
    </row>
    <row r="114" spans="1:6" x14ac:dyDescent="0.25">
      <c r="A114" s="75" t="s">
        <v>206</v>
      </c>
      <c r="C114" s="86">
        <v>0</v>
      </c>
      <c r="D114" s="86">
        <v>8</v>
      </c>
      <c r="E114" s="86">
        <v>4</v>
      </c>
      <c r="F114" s="86">
        <v>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4.9989318521683403E-2"/>
  </sheetPr>
  <dimension ref="A1:X175"/>
  <sheetViews>
    <sheetView showGridLines="0" topLeftCell="F1" zoomScale="70" zoomScaleNormal="70" workbookViewId="0">
      <selection activeCell="F12" sqref="F12"/>
    </sheetView>
  </sheetViews>
  <sheetFormatPr defaultRowHeight="15" x14ac:dyDescent="0.25"/>
  <cols>
    <col min="1" max="1" width="18.85546875" customWidth="1"/>
    <col min="2" max="2" width="143.7109375" customWidth="1"/>
    <col min="3" max="3" width="13.140625" customWidth="1"/>
    <col min="4" max="7" width="18.5703125" customWidth="1"/>
    <col min="8" max="10" width="8.85546875" customWidth="1"/>
    <col min="11" max="11" width="10.5703125" customWidth="1"/>
    <col min="12" max="12" width="13" bestFit="1" customWidth="1"/>
    <col min="17" max="17" width="15.85546875" bestFit="1" customWidth="1"/>
    <col min="18" max="21" width="18.5703125" bestFit="1" customWidth="1"/>
  </cols>
  <sheetData>
    <row r="1" spans="1:24" x14ac:dyDescent="0.25">
      <c r="A1" s="80" t="s">
        <v>73</v>
      </c>
      <c r="B1" s="81">
        <v>2014</v>
      </c>
    </row>
    <row r="2" spans="1:24" x14ac:dyDescent="0.25">
      <c r="A2" s="80" t="s">
        <v>147</v>
      </c>
      <c r="B2" s="75" t="s">
        <v>148</v>
      </c>
    </row>
    <row r="4" spans="1:24" x14ac:dyDescent="0.25">
      <c r="D4" s="80" t="s">
        <v>186</v>
      </c>
      <c r="E4" s="80" t="s">
        <v>191</v>
      </c>
      <c r="O4" s="80" t="s">
        <v>73</v>
      </c>
      <c r="P4" s="81">
        <v>2014</v>
      </c>
      <c r="Q4" s="75"/>
      <c r="R4" s="75"/>
      <c r="S4" s="75"/>
      <c r="T4" s="75"/>
      <c r="U4" s="75"/>
    </row>
    <row r="5" spans="1:24" x14ac:dyDescent="0.25">
      <c r="D5" s="49" t="s">
        <v>192</v>
      </c>
      <c r="E5" s="49"/>
      <c r="F5" s="49" t="s">
        <v>193</v>
      </c>
      <c r="G5" s="49"/>
      <c r="O5" s="80" t="s">
        <v>147</v>
      </c>
      <c r="P5" s="75" t="s">
        <v>148</v>
      </c>
      <c r="Q5" s="75"/>
      <c r="R5" s="75"/>
      <c r="S5" s="75"/>
      <c r="T5" s="75"/>
      <c r="U5" s="75"/>
    </row>
    <row r="6" spans="1:24" x14ac:dyDescent="0.25">
      <c r="A6" s="80" t="s">
        <v>0</v>
      </c>
      <c r="B6" s="80" t="s">
        <v>146</v>
      </c>
      <c r="C6" s="80" t="s">
        <v>94</v>
      </c>
      <c r="D6" s="75" t="s">
        <v>187</v>
      </c>
      <c r="E6" s="75" t="s">
        <v>195</v>
      </c>
      <c r="F6" s="75" t="s">
        <v>187</v>
      </c>
      <c r="G6" s="75" t="s">
        <v>195</v>
      </c>
      <c r="H6" s="75"/>
      <c r="I6" s="75" t="s">
        <v>192</v>
      </c>
      <c r="J6" s="75" t="s">
        <v>193</v>
      </c>
      <c r="O6" s="75"/>
      <c r="P6" s="75"/>
      <c r="Q6" s="75"/>
      <c r="R6" s="75"/>
      <c r="S6" s="75"/>
      <c r="T6" s="75"/>
      <c r="U6" s="75"/>
    </row>
    <row r="7" spans="1:24" x14ac:dyDescent="0.25">
      <c r="A7" s="75" t="s">
        <v>97</v>
      </c>
      <c r="B7" s="75" t="s">
        <v>149</v>
      </c>
      <c r="C7" s="75" t="s">
        <v>98</v>
      </c>
      <c r="D7" s="83">
        <v>0.64725584956217996</v>
      </c>
      <c r="E7" s="83">
        <v>0</v>
      </c>
      <c r="F7" s="83">
        <v>0.66935525836498933</v>
      </c>
      <c r="G7" s="83">
        <v>1</v>
      </c>
      <c r="H7" s="75" t="str">
        <f>IF((E7+G7)&gt;0,"Sig","Not sig")</f>
        <v>Sig</v>
      </c>
      <c r="I7" s="85">
        <f>IF($H7="Sig",D7,0)</f>
        <v>0.64725584956217996</v>
      </c>
      <c r="J7" s="85">
        <f>IF($H7="Sig",F7,0)</f>
        <v>0.66935525836498933</v>
      </c>
      <c r="R7" s="80" t="s">
        <v>186</v>
      </c>
      <c r="S7" s="80" t="s">
        <v>191</v>
      </c>
    </row>
    <row r="8" spans="1:24" x14ac:dyDescent="0.25">
      <c r="C8" s="75" t="s">
        <v>77</v>
      </c>
      <c r="D8" s="83">
        <v>0.6647887323943662</v>
      </c>
      <c r="E8" s="83">
        <v>0</v>
      </c>
      <c r="F8" s="83">
        <v>0.66147190659856148</v>
      </c>
      <c r="G8" s="83">
        <v>0</v>
      </c>
      <c r="H8" s="75" t="str">
        <f t="shared" ref="H8:H34" si="0">IF((E8+G8)&gt;0,"Sig","Not sig")</f>
        <v>Not sig</v>
      </c>
      <c r="I8" s="85">
        <f t="shared" ref="I8:I34" si="1">IF($H8="Sig",D8,0)</f>
        <v>0</v>
      </c>
      <c r="J8" s="85">
        <f t="shared" ref="J8:J34" si="2">IF($H8="Sig",F8,0)</f>
        <v>0</v>
      </c>
      <c r="R8" s="49" t="s">
        <v>192</v>
      </c>
      <c r="S8" s="49"/>
      <c r="T8" s="49" t="s">
        <v>193</v>
      </c>
      <c r="U8" s="49"/>
    </row>
    <row r="9" spans="1:24" x14ac:dyDescent="0.25">
      <c r="C9" s="75" t="s">
        <v>76</v>
      </c>
      <c r="D9" s="83">
        <v>0.65358982126628296</v>
      </c>
      <c r="E9" s="83">
        <v>0</v>
      </c>
      <c r="F9" s="83">
        <v>0.66257040450588833</v>
      </c>
      <c r="G9" s="83">
        <v>0</v>
      </c>
      <c r="H9" s="75" t="str">
        <f t="shared" si="0"/>
        <v>Not sig</v>
      </c>
      <c r="I9" s="85">
        <f t="shared" si="1"/>
        <v>0</v>
      </c>
      <c r="J9" s="85">
        <f t="shared" si="2"/>
        <v>0</v>
      </c>
      <c r="O9" s="80" t="s">
        <v>0</v>
      </c>
      <c r="P9" s="80" t="s">
        <v>146</v>
      </c>
      <c r="Q9" s="80" t="s">
        <v>94</v>
      </c>
      <c r="R9" s="75" t="s">
        <v>187</v>
      </c>
      <c r="S9" s="75" t="s">
        <v>195</v>
      </c>
      <c r="T9" s="75" t="s">
        <v>187</v>
      </c>
      <c r="U9" s="75" t="s">
        <v>195</v>
      </c>
      <c r="V9" s="75"/>
      <c r="W9" s="75" t="s">
        <v>192</v>
      </c>
      <c r="X9" s="75" t="s">
        <v>193</v>
      </c>
    </row>
    <row r="10" spans="1:24" x14ac:dyDescent="0.25">
      <c r="C10" s="75" t="s">
        <v>79</v>
      </c>
      <c r="D10" s="83">
        <v>0.67669172932330823</v>
      </c>
      <c r="E10" s="83">
        <v>0</v>
      </c>
      <c r="F10" s="83">
        <v>0.66146876166559199</v>
      </c>
      <c r="G10" s="83">
        <v>0</v>
      </c>
      <c r="H10" s="75" t="str">
        <f t="shared" si="0"/>
        <v>Not sig</v>
      </c>
      <c r="I10" s="85">
        <f t="shared" si="1"/>
        <v>0</v>
      </c>
      <c r="J10" s="85">
        <f t="shared" si="2"/>
        <v>0</v>
      </c>
      <c r="O10" s="75" t="s">
        <v>97</v>
      </c>
      <c r="P10" s="75" t="s">
        <v>149</v>
      </c>
      <c r="Q10" s="75" t="s">
        <v>98</v>
      </c>
      <c r="R10" s="83">
        <v>0.64725584956217996</v>
      </c>
      <c r="S10" s="83">
        <v>0</v>
      </c>
      <c r="T10" s="83">
        <v>0.66935525836498933</v>
      </c>
      <c r="U10" s="83">
        <v>1</v>
      </c>
      <c r="V10" s="75" t="str">
        <f>IF((S10+U10)&gt;0,"Sig","Not sig")</f>
        <v>Sig</v>
      </c>
      <c r="W10" s="85">
        <f>IF($V10="Sig",R10,0)</f>
        <v>0.64725584956217996</v>
      </c>
      <c r="X10" s="85">
        <f>IF($V10="Sig",T10,0)</f>
        <v>0.66935525836498933</v>
      </c>
    </row>
    <row r="11" spans="1:24" x14ac:dyDescent="0.25">
      <c r="C11" s="75" t="s">
        <v>105</v>
      </c>
      <c r="D11" s="83">
        <v>0.63725834797891034</v>
      </c>
      <c r="E11" s="83">
        <v>1</v>
      </c>
      <c r="F11" s="83">
        <v>0.66565612819402342</v>
      </c>
      <c r="G11" s="83">
        <v>0</v>
      </c>
      <c r="H11" s="75" t="str">
        <f t="shared" si="0"/>
        <v>Sig</v>
      </c>
      <c r="I11" s="85">
        <f t="shared" si="1"/>
        <v>0.63725834797891034</v>
      </c>
      <c r="J11" s="85">
        <f t="shared" si="2"/>
        <v>0.66565612819402342</v>
      </c>
      <c r="O11" s="75" t="s">
        <v>112</v>
      </c>
      <c r="P11" s="75" t="s">
        <v>93</v>
      </c>
      <c r="Q11" s="75" t="s">
        <v>98</v>
      </c>
      <c r="R11" s="83">
        <v>0.7076486197104418</v>
      </c>
      <c r="S11" s="83">
        <v>0</v>
      </c>
      <c r="T11" s="83">
        <v>0.73636985780549002</v>
      </c>
      <c r="U11" s="83">
        <v>1</v>
      </c>
      <c r="V11" s="75" t="str">
        <f t="shared" ref="V11:V13" si="3">IF((S11+U11)&gt;0,"Sig","Not sig")</f>
        <v>Sig</v>
      </c>
      <c r="W11" s="85">
        <f t="shared" ref="W11:W13" si="4">IF($V11="Sig",R11,0)</f>
        <v>0.7076486197104418</v>
      </c>
      <c r="X11" s="85">
        <f t="shared" ref="X11:X13" si="5">IF($V11="Sig",T11,0)</f>
        <v>0.73636985780549002</v>
      </c>
    </row>
    <row r="12" spans="1:24" x14ac:dyDescent="0.25">
      <c r="C12" s="75" t="s">
        <v>80</v>
      </c>
      <c r="D12" s="83">
        <v>0.6484893146647015</v>
      </c>
      <c r="E12" s="83">
        <v>0</v>
      </c>
      <c r="F12" s="83">
        <v>0.66187732854974468</v>
      </c>
      <c r="G12" s="83">
        <v>0</v>
      </c>
      <c r="H12" s="75" t="str">
        <f t="shared" si="0"/>
        <v>Not sig</v>
      </c>
      <c r="I12" s="85">
        <f t="shared" si="1"/>
        <v>0</v>
      </c>
      <c r="J12" s="85">
        <f t="shared" si="2"/>
        <v>0</v>
      </c>
      <c r="O12" s="75" t="s">
        <v>113</v>
      </c>
      <c r="P12" s="75" t="s">
        <v>152</v>
      </c>
      <c r="Q12" s="75" t="s">
        <v>98</v>
      </c>
      <c r="R12" s="83">
        <v>0.79968560520997078</v>
      </c>
      <c r="S12" s="83">
        <v>0</v>
      </c>
      <c r="T12" s="83">
        <v>0.84108602192184045</v>
      </c>
      <c r="U12" s="83">
        <v>1</v>
      </c>
      <c r="V12" s="75" t="str">
        <f t="shared" si="3"/>
        <v>Sig</v>
      </c>
      <c r="W12" s="85">
        <f t="shared" si="4"/>
        <v>0.79968560520997078</v>
      </c>
      <c r="X12" s="85">
        <f t="shared" si="5"/>
        <v>0.84108602192184045</v>
      </c>
    </row>
    <row r="13" spans="1:24" x14ac:dyDescent="0.25">
      <c r="C13" s="75" t="s">
        <v>78</v>
      </c>
      <c r="D13" s="83">
        <v>0.64786687513960239</v>
      </c>
      <c r="E13" s="83">
        <v>1</v>
      </c>
      <c r="F13" s="83">
        <v>0.66400682824192625</v>
      </c>
      <c r="G13" s="83">
        <v>0</v>
      </c>
      <c r="H13" s="75" t="str">
        <f t="shared" si="0"/>
        <v>Sig</v>
      </c>
      <c r="I13" s="85">
        <f t="shared" si="1"/>
        <v>0.64786687513960239</v>
      </c>
      <c r="J13" s="85">
        <f t="shared" si="2"/>
        <v>0.66400682824192625</v>
      </c>
      <c r="O13" s="75" t="s">
        <v>114</v>
      </c>
      <c r="P13" s="75" t="s">
        <v>151</v>
      </c>
      <c r="Q13" s="75" t="s">
        <v>98</v>
      </c>
      <c r="R13" s="83">
        <v>0.23670449488206496</v>
      </c>
      <c r="S13" s="83">
        <v>0</v>
      </c>
      <c r="T13" s="83">
        <v>0.20591843451721972</v>
      </c>
      <c r="U13" s="83">
        <v>1</v>
      </c>
      <c r="V13" s="75" t="str">
        <f t="shared" si="3"/>
        <v>Sig</v>
      </c>
      <c r="W13" s="85">
        <f t="shared" si="4"/>
        <v>0.23670449488206496</v>
      </c>
      <c r="X13" s="85">
        <f t="shared" si="5"/>
        <v>0.20591843451721972</v>
      </c>
    </row>
    <row r="14" spans="1:24" x14ac:dyDescent="0.25">
      <c r="A14" s="75" t="s">
        <v>112</v>
      </c>
      <c r="B14" s="75" t="s">
        <v>93</v>
      </c>
      <c r="C14" s="75" t="s">
        <v>98</v>
      </c>
      <c r="D14" s="83">
        <v>0.7076486197104418</v>
      </c>
      <c r="E14" s="83">
        <v>0</v>
      </c>
      <c r="F14" s="83">
        <v>0.73636985780549002</v>
      </c>
      <c r="G14" s="83">
        <v>1</v>
      </c>
      <c r="H14" s="75" t="str">
        <f t="shared" si="0"/>
        <v>Sig</v>
      </c>
      <c r="I14" s="85">
        <f t="shared" si="1"/>
        <v>0.7076486197104418</v>
      </c>
      <c r="J14" s="85">
        <f t="shared" si="2"/>
        <v>0.73636985780549002</v>
      </c>
    </row>
    <row r="15" spans="1:24" x14ac:dyDescent="0.25">
      <c r="C15" s="75" t="s">
        <v>77</v>
      </c>
      <c r="D15" s="83">
        <v>0.70735694822888284</v>
      </c>
      <c r="E15" s="83">
        <v>0</v>
      </c>
      <c r="F15" s="83">
        <v>0.72683124925971676</v>
      </c>
      <c r="G15" s="83">
        <v>0</v>
      </c>
      <c r="H15" s="75" t="str">
        <f t="shared" si="0"/>
        <v>Not sig</v>
      </c>
      <c r="I15" s="85">
        <f t="shared" si="1"/>
        <v>0</v>
      </c>
      <c r="J15" s="85">
        <f t="shared" si="2"/>
        <v>0</v>
      </c>
    </row>
    <row r="16" spans="1:24" x14ac:dyDescent="0.25">
      <c r="C16" s="75" t="s">
        <v>76</v>
      </c>
      <c r="D16" s="83">
        <v>0.72118357132342115</v>
      </c>
      <c r="E16" s="83">
        <v>0</v>
      </c>
      <c r="F16" s="83">
        <v>0.72687981381947142</v>
      </c>
      <c r="G16" s="83">
        <v>0</v>
      </c>
      <c r="H16" s="75" t="str">
        <f t="shared" si="0"/>
        <v>Not sig</v>
      </c>
      <c r="I16" s="85">
        <f t="shared" si="1"/>
        <v>0</v>
      </c>
      <c r="J16" s="85">
        <f t="shared" si="2"/>
        <v>0</v>
      </c>
    </row>
    <row r="17" spans="1:10" x14ac:dyDescent="0.25">
      <c r="C17" s="75" t="s">
        <v>79</v>
      </c>
      <c r="D17" s="83">
        <v>0.69117647058823528</v>
      </c>
      <c r="E17" s="83">
        <v>0</v>
      </c>
      <c r="F17" s="83">
        <v>0.72648118164094766</v>
      </c>
      <c r="G17" s="83">
        <v>0</v>
      </c>
      <c r="H17" s="75" t="str">
        <f t="shared" si="0"/>
        <v>Not sig</v>
      </c>
      <c r="I17" s="85">
        <f t="shared" si="1"/>
        <v>0</v>
      </c>
      <c r="J17" s="85">
        <f t="shared" si="2"/>
        <v>0</v>
      </c>
    </row>
    <row r="18" spans="1:10" x14ac:dyDescent="0.25">
      <c r="C18" s="75" t="s">
        <v>105</v>
      </c>
      <c r="D18" s="83">
        <v>0.70378390699794846</v>
      </c>
      <c r="E18" s="83">
        <v>1</v>
      </c>
      <c r="F18" s="83">
        <v>0.73002300613496929</v>
      </c>
      <c r="G18" s="83">
        <v>0</v>
      </c>
      <c r="H18" s="75" t="str">
        <f t="shared" si="0"/>
        <v>Sig</v>
      </c>
      <c r="I18" s="85">
        <f t="shared" si="1"/>
        <v>0.70378390699794846</v>
      </c>
      <c r="J18" s="85">
        <f t="shared" si="2"/>
        <v>0.73002300613496929</v>
      </c>
    </row>
    <row r="19" spans="1:10" x14ac:dyDescent="0.25">
      <c r="C19" s="75" t="s">
        <v>80</v>
      </c>
      <c r="D19" s="83">
        <v>0.66787003610108309</v>
      </c>
      <c r="E19" s="83">
        <v>1</v>
      </c>
      <c r="F19" s="83">
        <v>0.72760247863104333</v>
      </c>
      <c r="G19" s="83">
        <v>0</v>
      </c>
      <c r="H19" s="75" t="str">
        <f t="shared" si="0"/>
        <v>Sig</v>
      </c>
      <c r="I19" s="85">
        <f t="shared" si="1"/>
        <v>0.66787003610108309</v>
      </c>
      <c r="J19" s="85">
        <f t="shared" si="2"/>
        <v>0.72760247863104333</v>
      </c>
    </row>
    <row r="20" spans="1:10" x14ac:dyDescent="0.25">
      <c r="C20" s="75" t="s">
        <v>78</v>
      </c>
      <c r="D20" s="83">
        <v>0.69448373408769448</v>
      </c>
      <c r="E20" s="83">
        <v>1</v>
      </c>
      <c r="F20" s="83">
        <v>0.73188643874533754</v>
      </c>
      <c r="G20" s="83">
        <v>0</v>
      </c>
      <c r="H20" s="75" t="str">
        <f t="shared" si="0"/>
        <v>Sig</v>
      </c>
      <c r="I20" s="85">
        <f t="shared" si="1"/>
        <v>0.69448373408769448</v>
      </c>
      <c r="J20" s="85">
        <f t="shared" si="2"/>
        <v>0.73188643874533754</v>
      </c>
    </row>
    <row r="21" spans="1:10" x14ac:dyDescent="0.25">
      <c r="A21" s="75" t="s">
        <v>113</v>
      </c>
      <c r="B21" s="75" t="s">
        <v>152</v>
      </c>
      <c r="C21" s="75" t="s">
        <v>98</v>
      </c>
      <c r="D21" s="83">
        <v>0.79968560520997078</v>
      </c>
      <c r="E21" s="83">
        <v>0</v>
      </c>
      <c r="F21" s="83">
        <v>0.84108602192184045</v>
      </c>
      <c r="G21" s="83">
        <v>1</v>
      </c>
      <c r="H21" s="75" t="str">
        <f t="shared" si="0"/>
        <v>Sig</v>
      </c>
      <c r="I21" s="85">
        <f t="shared" si="1"/>
        <v>0.79968560520997078</v>
      </c>
      <c r="J21" s="85">
        <f t="shared" si="2"/>
        <v>0.84108602192184045</v>
      </c>
    </row>
    <row r="22" spans="1:10" x14ac:dyDescent="0.25">
      <c r="C22" s="75" t="s">
        <v>77</v>
      </c>
      <c r="D22" s="83">
        <v>0.7857142857142857</v>
      </c>
      <c r="E22" s="83">
        <v>1</v>
      </c>
      <c r="F22" s="83">
        <v>0.82819892755756497</v>
      </c>
      <c r="G22" s="83">
        <v>0</v>
      </c>
      <c r="H22" s="75" t="str">
        <f t="shared" si="0"/>
        <v>Sig</v>
      </c>
      <c r="I22" s="85">
        <f t="shared" si="1"/>
        <v>0.7857142857142857</v>
      </c>
      <c r="J22" s="85">
        <f t="shared" si="2"/>
        <v>0.82819892755756497</v>
      </c>
    </row>
    <row r="23" spans="1:10" x14ac:dyDescent="0.25">
      <c r="C23" s="75" t="s">
        <v>76</v>
      </c>
      <c r="D23" s="83">
        <v>0.79553812208874719</v>
      </c>
      <c r="E23" s="83">
        <v>1</v>
      </c>
      <c r="F23" s="83">
        <v>0.8306219550414542</v>
      </c>
      <c r="G23" s="83">
        <v>0</v>
      </c>
      <c r="H23" s="75" t="str">
        <f t="shared" si="0"/>
        <v>Sig</v>
      </c>
      <c r="I23" s="85">
        <f t="shared" si="1"/>
        <v>0.79553812208874719</v>
      </c>
      <c r="J23" s="85">
        <f t="shared" si="2"/>
        <v>0.8306219550414542</v>
      </c>
    </row>
    <row r="24" spans="1:10" x14ac:dyDescent="0.25">
      <c r="C24" s="75" t="s">
        <v>79</v>
      </c>
      <c r="D24" s="83">
        <v>0.76800000000000002</v>
      </c>
      <c r="E24" s="83">
        <v>1</v>
      </c>
      <c r="F24" s="83">
        <v>0.82734792437320182</v>
      </c>
      <c r="G24" s="83">
        <v>0</v>
      </c>
      <c r="H24" s="75" t="str">
        <f t="shared" si="0"/>
        <v>Sig</v>
      </c>
      <c r="I24" s="85">
        <f t="shared" si="1"/>
        <v>0.76800000000000002</v>
      </c>
      <c r="J24" s="85">
        <f t="shared" si="2"/>
        <v>0.82734792437320182</v>
      </c>
    </row>
    <row r="25" spans="1:10" x14ac:dyDescent="0.25">
      <c r="C25" s="75" t="s">
        <v>105</v>
      </c>
      <c r="D25" s="83">
        <v>0.80462490895848504</v>
      </c>
      <c r="E25" s="83">
        <v>1</v>
      </c>
      <c r="F25" s="83">
        <v>0.83061212373092674</v>
      </c>
      <c r="G25" s="83">
        <v>0</v>
      </c>
      <c r="H25" s="75" t="str">
        <f t="shared" si="0"/>
        <v>Sig</v>
      </c>
      <c r="I25" s="85">
        <f t="shared" si="1"/>
        <v>0.80462490895848504</v>
      </c>
      <c r="J25" s="85">
        <f t="shared" si="2"/>
        <v>0.83061212373092674</v>
      </c>
    </row>
    <row r="26" spans="1:10" x14ac:dyDescent="0.25">
      <c r="C26" s="75" t="s">
        <v>80</v>
      </c>
      <c r="D26" s="83">
        <v>0.74973488865323434</v>
      </c>
      <c r="E26" s="83">
        <v>1</v>
      </c>
      <c r="F26" s="83">
        <v>0.82887406826206356</v>
      </c>
      <c r="G26" s="83">
        <v>0</v>
      </c>
      <c r="H26" s="75" t="str">
        <f t="shared" si="0"/>
        <v>Sig</v>
      </c>
      <c r="I26" s="85">
        <f t="shared" si="1"/>
        <v>0.74973488865323434</v>
      </c>
      <c r="J26" s="85">
        <f t="shared" si="2"/>
        <v>0.82887406826206356</v>
      </c>
    </row>
    <row r="27" spans="1:10" x14ac:dyDescent="0.25">
      <c r="C27" s="75" t="s">
        <v>78</v>
      </c>
      <c r="D27" s="83">
        <v>0.78891406658532337</v>
      </c>
      <c r="E27" s="83">
        <v>1</v>
      </c>
      <c r="F27" s="83">
        <v>0.83349780209921953</v>
      </c>
      <c r="G27" s="83">
        <v>0</v>
      </c>
      <c r="H27" s="75" t="str">
        <f t="shared" si="0"/>
        <v>Sig</v>
      </c>
      <c r="I27" s="85">
        <f t="shared" si="1"/>
        <v>0.78891406658532337</v>
      </c>
      <c r="J27" s="85">
        <f t="shared" si="2"/>
        <v>0.83349780209921953</v>
      </c>
    </row>
    <row r="28" spans="1:10" x14ac:dyDescent="0.25">
      <c r="A28" s="75" t="s">
        <v>114</v>
      </c>
      <c r="B28" s="75" t="s">
        <v>151</v>
      </c>
      <c r="C28" s="75" t="s">
        <v>98</v>
      </c>
      <c r="D28" s="83">
        <v>0.23670449488206496</v>
      </c>
      <c r="E28" s="83">
        <v>0</v>
      </c>
      <c r="F28" s="83">
        <v>0.20591843451721972</v>
      </c>
      <c r="G28" s="83">
        <v>1</v>
      </c>
      <c r="H28" s="75" t="str">
        <f t="shared" si="0"/>
        <v>Sig</v>
      </c>
      <c r="I28" s="85">
        <f t="shared" si="1"/>
        <v>0.23670449488206496</v>
      </c>
      <c r="J28" s="85">
        <f t="shared" si="2"/>
        <v>0.20591843451721972</v>
      </c>
    </row>
    <row r="29" spans="1:10" x14ac:dyDescent="0.25">
      <c r="C29" s="75" t="s">
        <v>77</v>
      </c>
      <c r="D29" s="83">
        <v>0.22683084899546338</v>
      </c>
      <c r="E29" s="83">
        <v>0</v>
      </c>
      <c r="F29" s="83">
        <v>0.21637180567256389</v>
      </c>
      <c r="G29" s="83">
        <v>0</v>
      </c>
      <c r="H29" s="75" t="str">
        <f t="shared" si="0"/>
        <v>Not sig</v>
      </c>
      <c r="I29" s="85">
        <f t="shared" si="1"/>
        <v>0</v>
      </c>
      <c r="J29" s="85">
        <f t="shared" si="2"/>
        <v>0</v>
      </c>
    </row>
    <row r="30" spans="1:10" x14ac:dyDescent="0.25">
      <c r="C30" s="75" t="s">
        <v>76</v>
      </c>
      <c r="D30" s="83">
        <v>0.25452288045406174</v>
      </c>
      <c r="E30" s="83">
        <v>1</v>
      </c>
      <c r="F30" s="83">
        <v>0.21202386415787058</v>
      </c>
      <c r="G30" s="83">
        <v>0</v>
      </c>
      <c r="H30" s="75" t="str">
        <f t="shared" si="0"/>
        <v>Sig</v>
      </c>
      <c r="I30" s="85">
        <f t="shared" si="1"/>
        <v>0.25452288045406174</v>
      </c>
      <c r="J30" s="85">
        <f t="shared" si="2"/>
        <v>0.21202386415787058</v>
      </c>
    </row>
    <row r="31" spans="1:10" x14ac:dyDescent="0.25">
      <c r="C31" s="75" t="s">
        <v>79</v>
      </c>
      <c r="D31" s="83">
        <v>0.2978723404255319</v>
      </c>
      <c r="E31" s="83">
        <v>1</v>
      </c>
      <c r="F31" s="83">
        <v>0.21616276337432444</v>
      </c>
      <c r="G31" s="83">
        <v>0</v>
      </c>
      <c r="H31" s="75" t="str">
        <f t="shared" si="0"/>
        <v>Sig</v>
      </c>
      <c r="I31" s="85">
        <f t="shared" si="1"/>
        <v>0.2978723404255319</v>
      </c>
      <c r="J31" s="85">
        <f t="shared" si="2"/>
        <v>0.21616276337432444</v>
      </c>
    </row>
    <row r="32" spans="1:10" x14ac:dyDescent="0.25">
      <c r="C32" s="75" t="s">
        <v>105</v>
      </c>
      <c r="D32" s="83">
        <v>0.22645861601085482</v>
      </c>
      <c r="E32" s="83">
        <v>1</v>
      </c>
      <c r="F32" s="83">
        <v>0.21504985577032276</v>
      </c>
      <c r="G32" s="83">
        <v>0</v>
      </c>
      <c r="H32" s="75" t="str">
        <f t="shared" si="0"/>
        <v>Sig</v>
      </c>
      <c r="I32" s="85">
        <f t="shared" si="1"/>
        <v>0.22645861601085482</v>
      </c>
      <c r="J32" s="85">
        <f t="shared" si="2"/>
        <v>0.21504985577032276</v>
      </c>
    </row>
    <row r="33" spans="1:11" x14ac:dyDescent="0.25">
      <c r="C33" s="75" t="s">
        <v>80</v>
      </c>
      <c r="D33" s="83">
        <v>0.25792253521126762</v>
      </c>
      <c r="E33" s="83">
        <v>1</v>
      </c>
      <c r="F33" s="83">
        <v>0.21575376534489962</v>
      </c>
      <c r="G33" s="83">
        <v>0</v>
      </c>
      <c r="H33" s="75" t="str">
        <f t="shared" si="0"/>
        <v>Sig</v>
      </c>
      <c r="I33" s="85">
        <f t="shared" si="1"/>
        <v>0.25792253521126762</v>
      </c>
      <c r="J33" s="85">
        <f t="shared" si="2"/>
        <v>0.21575376534489962</v>
      </c>
    </row>
    <row r="34" spans="1:11" x14ac:dyDescent="0.25">
      <c r="C34" s="75" t="s">
        <v>78</v>
      </c>
      <c r="D34" s="83">
        <v>0.23716129032258065</v>
      </c>
      <c r="E34" s="83">
        <v>1</v>
      </c>
      <c r="F34" s="83">
        <v>0.2130501523586959</v>
      </c>
      <c r="G34" s="83">
        <v>0</v>
      </c>
      <c r="H34" s="75" t="str">
        <f t="shared" si="0"/>
        <v>Sig</v>
      </c>
      <c r="I34" s="85">
        <f t="shared" si="1"/>
        <v>0.23716129032258065</v>
      </c>
      <c r="J34" s="85">
        <f t="shared" si="2"/>
        <v>0.2130501523586959</v>
      </c>
    </row>
    <row r="37" spans="1:11" x14ac:dyDescent="0.25">
      <c r="A37" s="80" t="s">
        <v>73</v>
      </c>
      <c r="B37" s="81">
        <v>2014</v>
      </c>
      <c r="C37" s="75"/>
      <c r="D37" s="75"/>
      <c r="E37" s="75"/>
    </row>
    <row r="38" spans="1:11" x14ac:dyDescent="0.25">
      <c r="A38" s="80" t="s">
        <v>147</v>
      </c>
      <c r="B38" s="75" t="s">
        <v>150</v>
      </c>
      <c r="C38" s="75"/>
      <c r="D38" s="75"/>
      <c r="E38" s="75"/>
    </row>
    <row r="39" spans="1:11" x14ac:dyDescent="0.25">
      <c r="A39" s="75"/>
      <c r="B39" s="75"/>
      <c r="C39" s="75"/>
      <c r="D39" s="75"/>
      <c r="E39" s="75"/>
    </row>
    <row r="40" spans="1:11" x14ac:dyDescent="0.25">
      <c r="A40" s="80" t="s">
        <v>187</v>
      </c>
      <c r="D40" s="80" t="s">
        <v>95</v>
      </c>
    </row>
    <row r="41" spans="1:11" x14ac:dyDescent="0.25">
      <c r="A41" s="80" t="s">
        <v>0</v>
      </c>
      <c r="B41" s="80" t="s">
        <v>146</v>
      </c>
      <c r="C41" s="80" t="s">
        <v>94</v>
      </c>
      <c r="D41" s="75" t="s">
        <v>30</v>
      </c>
      <c r="E41" s="75" t="s">
        <v>31</v>
      </c>
      <c r="F41" s="75" t="s">
        <v>32</v>
      </c>
      <c r="G41" s="75" t="s">
        <v>33</v>
      </c>
      <c r="H41" s="75" t="s">
        <v>34</v>
      </c>
      <c r="I41" s="75" t="s">
        <v>35</v>
      </c>
      <c r="J41" s="75" t="s">
        <v>36</v>
      </c>
      <c r="K41" s="75" t="s">
        <v>37</v>
      </c>
    </row>
    <row r="42" spans="1:11" x14ac:dyDescent="0.25">
      <c r="A42" s="75" t="s">
        <v>97</v>
      </c>
      <c r="B42" s="75" t="s">
        <v>149</v>
      </c>
      <c r="C42" s="75" t="s">
        <v>107</v>
      </c>
      <c r="D42" s="83">
        <v>0.63636363636363635</v>
      </c>
      <c r="E42" s="83">
        <v>0.64613180515759316</v>
      </c>
      <c r="F42" s="83">
        <v>0.65058548009367678</v>
      </c>
      <c r="G42" s="83">
        <v>0.6442599182812706</v>
      </c>
      <c r="H42" s="83">
        <v>0.66220687670838729</v>
      </c>
      <c r="I42" s="83">
        <v>0.68432437204785235</v>
      </c>
      <c r="J42" s="83">
        <v>0.64709543568464734</v>
      </c>
      <c r="K42" s="83">
        <v>0.61171574903969272</v>
      </c>
    </row>
    <row r="43" spans="1:11" x14ac:dyDescent="0.25">
      <c r="A43" s="75" t="s">
        <v>112</v>
      </c>
      <c r="B43" s="75" t="s">
        <v>93</v>
      </c>
      <c r="C43" s="75" t="s">
        <v>107</v>
      </c>
      <c r="D43" s="83">
        <v>0.62745098039215685</v>
      </c>
      <c r="E43" s="83">
        <v>0.66574965612104542</v>
      </c>
      <c r="F43" s="83">
        <v>0.67118950701040259</v>
      </c>
      <c r="G43" s="83">
        <v>0.68270096463022512</v>
      </c>
      <c r="H43" s="83">
        <v>0.70936581268374632</v>
      </c>
      <c r="I43" s="83">
        <v>0.75128127826349111</v>
      </c>
      <c r="J43" s="83">
        <v>0.7334542766915273</v>
      </c>
      <c r="K43" s="83">
        <v>0.71174951581665591</v>
      </c>
    </row>
    <row r="44" spans="1:11" x14ac:dyDescent="0.25">
      <c r="A44" s="75" t="s">
        <v>113</v>
      </c>
      <c r="B44" s="75" t="s">
        <v>152</v>
      </c>
      <c r="C44" s="75" t="s">
        <v>107</v>
      </c>
      <c r="D44" s="83">
        <v>0.68531468531468531</v>
      </c>
      <c r="E44" s="83">
        <v>0.76406533575317603</v>
      </c>
      <c r="F44" s="83">
        <v>0.78268765133171914</v>
      </c>
      <c r="G44" s="83">
        <v>0.80272229096694359</v>
      </c>
      <c r="H44" s="83">
        <v>0.82429545223318745</v>
      </c>
      <c r="I44" s="83">
        <v>0.84494132351920004</v>
      </c>
      <c r="J44" s="83">
        <v>0.83111529855140742</v>
      </c>
      <c r="K44" s="83">
        <v>0.78974358974358971</v>
      </c>
    </row>
    <row r="45" spans="1:11" x14ac:dyDescent="0.25">
      <c r="A45" s="75" t="s">
        <v>114</v>
      </c>
      <c r="B45" s="75" t="s">
        <v>151</v>
      </c>
      <c r="C45" s="75" t="s">
        <v>107</v>
      </c>
      <c r="D45" s="83">
        <v>0.26751592356687898</v>
      </c>
      <c r="E45" s="83">
        <v>0.16838487972508592</v>
      </c>
      <c r="F45" s="83">
        <v>0.15867768595041323</v>
      </c>
      <c r="G45" s="83">
        <v>0.17704667176740627</v>
      </c>
      <c r="H45" s="83">
        <v>0.20748129675810473</v>
      </c>
      <c r="I45" s="83">
        <v>0.226702691680261</v>
      </c>
      <c r="J45" s="83">
        <v>0.24736630478488139</v>
      </c>
      <c r="K45" s="83">
        <v>0.23572815533980582</v>
      </c>
    </row>
    <row r="47" spans="1:11" s="75" customFormat="1" x14ac:dyDescent="0.25">
      <c r="A47" s="80" t="s">
        <v>73</v>
      </c>
      <c r="B47" s="81">
        <v>2014</v>
      </c>
    </row>
    <row r="48" spans="1:11" s="75" customFormat="1" x14ac:dyDescent="0.25">
      <c r="A48" s="80" t="s">
        <v>147</v>
      </c>
      <c r="B48" s="75" t="s">
        <v>150</v>
      </c>
    </row>
    <row r="49" spans="1:11" s="75" customFormat="1" x14ac:dyDescent="0.25"/>
    <row r="50" spans="1:11" s="75" customFormat="1" x14ac:dyDescent="0.25">
      <c r="A50" s="80" t="s">
        <v>195</v>
      </c>
      <c r="B50"/>
      <c r="C50"/>
      <c r="D50" s="80" t="s">
        <v>95</v>
      </c>
      <c r="E50"/>
      <c r="F50"/>
      <c r="G50"/>
      <c r="H50"/>
      <c r="I50"/>
      <c r="J50"/>
      <c r="K50"/>
    </row>
    <row r="51" spans="1:11" s="75" customFormat="1" x14ac:dyDescent="0.25">
      <c r="A51" s="80" t="s">
        <v>0</v>
      </c>
      <c r="B51" s="80" t="s">
        <v>146</v>
      </c>
      <c r="C51" s="80" t="s">
        <v>94</v>
      </c>
      <c r="D51" s="75" t="s">
        <v>30</v>
      </c>
      <c r="E51" s="75" t="s">
        <v>31</v>
      </c>
      <c r="F51" s="75" t="s">
        <v>32</v>
      </c>
      <c r="G51" s="75" t="s">
        <v>33</v>
      </c>
      <c r="H51" s="75" t="s">
        <v>34</v>
      </c>
      <c r="I51" s="75" t="s">
        <v>35</v>
      </c>
      <c r="J51" s="75" t="s">
        <v>36</v>
      </c>
      <c r="K51" s="75" t="s">
        <v>37</v>
      </c>
    </row>
    <row r="52" spans="1:11" s="75" customFormat="1" x14ac:dyDescent="0.25">
      <c r="A52" s="75" t="s">
        <v>97</v>
      </c>
      <c r="B52" s="75" t="s">
        <v>149</v>
      </c>
      <c r="C52" s="75" t="s">
        <v>107</v>
      </c>
      <c r="D52" s="83">
        <v>0</v>
      </c>
      <c r="E52" s="83">
        <v>0</v>
      </c>
      <c r="F52" s="83">
        <v>0</v>
      </c>
      <c r="G52" s="83">
        <v>0</v>
      </c>
      <c r="H52" s="83">
        <v>0</v>
      </c>
      <c r="I52" s="83">
        <v>0</v>
      </c>
      <c r="J52" s="83">
        <v>0</v>
      </c>
      <c r="K52" s="83">
        <v>0</v>
      </c>
    </row>
    <row r="53" spans="1:11" s="75" customFormat="1" x14ac:dyDescent="0.25">
      <c r="A53" s="75" t="s">
        <v>112</v>
      </c>
      <c r="B53" s="75" t="s">
        <v>93</v>
      </c>
      <c r="C53" s="75" t="s">
        <v>107</v>
      </c>
      <c r="D53" s="83">
        <v>0</v>
      </c>
      <c r="E53" s="83">
        <v>0</v>
      </c>
      <c r="F53" s="83">
        <v>0</v>
      </c>
      <c r="G53" s="83">
        <v>0</v>
      </c>
      <c r="H53" s="83">
        <v>1</v>
      </c>
      <c r="I53" s="83">
        <v>1</v>
      </c>
      <c r="J53" s="83">
        <v>1</v>
      </c>
      <c r="K53" s="83">
        <v>1</v>
      </c>
    </row>
    <row r="54" spans="1:11" s="75" customFormat="1" x14ac:dyDescent="0.25">
      <c r="A54" s="75" t="s">
        <v>113</v>
      </c>
      <c r="B54" s="75" t="s">
        <v>152</v>
      </c>
      <c r="C54" s="75" t="s">
        <v>107</v>
      </c>
      <c r="D54" s="83">
        <v>0</v>
      </c>
      <c r="E54" s="83">
        <v>0</v>
      </c>
      <c r="F54" s="83">
        <v>1</v>
      </c>
      <c r="G54" s="83">
        <v>1</v>
      </c>
      <c r="H54" s="83">
        <v>1</v>
      </c>
      <c r="I54" s="83">
        <v>1</v>
      </c>
      <c r="J54" s="83">
        <v>1</v>
      </c>
      <c r="K54" s="83">
        <v>1</v>
      </c>
    </row>
    <row r="55" spans="1:11" s="75" customFormat="1" x14ac:dyDescent="0.25">
      <c r="A55" s="75" t="s">
        <v>114</v>
      </c>
      <c r="B55" s="75" t="s">
        <v>151</v>
      </c>
      <c r="C55" s="75" t="s">
        <v>107</v>
      </c>
      <c r="D55" s="83">
        <v>0</v>
      </c>
      <c r="E55" s="83">
        <v>1</v>
      </c>
      <c r="F55" s="83">
        <v>1</v>
      </c>
      <c r="G55" s="83">
        <v>1</v>
      </c>
      <c r="H55" s="83">
        <v>0</v>
      </c>
      <c r="I55" s="83">
        <v>0</v>
      </c>
      <c r="J55" s="83">
        <v>0</v>
      </c>
      <c r="K55" s="83">
        <v>0</v>
      </c>
    </row>
    <row r="58" spans="1:11" x14ac:dyDescent="0.25">
      <c r="A58" s="80" t="s">
        <v>73</v>
      </c>
      <c r="B58" s="81">
        <v>2014</v>
      </c>
      <c r="C58" s="75"/>
      <c r="D58" s="75"/>
      <c r="E58" s="75"/>
      <c r="F58" s="75"/>
      <c r="G58" s="75"/>
      <c r="H58" s="75"/>
      <c r="I58" s="75"/>
      <c r="J58" s="75"/>
      <c r="K58" s="75"/>
    </row>
    <row r="59" spans="1:11" x14ac:dyDescent="0.25">
      <c r="A59" s="80" t="s">
        <v>147</v>
      </c>
      <c r="B59" s="75" t="s">
        <v>150</v>
      </c>
      <c r="C59" s="75"/>
      <c r="D59" s="75"/>
      <c r="E59" s="75"/>
      <c r="F59" s="75"/>
      <c r="G59" s="75"/>
      <c r="H59" s="75"/>
      <c r="I59" s="75"/>
      <c r="J59" s="75"/>
      <c r="K59" s="75"/>
    </row>
    <row r="60" spans="1:11" x14ac:dyDescent="0.25">
      <c r="A60" s="75"/>
      <c r="B60" s="75"/>
      <c r="C60" s="75"/>
      <c r="D60" s="75"/>
      <c r="E60" s="75"/>
      <c r="F60" s="75"/>
      <c r="G60" s="75"/>
      <c r="H60" s="75"/>
      <c r="I60" s="75"/>
      <c r="J60" s="75"/>
      <c r="K60" s="75"/>
    </row>
    <row r="61" spans="1:11" x14ac:dyDescent="0.25">
      <c r="A61" s="80" t="s">
        <v>187</v>
      </c>
      <c r="D61" s="80" t="s">
        <v>95</v>
      </c>
    </row>
    <row r="62" spans="1:11" x14ac:dyDescent="0.25">
      <c r="A62" s="80" t="s">
        <v>0</v>
      </c>
      <c r="B62" s="80" t="s">
        <v>146</v>
      </c>
      <c r="C62" s="80" t="s">
        <v>94</v>
      </c>
      <c r="D62" s="75" t="s">
        <v>41</v>
      </c>
      <c r="E62" s="75" t="s">
        <v>85</v>
      </c>
      <c r="F62" s="75" t="s">
        <v>86</v>
      </c>
      <c r="G62" s="75" t="s">
        <v>84</v>
      </c>
      <c r="H62" s="75" t="s">
        <v>87</v>
      </c>
    </row>
    <row r="63" spans="1:11" x14ac:dyDescent="0.25">
      <c r="A63" s="75" t="s">
        <v>97</v>
      </c>
      <c r="B63" s="75" t="s">
        <v>149</v>
      </c>
      <c r="C63" s="75" t="s">
        <v>108</v>
      </c>
      <c r="D63" s="83">
        <v>0.66315399011954346</v>
      </c>
      <c r="E63" s="83">
        <v>0.62201693610469588</v>
      </c>
      <c r="F63" s="83">
        <v>0.60635964912280704</v>
      </c>
      <c r="G63" s="83">
        <v>0.65781710914454272</v>
      </c>
      <c r="H63" s="83">
        <v>0.6</v>
      </c>
    </row>
    <row r="64" spans="1:11" x14ac:dyDescent="0.25">
      <c r="A64" s="75" t="s">
        <v>112</v>
      </c>
      <c r="B64" s="75" t="s">
        <v>93</v>
      </c>
      <c r="C64" s="75" t="s">
        <v>108</v>
      </c>
      <c r="D64" s="83">
        <v>0.72943339242334715</v>
      </c>
      <c r="E64" s="83">
        <v>0.6442089326267979</v>
      </c>
      <c r="F64" s="83">
        <v>0.59913793103448276</v>
      </c>
      <c r="G64" s="83">
        <v>0.65204678362573099</v>
      </c>
      <c r="H64" s="83">
        <v>0.55223880597014929</v>
      </c>
    </row>
    <row r="65" spans="1:8" x14ac:dyDescent="0.25">
      <c r="A65" s="75" t="s">
        <v>113</v>
      </c>
      <c r="B65" s="75" t="s">
        <v>152</v>
      </c>
      <c r="C65" s="75" t="s">
        <v>108</v>
      </c>
      <c r="D65" s="83">
        <v>0.82985549652216317</v>
      </c>
      <c r="E65" s="83">
        <v>0.71643394199785182</v>
      </c>
      <c r="F65" s="83">
        <v>0.77142857142857146</v>
      </c>
      <c r="G65" s="83">
        <v>0.7583333333333333</v>
      </c>
      <c r="H65" s="83">
        <v>0.69565217391304346</v>
      </c>
    </row>
    <row r="66" spans="1:8" x14ac:dyDescent="0.25">
      <c r="A66" s="75" t="s">
        <v>114</v>
      </c>
      <c r="B66" s="75" t="s">
        <v>151</v>
      </c>
      <c r="C66" s="75" t="s">
        <v>108</v>
      </c>
      <c r="D66" s="83">
        <v>0.21261786721104306</v>
      </c>
      <c r="E66" s="83">
        <v>0.33932135728542911</v>
      </c>
      <c r="F66" s="83">
        <v>0.31812080536912751</v>
      </c>
      <c r="G66" s="83">
        <v>0.31615120274914088</v>
      </c>
      <c r="H66" s="83">
        <v>0.39393939393939392</v>
      </c>
    </row>
    <row r="68" spans="1:8" s="75" customFormat="1" x14ac:dyDescent="0.25"/>
    <row r="69" spans="1:8" s="75" customFormat="1" x14ac:dyDescent="0.25">
      <c r="A69" s="80" t="s">
        <v>73</v>
      </c>
      <c r="B69" s="81">
        <v>2014</v>
      </c>
    </row>
    <row r="70" spans="1:8" s="75" customFormat="1" x14ac:dyDescent="0.25">
      <c r="A70" s="80" t="s">
        <v>147</v>
      </c>
      <c r="B70" s="75" t="s">
        <v>150</v>
      </c>
    </row>
    <row r="71" spans="1:8" s="75" customFormat="1" x14ac:dyDescent="0.25"/>
    <row r="72" spans="1:8" s="75" customFormat="1" x14ac:dyDescent="0.25">
      <c r="A72" s="80" t="s">
        <v>195</v>
      </c>
      <c r="B72"/>
      <c r="C72"/>
      <c r="D72" s="80" t="s">
        <v>95</v>
      </c>
      <c r="E72"/>
      <c r="F72"/>
      <c r="G72"/>
      <c r="H72"/>
    </row>
    <row r="73" spans="1:8" s="75" customFormat="1" x14ac:dyDescent="0.25">
      <c r="A73" s="80" t="s">
        <v>0</v>
      </c>
      <c r="B73" s="80" t="s">
        <v>146</v>
      </c>
      <c r="C73" s="80" t="s">
        <v>94</v>
      </c>
      <c r="D73" s="75" t="s">
        <v>41</v>
      </c>
      <c r="E73" s="75" t="s">
        <v>85</v>
      </c>
      <c r="F73" s="75" t="s">
        <v>86</v>
      </c>
      <c r="G73" s="75" t="s">
        <v>84</v>
      </c>
      <c r="H73" s="75" t="s">
        <v>87</v>
      </c>
    </row>
    <row r="74" spans="1:8" s="75" customFormat="1" x14ac:dyDescent="0.25">
      <c r="A74" s="75" t="s">
        <v>97</v>
      </c>
      <c r="B74" s="75" t="s">
        <v>149</v>
      </c>
      <c r="C74" s="75" t="s">
        <v>108</v>
      </c>
      <c r="D74" s="83">
        <v>0</v>
      </c>
      <c r="E74" s="83">
        <v>1</v>
      </c>
      <c r="F74" s="83">
        <v>1</v>
      </c>
      <c r="G74" s="83">
        <v>0</v>
      </c>
      <c r="H74" s="83">
        <v>0</v>
      </c>
    </row>
    <row r="75" spans="1:8" s="75" customFormat="1" x14ac:dyDescent="0.25">
      <c r="A75" s="75" t="s">
        <v>112</v>
      </c>
      <c r="B75" s="75" t="s">
        <v>93</v>
      </c>
      <c r="C75" s="75" t="s">
        <v>108</v>
      </c>
      <c r="D75" s="83">
        <v>0</v>
      </c>
      <c r="E75" s="83">
        <v>1</v>
      </c>
      <c r="F75" s="83">
        <v>1</v>
      </c>
      <c r="G75" s="83">
        <v>1</v>
      </c>
      <c r="H75" s="83">
        <v>1</v>
      </c>
    </row>
    <row r="76" spans="1:8" s="75" customFormat="1" x14ac:dyDescent="0.25">
      <c r="A76" s="75" t="s">
        <v>113</v>
      </c>
      <c r="B76" s="75" t="s">
        <v>152</v>
      </c>
      <c r="C76" s="75" t="s">
        <v>108</v>
      </c>
      <c r="D76" s="83">
        <v>0</v>
      </c>
      <c r="E76" s="83">
        <v>1</v>
      </c>
      <c r="F76" s="83">
        <v>1</v>
      </c>
      <c r="G76" s="83">
        <v>1</v>
      </c>
      <c r="H76" s="83">
        <v>1</v>
      </c>
    </row>
    <row r="77" spans="1:8" s="75" customFormat="1" x14ac:dyDescent="0.25">
      <c r="A77" s="75" t="s">
        <v>114</v>
      </c>
      <c r="B77" s="75" t="s">
        <v>151</v>
      </c>
      <c r="C77" s="75" t="s">
        <v>108</v>
      </c>
      <c r="D77" s="83">
        <v>0</v>
      </c>
      <c r="E77" s="83">
        <v>1</v>
      </c>
      <c r="F77" s="83">
        <v>1</v>
      </c>
      <c r="G77" s="83">
        <v>1</v>
      </c>
      <c r="H77" s="83">
        <v>1</v>
      </c>
    </row>
    <row r="78" spans="1:8" s="75" customFormat="1" x14ac:dyDescent="0.25"/>
    <row r="79" spans="1:8" s="75" customFormat="1" x14ac:dyDescent="0.25"/>
    <row r="82" spans="1:8" x14ac:dyDescent="0.25">
      <c r="A82" s="80" t="s">
        <v>73</v>
      </c>
      <c r="B82" s="81">
        <v>2014</v>
      </c>
      <c r="C82" s="75"/>
      <c r="D82" s="75"/>
      <c r="E82" s="75"/>
      <c r="F82" s="75"/>
      <c r="G82" s="75"/>
      <c r="H82" s="75"/>
    </row>
    <row r="83" spans="1:8" x14ac:dyDescent="0.25">
      <c r="A83" s="80" t="s">
        <v>147</v>
      </c>
      <c r="B83" s="75" t="s">
        <v>150</v>
      </c>
      <c r="C83" s="75"/>
      <c r="D83" s="75"/>
      <c r="E83" s="75"/>
      <c r="F83" s="75"/>
      <c r="G83" s="75"/>
      <c r="H83" s="75"/>
    </row>
    <row r="84" spans="1:8" x14ac:dyDescent="0.25">
      <c r="A84" s="75"/>
      <c r="B84" s="75"/>
      <c r="C84" s="75"/>
      <c r="D84" s="75"/>
      <c r="E84" s="75"/>
      <c r="F84" s="75"/>
      <c r="G84" s="75"/>
      <c r="H84" s="75"/>
    </row>
    <row r="85" spans="1:8" x14ac:dyDescent="0.25">
      <c r="A85" s="80" t="s">
        <v>187</v>
      </c>
      <c r="D85" s="80" t="s">
        <v>95</v>
      </c>
    </row>
    <row r="86" spans="1:8" x14ac:dyDescent="0.25">
      <c r="A86" s="80" t="s">
        <v>0</v>
      </c>
      <c r="B86" s="80" t="s">
        <v>146</v>
      </c>
      <c r="C86" s="80" t="s">
        <v>94</v>
      </c>
      <c r="D86" s="75" t="s">
        <v>110</v>
      </c>
      <c r="E86" s="75" t="s">
        <v>51</v>
      </c>
      <c r="F86" s="75" t="s">
        <v>111</v>
      </c>
      <c r="G86" s="75" t="s">
        <v>52</v>
      </c>
    </row>
    <row r="87" spans="1:8" x14ac:dyDescent="0.25">
      <c r="A87" s="75" t="s">
        <v>97</v>
      </c>
      <c r="B87" s="75" t="s">
        <v>149</v>
      </c>
      <c r="C87" s="75" t="s">
        <v>109</v>
      </c>
      <c r="D87" s="83">
        <v>0.66181149077401935</v>
      </c>
      <c r="E87" s="83">
        <v>0.53389830508474578</v>
      </c>
      <c r="F87" s="83">
        <v>0.67560975609756102</v>
      </c>
      <c r="G87" s="83">
        <v>0.68979591836734699</v>
      </c>
    </row>
    <row r="88" spans="1:8" x14ac:dyDescent="0.25">
      <c r="A88" s="75" t="s">
        <v>112</v>
      </c>
      <c r="B88" s="75" t="s">
        <v>93</v>
      </c>
      <c r="C88" s="75" t="s">
        <v>109</v>
      </c>
      <c r="D88" s="83">
        <v>0.72644605955052421</v>
      </c>
      <c r="E88" s="83">
        <v>0.64406779661016944</v>
      </c>
      <c r="F88" s="83">
        <v>0.7</v>
      </c>
      <c r="G88" s="83">
        <v>0.72314049586776863</v>
      </c>
    </row>
    <row r="89" spans="1:8" x14ac:dyDescent="0.25">
      <c r="A89" s="75" t="s">
        <v>113</v>
      </c>
      <c r="B89" s="75" t="s">
        <v>152</v>
      </c>
      <c r="C89" s="75" t="s">
        <v>109</v>
      </c>
      <c r="D89" s="83">
        <v>0.82931335050607546</v>
      </c>
      <c r="E89" s="83">
        <v>0.81395348837209303</v>
      </c>
      <c r="F89" s="83">
        <v>0.75094339622641515</v>
      </c>
      <c r="G89" s="83">
        <v>0.80132450331125826</v>
      </c>
    </row>
    <row r="90" spans="1:8" x14ac:dyDescent="0.25">
      <c r="A90" s="75" t="s">
        <v>114</v>
      </c>
      <c r="B90" s="75" t="s">
        <v>151</v>
      </c>
      <c r="C90" s="75" t="s">
        <v>109</v>
      </c>
      <c r="D90" s="83">
        <v>0.21342911422464972</v>
      </c>
      <c r="E90" s="83">
        <v>0.21276595744680851</v>
      </c>
      <c r="F90" s="83">
        <v>0.17355371900826447</v>
      </c>
      <c r="G90" s="83">
        <v>0.36633663366336633</v>
      </c>
    </row>
    <row r="93" spans="1:8" x14ac:dyDescent="0.25">
      <c r="A93" s="80" t="s">
        <v>73</v>
      </c>
      <c r="B93" s="81">
        <v>2014</v>
      </c>
      <c r="C93" s="75"/>
      <c r="D93" s="75"/>
      <c r="E93" s="75"/>
      <c r="F93" s="75"/>
      <c r="G93" s="75"/>
    </row>
    <row r="94" spans="1:8" x14ac:dyDescent="0.25">
      <c r="A94" s="80" t="s">
        <v>147</v>
      </c>
      <c r="B94" s="75" t="s">
        <v>150</v>
      </c>
      <c r="C94" s="75"/>
      <c r="D94" s="75"/>
      <c r="E94" s="75"/>
      <c r="F94" s="75"/>
      <c r="G94" s="75"/>
    </row>
    <row r="95" spans="1:8" x14ac:dyDescent="0.25">
      <c r="A95" s="75"/>
      <c r="B95" s="75"/>
      <c r="C95" s="75"/>
      <c r="D95" s="75"/>
      <c r="E95" s="75"/>
      <c r="F95" s="75"/>
      <c r="G95" s="75"/>
    </row>
    <row r="96" spans="1:8" x14ac:dyDescent="0.25">
      <c r="A96" s="80" t="s">
        <v>195</v>
      </c>
      <c r="D96" s="80" t="s">
        <v>95</v>
      </c>
    </row>
    <row r="97" spans="1:7" x14ac:dyDescent="0.25">
      <c r="A97" s="80" t="s">
        <v>0</v>
      </c>
      <c r="B97" s="80" t="s">
        <v>146</v>
      </c>
      <c r="C97" s="80" t="s">
        <v>94</v>
      </c>
      <c r="D97" s="75" t="s">
        <v>110</v>
      </c>
      <c r="E97" s="75" t="s">
        <v>51</v>
      </c>
      <c r="F97" s="75" t="s">
        <v>111</v>
      </c>
      <c r="G97" s="75" t="s">
        <v>52</v>
      </c>
    </row>
    <row r="98" spans="1:7" x14ac:dyDescent="0.25">
      <c r="A98" s="75" t="s">
        <v>97</v>
      </c>
      <c r="B98" s="75" t="s">
        <v>149</v>
      </c>
      <c r="C98" s="75" t="s">
        <v>109</v>
      </c>
      <c r="D98" s="83">
        <v>0</v>
      </c>
      <c r="E98" s="83">
        <v>1</v>
      </c>
      <c r="F98" s="83">
        <v>0</v>
      </c>
      <c r="G98" s="83">
        <v>0</v>
      </c>
    </row>
    <row r="99" spans="1:7" x14ac:dyDescent="0.25">
      <c r="A99" s="75" t="s">
        <v>112</v>
      </c>
      <c r="B99" s="75" t="s">
        <v>93</v>
      </c>
      <c r="C99" s="75" t="s">
        <v>109</v>
      </c>
      <c r="D99" s="83">
        <v>0</v>
      </c>
      <c r="E99" s="83">
        <v>1</v>
      </c>
      <c r="F99" s="83">
        <v>0</v>
      </c>
      <c r="G99" s="83">
        <v>0</v>
      </c>
    </row>
    <row r="100" spans="1:7" x14ac:dyDescent="0.25">
      <c r="A100" s="75" t="s">
        <v>113</v>
      </c>
      <c r="B100" s="75" t="s">
        <v>152</v>
      </c>
      <c r="C100" s="75" t="s">
        <v>109</v>
      </c>
      <c r="D100" s="83">
        <v>0</v>
      </c>
      <c r="E100" s="83">
        <v>0</v>
      </c>
      <c r="F100" s="83">
        <v>1</v>
      </c>
      <c r="G100" s="83">
        <v>0</v>
      </c>
    </row>
    <row r="101" spans="1:7" x14ac:dyDescent="0.25">
      <c r="A101" s="75" t="s">
        <v>114</v>
      </c>
      <c r="B101" s="75" t="s">
        <v>151</v>
      </c>
      <c r="C101" s="75" t="s">
        <v>109</v>
      </c>
      <c r="D101" s="83">
        <v>0</v>
      </c>
      <c r="E101" s="83">
        <v>0</v>
      </c>
      <c r="F101" s="83">
        <v>0</v>
      </c>
      <c r="G101" s="83">
        <v>1</v>
      </c>
    </row>
    <row r="105" spans="1:7" x14ac:dyDescent="0.25">
      <c r="A105" s="80" t="s">
        <v>147</v>
      </c>
      <c r="B105" s="75" t="s">
        <v>148</v>
      </c>
      <c r="C105" s="75"/>
      <c r="D105" s="75"/>
      <c r="E105" s="75"/>
      <c r="F105" s="75"/>
      <c r="G105" s="75"/>
    </row>
    <row r="106" spans="1:7" x14ac:dyDescent="0.25">
      <c r="A106" s="80" t="s">
        <v>186</v>
      </c>
      <c r="B106" s="49" t="s">
        <v>192</v>
      </c>
      <c r="C106" s="75"/>
      <c r="D106" s="75"/>
      <c r="E106" s="75"/>
      <c r="F106" s="75"/>
      <c r="G106" s="75"/>
    </row>
    <row r="107" spans="1:7" x14ac:dyDescent="0.25">
      <c r="A107" s="75"/>
      <c r="B107" s="75"/>
      <c r="C107" s="75"/>
      <c r="D107" s="75"/>
      <c r="E107" s="75"/>
      <c r="F107" s="75"/>
      <c r="G107" s="75"/>
    </row>
    <row r="108" spans="1:7" x14ac:dyDescent="0.25">
      <c r="A108" s="80" t="s">
        <v>187</v>
      </c>
      <c r="D108" s="80" t="s">
        <v>73</v>
      </c>
    </row>
    <row r="109" spans="1:7" x14ac:dyDescent="0.25">
      <c r="A109" s="80" t="s">
        <v>0</v>
      </c>
      <c r="B109" s="80" t="s">
        <v>146</v>
      </c>
      <c r="C109" s="80" t="s">
        <v>94</v>
      </c>
      <c r="D109" s="75">
        <v>2012</v>
      </c>
      <c r="E109" s="75">
        <v>2013</v>
      </c>
      <c r="F109" s="75">
        <v>2014</v>
      </c>
    </row>
    <row r="110" spans="1:7" x14ac:dyDescent="0.25">
      <c r="A110" s="75" t="s">
        <v>97</v>
      </c>
      <c r="B110" s="75" t="s">
        <v>149</v>
      </c>
      <c r="C110" s="75" t="s">
        <v>98</v>
      </c>
      <c r="D110" s="83">
        <v>0.61918255607319528</v>
      </c>
      <c r="E110" s="83">
        <v>0.63810641627543041</v>
      </c>
      <c r="F110" s="83">
        <v>0.64725584956217996</v>
      </c>
    </row>
    <row r="111" spans="1:7" x14ac:dyDescent="0.25">
      <c r="C111" s="75" t="s">
        <v>77</v>
      </c>
      <c r="D111" s="83">
        <v>0.61630695443645089</v>
      </c>
      <c r="E111" s="83">
        <v>0.61820748059280173</v>
      </c>
      <c r="F111" s="83">
        <v>0.6647887323943662</v>
      </c>
    </row>
    <row r="112" spans="1:7" x14ac:dyDescent="0.25">
      <c r="C112" s="75" t="s">
        <v>76</v>
      </c>
      <c r="D112" s="83">
        <v>0.62627960275019101</v>
      </c>
      <c r="E112" s="83">
        <v>0.6390449438202247</v>
      </c>
      <c r="F112" s="83">
        <v>0.65358982126628296</v>
      </c>
    </row>
    <row r="113" spans="1:6" x14ac:dyDescent="0.25">
      <c r="C113" s="75" t="s">
        <v>79</v>
      </c>
      <c r="D113" s="83">
        <v>0.63888888888888884</v>
      </c>
      <c r="E113" s="83">
        <v>0.65267175572519087</v>
      </c>
      <c r="F113" s="83">
        <v>0.67669172932330823</v>
      </c>
    </row>
    <row r="114" spans="1:6" x14ac:dyDescent="0.25">
      <c r="C114" s="75" t="s">
        <v>105</v>
      </c>
      <c r="D114" s="83">
        <v>0.61138230741754973</v>
      </c>
      <c r="E114" s="83">
        <v>0.628547071002314</v>
      </c>
      <c r="F114" s="83">
        <v>0.63725834797891034</v>
      </c>
    </row>
    <row r="115" spans="1:6" x14ac:dyDescent="0.25">
      <c r="C115" s="75" t="s">
        <v>80</v>
      </c>
      <c r="D115" s="83">
        <v>0.62680577849117169</v>
      </c>
      <c r="E115" s="83">
        <v>0.64198535394629785</v>
      </c>
      <c r="F115" s="83">
        <v>0.6484893146647015</v>
      </c>
    </row>
    <row r="116" spans="1:6" x14ac:dyDescent="0.25">
      <c r="C116" s="75" t="s">
        <v>78</v>
      </c>
      <c r="D116" s="83">
        <v>0.62539276155009893</v>
      </c>
      <c r="E116" s="83">
        <v>0.63726766899490939</v>
      </c>
      <c r="F116" s="83">
        <v>0.64786687513960239</v>
      </c>
    </row>
    <row r="117" spans="1:6" x14ac:dyDescent="0.25">
      <c r="A117" s="75" t="s">
        <v>112</v>
      </c>
      <c r="B117" s="75" t="s">
        <v>93</v>
      </c>
      <c r="C117" s="75" t="s">
        <v>98</v>
      </c>
      <c r="D117" s="83">
        <v>0.69945457088247631</v>
      </c>
      <c r="E117" s="83">
        <v>0.70509319150975036</v>
      </c>
      <c r="F117" s="83">
        <v>0.7076486197104418</v>
      </c>
    </row>
    <row r="118" spans="1:6" x14ac:dyDescent="0.25">
      <c r="C118" s="75" t="s">
        <v>77</v>
      </c>
      <c r="D118" s="83">
        <v>0.69620991253644315</v>
      </c>
      <c r="E118" s="83">
        <v>0.6720505617977528</v>
      </c>
      <c r="F118" s="83">
        <v>0.70735694822888284</v>
      </c>
    </row>
    <row r="119" spans="1:6" x14ac:dyDescent="0.25">
      <c r="C119" s="75" t="s">
        <v>76</v>
      </c>
      <c r="D119" s="83">
        <v>0.71807800682188938</v>
      </c>
      <c r="E119" s="83">
        <v>0.71621001071483237</v>
      </c>
      <c r="F119" s="83">
        <v>0.72118357132342115</v>
      </c>
    </row>
    <row r="120" spans="1:6" x14ac:dyDescent="0.25">
      <c r="C120" s="75" t="s">
        <v>79</v>
      </c>
      <c r="D120" s="83">
        <v>0.69113149847094801</v>
      </c>
      <c r="E120" s="83">
        <v>0.63178294573643412</v>
      </c>
      <c r="F120" s="83">
        <v>0.69117647058823528</v>
      </c>
    </row>
    <row r="121" spans="1:6" x14ac:dyDescent="0.25">
      <c r="C121" s="75" t="s">
        <v>105</v>
      </c>
      <c r="D121" s="83">
        <v>0.6970466082141209</v>
      </c>
      <c r="E121" s="83">
        <v>0.70067865222050241</v>
      </c>
      <c r="F121" s="83">
        <v>0.70378390699794846</v>
      </c>
    </row>
    <row r="122" spans="1:6" x14ac:dyDescent="0.25">
      <c r="C122" s="75" t="s">
        <v>80</v>
      </c>
      <c r="D122" s="83">
        <v>0.67563291139240511</v>
      </c>
      <c r="E122" s="83">
        <v>0.66480891719745228</v>
      </c>
      <c r="F122" s="83">
        <v>0.66787003610108309</v>
      </c>
    </row>
    <row r="123" spans="1:6" x14ac:dyDescent="0.25">
      <c r="C123" s="75" t="s">
        <v>78</v>
      </c>
      <c r="D123" s="83">
        <v>0.69119475528427721</v>
      </c>
      <c r="E123" s="83">
        <v>0.69573823940381929</v>
      </c>
      <c r="F123" s="83">
        <v>0.69448373408769448</v>
      </c>
    </row>
    <row r="124" spans="1:6" x14ac:dyDescent="0.25">
      <c r="A124" s="75" t="s">
        <v>113</v>
      </c>
      <c r="B124" s="75" t="s">
        <v>152</v>
      </c>
      <c r="C124" s="75" t="s">
        <v>98</v>
      </c>
      <c r="D124" s="83">
        <v>0.79303220290681109</v>
      </c>
      <c r="E124" s="83">
        <v>0.79863945578231288</v>
      </c>
      <c r="F124" s="83">
        <v>0.79968560520997078</v>
      </c>
    </row>
    <row r="125" spans="1:6" x14ac:dyDescent="0.25">
      <c r="C125" s="75" t="s">
        <v>77</v>
      </c>
      <c r="D125" s="83">
        <v>0.75768535262206149</v>
      </c>
      <c r="E125" s="83">
        <v>0.78694158075601373</v>
      </c>
      <c r="F125" s="83">
        <v>0.7857142857142857</v>
      </c>
    </row>
    <row r="126" spans="1:6" x14ac:dyDescent="0.25">
      <c r="C126" s="75" t="s">
        <v>76</v>
      </c>
      <c r="D126" s="83">
        <v>0.78920187793427232</v>
      </c>
      <c r="E126" s="83">
        <v>0.79699248120300747</v>
      </c>
      <c r="F126" s="83">
        <v>0.79553812208874719</v>
      </c>
    </row>
    <row r="127" spans="1:6" x14ac:dyDescent="0.25">
      <c r="C127" s="75" t="s">
        <v>79</v>
      </c>
      <c r="D127" s="83">
        <v>0.6908212560386473</v>
      </c>
      <c r="E127" s="83">
        <v>0.65921787709497204</v>
      </c>
      <c r="F127" s="83">
        <v>0.76800000000000002</v>
      </c>
    </row>
    <row r="128" spans="1:6" x14ac:dyDescent="0.25">
      <c r="C128" s="75" t="s">
        <v>105</v>
      </c>
      <c r="D128" s="83">
        <v>0.79718804920913888</v>
      </c>
      <c r="E128" s="83">
        <v>0.79073215940685815</v>
      </c>
      <c r="F128" s="83">
        <v>0.80462490895848504</v>
      </c>
    </row>
    <row r="129" spans="1:7" x14ac:dyDescent="0.25">
      <c r="C129" s="75" t="s">
        <v>80</v>
      </c>
      <c r="D129" s="83">
        <v>0.75172413793103443</v>
      </c>
      <c r="E129" s="83">
        <v>0.75059952038369304</v>
      </c>
      <c r="F129" s="83">
        <v>0.74973488865323434</v>
      </c>
    </row>
    <row r="130" spans="1:7" x14ac:dyDescent="0.25">
      <c r="C130" s="75" t="s">
        <v>78</v>
      </c>
      <c r="D130" s="83">
        <v>0.78108763422237615</v>
      </c>
      <c r="E130" s="83">
        <v>0.79487655466864671</v>
      </c>
      <c r="F130" s="83">
        <v>0.78891406658532337</v>
      </c>
    </row>
    <row r="131" spans="1:7" x14ac:dyDescent="0.25">
      <c r="A131" s="75" t="s">
        <v>114</v>
      </c>
      <c r="B131" s="75" t="s">
        <v>151</v>
      </c>
      <c r="C131" s="75" t="s">
        <v>98</v>
      </c>
      <c r="D131" s="83">
        <v>0.25558129738837404</v>
      </c>
      <c r="E131" s="83">
        <v>0.23182646133465806</v>
      </c>
      <c r="F131" s="83">
        <v>0.23670449488206496</v>
      </c>
    </row>
    <row r="132" spans="1:7" x14ac:dyDescent="0.25">
      <c r="C132" s="75" t="s">
        <v>77</v>
      </c>
      <c r="D132" s="83">
        <v>0.27807486631016043</v>
      </c>
      <c r="E132" s="83">
        <v>0.23242811501597443</v>
      </c>
      <c r="F132" s="83">
        <v>0.22683084899546338</v>
      </c>
    </row>
    <row r="133" spans="1:7" x14ac:dyDescent="0.25">
      <c r="C133" s="75" t="s">
        <v>76</v>
      </c>
      <c r="D133" s="83">
        <v>0.26723992581352218</v>
      </c>
      <c r="E133" s="83">
        <v>0.24297902595094206</v>
      </c>
      <c r="F133" s="83">
        <v>0.25452288045406174</v>
      </c>
    </row>
    <row r="134" spans="1:7" x14ac:dyDescent="0.25">
      <c r="C134" s="75" t="s">
        <v>79</v>
      </c>
      <c r="D134" s="83">
        <v>0.34532374100719426</v>
      </c>
      <c r="E134" s="83">
        <v>0.36574074074074076</v>
      </c>
      <c r="F134" s="83">
        <v>0.2978723404255319</v>
      </c>
    </row>
    <row r="135" spans="1:7" x14ac:dyDescent="0.25">
      <c r="C135" s="75" t="s">
        <v>105</v>
      </c>
      <c r="D135" s="83">
        <v>0.24069737184491283</v>
      </c>
      <c r="E135" s="83">
        <v>0.2251259017285967</v>
      </c>
      <c r="F135" s="83">
        <v>0.22645861601085482</v>
      </c>
    </row>
    <row r="136" spans="1:7" x14ac:dyDescent="0.25">
      <c r="C136" s="75" t="s">
        <v>80</v>
      </c>
      <c r="D136" s="83">
        <v>0.26243093922651933</v>
      </c>
      <c r="E136" s="83">
        <v>0.25212464589235128</v>
      </c>
      <c r="F136" s="83">
        <v>0.25792253521126762</v>
      </c>
    </row>
    <row r="137" spans="1:7" x14ac:dyDescent="0.25">
      <c r="C137" s="75" t="s">
        <v>78</v>
      </c>
      <c r="D137" s="83">
        <v>0.25583460172501271</v>
      </c>
      <c r="E137" s="83">
        <v>0.2261460554371002</v>
      </c>
      <c r="F137" s="83">
        <v>0.23716129032258065</v>
      </c>
    </row>
    <row r="142" spans="1:7" x14ac:dyDescent="0.25">
      <c r="A142" s="80" t="s">
        <v>73</v>
      </c>
      <c r="B142" s="81">
        <v>2014</v>
      </c>
      <c r="C142" s="75"/>
      <c r="D142" s="75"/>
      <c r="E142" s="75"/>
      <c r="F142" s="75"/>
      <c r="G142" s="75"/>
    </row>
    <row r="143" spans="1:7" x14ac:dyDescent="0.25">
      <c r="A143" s="80" t="s">
        <v>147</v>
      </c>
      <c r="B143" s="75" t="s">
        <v>148</v>
      </c>
      <c r="C143" s="75"/>
      <c r="D143" s="75"/>
      <c r="E143" s="75"/>
      <c r="F143" s="75"/>
      <c r="G143" s="75"/>
    </row>
    <row r="144" spans="1:7" x14ac:dyDescent="0.25">
      <c r="A144" s="75"/>
      <c r="B144" s="75"/>
      <c r="C144" s="75"/>
      <c r="D144" s="75"/>
      <c r="E144" s="75"/>
      <c r="F144" s="75"/>
      <c r="G144" s="75"/>
    </row>
    <row r="145" spans="1:10" x14ac:dyDescent="0.25">
      <c r="D145" s="80" t="s">
        <v>186</v>
      </c>
      <c r="E145" s="80" t="s">
        <v>191</v>
      </c>
    </row>
    <row r="146" spans="1:10" x14ac:dyDescent="0.25">
      <c r="D146" s="49" t="s">
        <v>192</v>
      </c>
      <c r="E146" s="49"/>
      <c r="F146" s="49" t="s">
        <v>193</v>
      </c>
      <c r="G146" s="49"/>
    </row>
    <row r="147" spans="1:10" x14ac:dyDescent="0.25">
      <c r="A147" s="80" t="s">
        <v>94</v>
      </c>
      <c r="B147" s="80" t="s">
        <v>146</v>
      </c>
      <c r="C147" s="80" t="s">
        <v>0</v>
      </c>
      <c r="D147" s="75" t="s">
        <v>187</v>
      </c>
      <c r="E147" s="75" t="s">
        <v>195</v>
      </c>
      <c r="F147" s="75" t="s">
        <v>187</v>
      </c>
      <c r="G147" s="75" t="s">
        <v>195</v>
      </c>
      <c r="H147" s="75"/>
      <c r="I147" s="75" t="s">
        <v>192</v>
      </c>
      <c r="J147" s="75" t="s">
        <v>193</v>
      </c>
    </row>
    <row r="148" spans="1:10" x14ac:dyDescent="0.25">
      <c r="A148" s="75" t="s">
        <v>98</v>
      </c>
      <c r="B148" s="75" t="s">
        <v>149</v>
      </c>
      <c r="C148" s="75" t="s">
        <v>97</v>
      </c>
      <c r="D148" s="83">
        <v>0.64725584956217996</v>
      </c>
      <c r="E148" s="83">
        <v>0</v>
      </c>
      <c r="F148" s="83">
        <v>0.66935525836498933</v>
      </c>
      <c r="G148" s="83">
        <v>1</v>
      </c>
      <c r="H148" s="75" t="str">
        <f>IF((E148+G148)&gt;0,"Sig","Not sig")</f>
        <v>Sig</v>
      </c>
      <c r="I148" s="85">
        <f>IF($H148="Sig",D148,0)</f>
        <v>0.64725584956217996</v>
      </c>
      <c r="J148" s="85">
        <f>IF($H148="Sig",F148,0)</f>
        <v>0.66935525836498933</v>
      </c>
    </row>
    <row r="149" spans="1:10" x14ac:dyDescent="0.25">
      <c r="A149" s="75" t="s">
        <v>98</v>
      </c>
      <c r="B149" s="75" t="s">
        <v>151</v>
      </c>
      <c r="C149" s="75" t="s">
        <v>114</v>
      </c>
      <c r="D149" s="83">
        <v>0.23670449488206496</v>
      </c>
      <c r="E149" s="83">
        <v>0</v>
      </c>
      <c r="F149" s="83">
        <v>0.20591843451721972</v>
      </c>
      <c r="G149" s="83">
        <v>1</v>
      </c>
      <c r="H149" s="75" t="str">
        <f t="shared" ref="H149:H175" si="6">IF((E149+G149)&gt;0,"Sig","Not sig")</f>
        <v>Sig</v>
      </c>
      <c r="I149" s="85">
        <f t="shared" ref="I149:I175" si="7">IF($H149="Sig",D149,0)</f>
        <v>0.23670449488206496</v>
      </c>
      <c r="J149" s="85">
        <f t="shared" ref="J149:J175" si="8">IF($H149="Sig",F149,0)</f>
        <v>0.20591843451721972</v>
      </c>
    </row>
    <row r="150" spans="1:10" x14ac:dyDescent="0.25">
      <c r="A150" s="75" t="s">
        <v>98</v>
      </c>
      <c r="B150" s="75" t="s">
        <v>93</v>
      </c>
      <c r="C150" s="75" t="s">
        <v>112</v>
      </c>
      <c r="D150" s="83">
        <v>0.7076486197104418</v>
      </c>
      <c r="E150" s="83">
        <v>0</v>
      </c>
      <c r="F150" s="83">
        <v>0.73636985780549002</v>
      </c>
      <c r="G150" s="83">
        <v>1</v>
      </c>
      <c r="H150" s="75" t="str">
        <f t="shared" si="6"/>
        <v>Sig</v>
      </c>
      <c r="I150" s="85">
        <f t="shared" si="7"/>
        <v>0.7076486197104418</v>
      </c>
      <c r="J150" s="85">
        <f t="shared" si="8"/>
        <v>0.73636985780549002</v>
      </c>
    </row>
    <row r="151" spans="1:10" x14ac:dyDescent="0.25">
      <c r="A151" s="75" t="s">
        <v>98</v>
      </c>
      <c r="B151" s="75" t="s">
        <v>152</v>
      </c>
      <c r="C151" s="75" t="s">
        <v>113</v>
      </c>
      <c r="D151" s="83">
        <v>0.79968560520997078</v>
      </c>
      <c r="E151" s="83">
        <v>0</v>
      </c>
      <c r="F151" s="83">
        <v>0.84108602192184045</v>
      </c>
      <c r="G151" s="83">
        <v>1</v>
      </c>
      <c r="H151" s="75" t="str">
        <f t="shared" si="6"/>
        <v>Sig</v>
      </c>
      <c r="I151" s="85">
        <f t="shared" si="7"/>
        <v>0.79968560520997078</v>
      </c>
      <c r="J151" s="85">
        <f t="shared" si="8"/>
        <v>0.84108602192184045</v>
      </c>
    </row>
    <row r="152" spans="1:10" x14ac:dyDescent="0.25">
      <c r="A152" s="75" t="s">
        <v>77</v>
      </c>
      <c r="B152" s="75" t="s">
        <v>149</v>
      </c>
      <c r="C152" s="75" t="s">
        <v>97</v>
      </c>
      <c r="D152" s="83">
        <v>0.6647887323943662</v>
      </c>
      <c r="E152" s="83">
        <v>0</v>
      </c>
      <c r="F152" s="83">
        <v>0.66147190659856148</v>
      </c>
      <c r="G152" s="83">
        <v>0</v>
      </c>
      <c r="H152" s="75" t="str">
        <f t="shared" si="6"/>
        <v>Not sig</v>
      </c>
      <c r="I152" s="85">
        <f t="shared" si="7"/>
        <v>0</v>
      </c>
      <c r="J152" s="85">
        <f t="shared" si="8"/>
        <v>0</v>
      </c>
    </row>
    <row r="153" spans="1:10" x14ac:dyDescent="0.25">
      <c r="A153" s="75" t="s">
        <v>77</v>
      </c>
      <c r="B153" s="75" t="s">
        <v>151</v>
      </c>
      <c r="C153" s="75" t="s">
        <v>114</v>
      </c>
      <c r="D153" s="83">
        <v>0.22683084899546338</v>
      </c>
      <c r="E153" s="83">
        <v>0</v>
      </c>
      <c r="F153" s="83">
        <v>0.21637180567256389</v>
      </c>
      <c r="G153" s="83">
        <v>0</v>
      </c>
      <c r="H153" s="75" t="str">
        <f t="shared" si="6"/>
        <v>Not sig</v>
      </c>
      <c r="I153" s="85">
        <f t="shared" si="7"/>
        <v>0</v>
      </c>
      <c r="J153" s="85">
        <f t="shared" si="8"/>
        <v>0</v>
      </c>
    </row>
    <row r="154" spans="1:10" x14ac:dyDescent="0.25">
      <c r="A154" s="75" t="s">
        <v>77</v>
      </c>
      <c r="B154" s="75" t="s">
        <v>93</v>
      </c>
      <c r="C154" s="75" t="s">
        <v>112</v>
      </c>
      <c r="D154" s="83">
        <v>0.70735694822888284</v>
      </c>
      <c r="E154" s="83">
        <v>0</v>
      </c>
      <c r="F154" s="83">
        <v>0.72683124925971676</v>
      </c>
      <c r="G154" s="83">
        <v>0</v>
      </c>
      <c r="H154" s="75" t="str">
        <f t="shared" si="6"/>
        <v>Not sig</v>
      </c>
      <c r="I154" s="85">
        <f t="shared" si="7"/>
        <v>0</v>
      </c>
      <c r="J154" s="85">
        <f t="shared" si="8"/>
        <v>0</v>
      </c>
    </row>
    <row r="155" spans="1:10" x14ac:dyDescent="0.25">
      <c r="A155" s="75" t="s">
        <v>77</v>
      </c>
      <c r="B155" s="75" t="s">
        <v>152</v>
      </c>
      <c r="C155" s="75" t="s">
        <v>113</v>
      </c>
      <c r="D155" s="83">
        <v>0.7857142857142857</v>
      </c>
      <c r="E155" s="83">
        <v>1</v>
      </c>
      <c r="F155" s="83">
        <v>0.82819892755756497</v>
      </c>
      <c r="G155" s="83">
        <v>0</v>
      </c>
      <c r="H155" s="75" t="str">
        <f t="shared" si="6"/>
        <v>Sig</v>
      </c>
      <c r="I155" s="85">
        <f t="shared" si="7"/>
        <v>0.7857142857142857</v>
      </c>
      <c r="J155" s="85">
        <f t="shared" si="8"/>
        <v>0.82819892755756497</v>
      </c>
    </row>
    <row r="156" spans="1:10" x14ac:dyDescent="0.25">
      <c r="A156" s="75" t="s">
        <v>76</v>
      </c>
      <c r="B156" s="75" t="s">
        <v>149</v>
      </c>
      <c r="C156" s="75" t="s">
        <v>97</v>
      </c>
      <c r="D156" s="83">
        <v>0.65358982126628296</v>
      </c>
      <c r="E156" s="83">
        <v>0</v>
      </c>
      <c r="F156" s="83">
        <v>0.66257040450588833</v>
      </c>
      <c r="G156" s="83">
        <v>0</v>
      </c>
      <c r="H156" s="75" t="str">
        <f t="shared" si="6"/>
        <v>Not sig</v>
      </c>
      <c r="I156" s="85">
        <f t="shared" si="7"/>
        <v>0</v>
      </c>
      <c r="J156" s="85">
        <f t="shared" si="8"/>
        <v>0</v>
      </c>
    </row>
    <row r="157" spans="1:10" x14ac:dyDescent="0.25">
      <c r="A157" s="75" t="s">
        <v>76</v>
      </c>
      <c r="B157" s="75" t="s">
        <v>151</v>
      </c>
      <c r="C157" s="75" t="s">
        <v>114</v>
      </c>
      <c r="D157" s="83">
        <v>0.25452288045406174</v>
      </c>
      <c r="E157" s="83">
        <v>1</v>
      </c>
      <c r="F157" s="83">
        <v>0.21202386415787058</v>
      </c>
      <c r="G157" s="83">
        <v>0</v>
      </c>
      <c r="H157" s="75" t="str">
        <f t="shared" si="6"/>
        <v>Sig</v>
      </c>
      <c r="I157" s="85">
        <f t="shared" si="7"/>
        <v>0.25452288045406174</v>
      </c>
      <c r="J157" s="85">
        <f t="shared" si="8"/>
        <v>0.21202386415787058</v>
      </c>
    </row>
    <row r="158" spans="1:10" x14ac:dyDescent="0.25">
      <c r="A158" s="75" t="s">
        <v>76</v>
      </c>
      <c r="B158" s="75" t="s">
        <v>93</v>
      </c>
      <c r="C158" s="75" t="s">
        <v>112</v>
      </c>
      <c r="D158" s="83">
        <v>0.72118357132342115</v>
      </c>
      <c r="E158" s="83">
        <v>0</v>
      </c>
      <c r="F158" s="83">
        <v>0.72687981381947142</v>
      </c>
      <c r="G158" s="83">
        <v>0</v>
      </c>
      <c r="H158" s="75" t="str">
        <f t="shared" si="6"/>
        <v>Not sig</v>
      </c>
      <c r="I158" s="85">
        <f t="shared" si="7"/>
        <v>0</v>
      </c>
      <c r="J158" s="85">
        <f t="shared" si="8"/>
        <v>0</v>
      </c>
    </row>
    <row r="159" spans="1:10" x14ac:dyDescent="0.25">
      <c r="A159" s="75" t="s">
        <v>76</v>
      </c>
      <c r="B159" s="75" t="s">
        <v>152</v>
      </c>
      <c r="C159" s="75" t="s">
        <v>113</v>
      </c>
      <c r="D159" s="83">
        <v>0.79553812208874719</v>
      </c>
      <c r="E159" s="83">
        <v>1</v>
      </c>
      <c r="F159" s="83">
        <v>0.8306219550414542</v>
      </c>
      <c r="G159" s="83">
        <v>0</v>
      </c>
      <c r="H159" s="75" t="str">
        <f t="shared" si="6"/>
        <v>Sig</v>
      </c>
      <c r="I159" s="85">
        <f t="shared" si="7"/>
        <v>0.79553812208874719</v>
      </c>
      <c r="J159" s="85">
        <f t="shared" si="8"/>
        <v>0.8306219550414542</v>
      </c>
    </row>
    <row r="160" spans="1:10" x14ac:dyDescent="0.25">
      <c r="A160" s="75" t="s">
        <v>79</v>
      </c>
      <c r="B160" s="75" t="s">
        <v>149</v>
      </c>
      <c r="C160" s="75" t="s">
        <v>97</v>
      </c>
      <c r="D160" s="83">
        <v>0.67669172932330823</v>
      </c>
      <c r="E160" s="83">
        <v>0</v>
      </c>
      <c r="F160" s="83">
        <v>0.66146876166559199</v>
      </c>
      <c r="G160" s="83">
        <v>0</v>
      </c>
      <c r="H160" s="75" t="str">
        <f t="shared" si="6"/>
        <v>Not sig</v>
      </c>
      <c r="I160" s="85">
        <f t="shared" si="7"/>
        <v>0</v>
      </c>
      <c r="J160" s="85">
        <f t="shared" si="8"/>
        <v>0</v>
      </c>
    </row>
    <row r="161" spans="1:10" x14ac:dyDescent="0.25">
      <c r="A161" s="75" t="s">
        <v>79</v>
      </c>
      <c r="B161" s="75" t="s">
        <v>151</v>
      </c>
      <c r="C161" s="75" t="s">
        <v>114</v>
      </c>
      <c r="D161" s="83">
        <v>0.2978723404255319</v>
      </c>
      <c r="E161" s="83">
        <v>1</v>
      </c>
      <c r="F161" s="83">
        <v>0.21616276337432444</v>
      </c>
      <c r="G161" s="83">
        <v>0</v>
      </c>
      <c r="H161" s="75" t="str">
        <f t="shared" si="6"/>
        <v>Sig</v>
      </c>
      <c r="I161" s="85">
        <f t="shared" si="7"/>
        <v>0.2978723404255319</v>
      </c>
      <c r="J161" s="85">
        <f t="shared" si="8"/>
        <v>0.21616276337432444</v>
      </c>
    </row>
    <row r="162" spans="1:10" x14ac:dyDescent="0.25">
      <c r="A162" s="75" t="s">
        <v>79</v>
      </c>
      <c r="B162" s="75" t="s">
        <v>93</v>
      </c>
      <c r="C162" s="75" t="s">
        <v>112</v>
      </c>
      <c r="D162" s="83">
        <v>0.69117647058823528</v>
      </c>
      <c r="E162" s="83">
        <v>0</v>
      </c>
      <c r="F162" s="83">
        <v>0.72648118164094766</v>
      </c>
      <c r="G162" s="83">
        <v>0</v>
      </c>
      <c r="H162" s="75" t="str">
        <f t="shared" si="6"/>
        <v>Not sig</v>
      </c>
      <c r="I162" s="85">
        <f t="shared" si="7"/>
        <v>0</v>
      </c>
      <c r="J162" s="85">
        <f t="shared" si="8"/>
        <v>0</v>
      </c>
    </row>
    <row r="163" spans="1:10" x14ac:dyDescent="0.25">
      <c r="A163" s="75" t="s">
        <v>79</v>
      </c>
      <c r="B163" s="75" t="s">
        <v>152</v>
      </c>
      <c r="C163" s="75" t="s">
        <v>113</v>
      </c>
      <c r="D163" s="83">
        <v>0.76800000000000002</v>
      </c>
      <c r="E163" s="83">
        <v>1</v>
      </c>
      <c r="F163" s="83">
        <v>0.82734792437320182</v>
      </c>
      <c r="G163" s="83">
        <v>0</v>
      </c>
      <c r="H163" s="75" t="str">
        <f t="shared" si="6"/>
        <v>Sig</v>
      </c>
      <c r="I163" s="85">
        <f t="shared" si="7"/>
        <v>0.76800000000000002</v>
      </c>
      <c r="J163" s="85">
        <f t="shared" si="8"/>
        <v>0.82734792437320182</v>
      </c>
    </row>
    <row r="164" spans="1:10" x14ac:dyDescent="0.25">
      <c r="A164" s="75" t="s">
        <v>105</v>
      </c>
      <c r="B164" s="75" t="s">
        <v>149</v>
      </c>
      <c r="C164" s="75" t="s">
        <v>97</v>
      </c>
      <c r="D164" s="83">
        <v>0.63725834797891034</v>
      </c>
      <c r="E164" s="83">
        <v>1</v>
      </c>
      <c r="F164" s="83">
        <v>0.66565612819402342</v>
      </c>
      <c r="G164" s="83">
        <v>0</v>
      </c>
      <c r="H164" s="75" t="str">
        <f t="shared" si="6"/>
        <v>Sig</v>
      </c>
      <c r="I164" s="85">
        <f t="shared" si="7"/>
        <v>0.63725834797891034</v>
      </c>
      <c r="J164" s="85">
        <f t="shared" si="8"/>
        <v>0.66565612819402342</v>
      </c>
    </row>
    <row r="165" spans="1:10" x14ac:dyDescent="0.25">
      <c r="A165" s="75" t="s">
        <v>105</v>
      </c>
      <c r="B165" s="75" t="s">
        <v>151</v>
      </c>
      <c r="C165" s="75" t="s">
        <v>114</v>
      </c>
      <c r="D165" s="83">
        <v>0.22645861601085482</v>
      </c>
      <c r="E165" s="83">
        <v>1</v>
      </c>
      <c r="F165" s="83">
        <v>0.21504985577032276</v>
      </c>
      <c r="G165" s="83">
        <v>0</v>
      </c>
      <c r="H165" s="75" t="str">
        <f t="shared" si="6"/>
        <v>Sig</v>
      </c>
      <c r="I165" s="85">
        <f t="shared" si="7"/>
        <v>0.22645861601085482</v>
      </c>
      <c r="J165" s="85">
        <f t="shared" si="8"/>
        <v>0.21504985577032276</v>
      </c>
    </row>
    <row r="166" spans="1:10" x14ac:dyDescent="0.25">
      <c r="A166" s="75" t="s">
        <v>105</v>
      </c>
      <c r="B166" s="75" t="s">
        <v>93</v>
      </c>
      <c r="C166" s="75" t="s">
        <v>112</v>
      </c>
      <c r="D166" s="83">
        <v>0.70378390699794846</v>
      </c>
      <c r="E166" s="83">
        <v>1</v>
      </c>
      <c r="F166" s="83">
        <v>0.73002300613496929</v>
      </c>
      <c r="G166" s="83">
        <v>0</v>
      </c>
      <c r="H166" s="75" t="str">
        <f t="shared" si="6"/>
        <v>Sig</v>
      </c>
      <c r="I166" s="85">
        <f t="shared" si="7"/>
        <v>0.70378390699794846</v>
      </c>
      <c r="J166" s="85">
        <f t="shared" si="8"/>
        <v>0.73002300613496929</v>
      </c>
    </row>
    <row r="167" spans="1:10" x14ac:dyDescent="0.25">
      <c r="A167" s="75" t="s">
        <v>105</v>
      </c>
      <c r="B167" s="75" t="s">
        <v>152</v>
      </c>
      <c r="C167" s="75" t="s">
        <v>113</v>
      </c>
      <c r="D167" s="83">
        <v>0.80462490895848504</v>
      </c>
      <c r="E167" s="83">
        <v>1</v>
      </c>
      <c r="F167" s="83">
        <v>0.83061212373092674</v>
      </c>
      <c r="G167" s="83">
        <v>0</v>
      </c>
      <c r="H167" s="75" t="str">
        <f t="shared" si="6"/>
        <v>Sig</v>
      </c>
      <c r="I167" s="85">
        <f t="shared" si="7"/>
        <v>0.80462490895848504</v>
      </c>
      <c r="J167" s="85">
        <f t="shared" si="8"/>
        <v>0.83061212373092674</v>
      </c>
    </row>
    <row r="168" spans="1:10" x14ac:dyDescent="0.25">
      <c r="A168" s="75" t="s">
        <v>80</v>
      </c>
      <c r="B168" s="75" t="s">
        <v>149</v>
      </c>
      <c r="C168" s="75" t="s">
        <v>97</v>
      </c>
      <c r="D168" s="83">
        <v>0.6484893146647015</v>
      </c>
      <c r="E168" s="83">
        <v>0</v>
      </c>
      <c r="F168" s="83">
        <v>0.66187732854974468</v>
      </c>
      <c r="G168" s="83">
        <v>0</v>
      </c>
      <c r="H168" s="75" t="str">
        <f t="shared" si="6"/>
        <v>Not sig</v>
      </c>
      <c r="I168" s="85">
        <f t="shared" si="7"/>
        <v>0</v>
      </c>
      <c r="J168" s="85">
        <f t="shared" si="8"/>
        <v>0</v>
      </c>
    </row>
    <row r="169" spans="1:10" x14ac:dyDescent="0.25">
      <c r="A169" s="75" t="s">
        <v>80</v>
      </c>
      <c r="B169" s="75" t="s">
        <v>151</v>
      </c>
      <c r="C169" s="75" t="s">
        <v>114</v>
      </c>
      <c r="D169" s="83">
        <v>0.25792253521126762</v>
      </c>
      <c r="E169" s="83">
        <v>1</v>
      </c>
      <c r="F169" s="83">
        <v>0.21575376534489962</v>
      </c>
      <c r="G169" s="83">
        <v>0</v>
      </c>
      <c r="H169" s="75" t="str">
        <f t="shared" si="6"/>
        <v>Sig</v>
      </c>
      <c r="I169" s="85">
        <f t="shared" si="7"/>
        <v>0.25792253521126762</v>
      </c>
      <c r="J169" s="85">
        <f t="shared" si="8"/>
        <v>0.21575376534489962</v>
      </c>
    </row>
    <row r="170" spans="1:10" x14ac:dyDescent="0.25">
      <c r="A170" s="75" t="s">
        <v>80</v>
      </c>
      <c r="B170" s="75" t="s">
        <v>93</v>
      </c>
      <c r="C170" s="75" t="s">
        <v>112</v>
      </c>
      <c r="D170" s="83">
        <v>0.66787003610108309</v>
      </c>
      <c r="E170" s="83">
        <v>1</v>
      </c>
      <c r="F170" s="83">
        <v>0.72760247863104333</v>
      </c>
      <c r="G170" s="83">
        <v>0</v>
      </c>
      <c r="H170" s="75" t="str">
        <f t="shared" si="6"/>
        <v>Sig</v>
      </c>
      <c r="I170" s="85">
        <f t="shared" si="7"/>
        <v>0.66787003610108309</v>
      </c>
      <c r="J170" s="85">
        <f t="shared" si="8"/>
        <v>0.72760247863104333</v>
      </c>
    </row>
    <row r="171" spans="1:10" x14ac:dyDescent="0.25">
      <c r="A171" s="75" t="s">
        <v>80</v>
      </c>
      <c r="B171" s="75" t="s">
        <v>152</v>
      </c>
      <c r="C171" s="75" t="s">
        <v>113</v>
      </c>
      <c r="D171" s="83">
        <v>0.74973488865323434</v>
      </c>
      <c r="E171" s="83">
        <v>1</v>
      </c>
      <c r="F171" s="83">
        <v>0.82887406826206356</v>
      </c>
      <c r="G171" s="83">
        <v>0</v>
      </c>
      <c r="H171" s="75" t="str">
        <f t="shared" si="6"/>
        <v>Sig</v>
      </c>
      <c r="I171" s="85">
        <f t="shared" si="7"/>
        <v>0.74973488865323434</v>
      </c>
      <c r="J171" s="85">
        <f t="shared" si="8"/>
        <v>0.82887406826206356</v>
      </c>
    </row>
    <row r="172" spans="1:10" x14ac:dyDescent="0.25">
      <c r="A172" s="75" t="s">
        <v>78</v>
      </c>
      <c r="B172" s="75" t="s">
        <v>149</v>
      </c>
      <c r="C172" s="75" t="s">
        <v>97</v>
      </c>
      <c r="D172" s="83">
        <v>0.64786687513960239</v>
      </c>
      <c r="E172" s="83">
        <v>1</v>
      </c>
      <c r="F172" s="83">
        <v>0.66400682824192625</v>
      </c>
      <c r="G172" s="83">
        <v>0</v>
      </c>
      <c r="H172" s="75" t="str">
        <f t="shared" si="6"/>
        <v>Sig</v>
      </c>
      <c r="I172" s="85">
        <f t="shared" si="7"/>
        <v>0.64786687513960239</v>
      </c>
      <c r="J172" s="85">
        <f t="shared" si="8"/>
        <v>0.66400682824192625</v>
      </c>
    </row>
    <row r="173" spans="1:10" x14ac:dyDescent="0.25">
      <c r="A173" s="75" t="s">
        <v>78</v>
      </c>
      <c r="B173" s="75" t="s">
        <v>151</v>
      </c>
      <c r="C173" s="75" t="s">
        <v>114</v>
      </c>
      <c r="D173" s="83">
        <v>0.23716129032258065</v>
      </c>
      <c r="E173" s="83">
        <v>1</v>
      </c>
      <c r="F173" s="83">
        <v>0.2130501523586959</v>
      </c>
      <c r="G173" s="83">
        <v>0</v>
      </c>
      <c r="H173" s="75" t="str">
        <f t="shared" si="6"/>
        <v>Sig</v>
      </c>
      <c r="I173" s="85">
        <f t="shared" si="7"/>
        <v>0.23716129032258065</v>
      </c>
      <c r="J173" s="85">
        <f t="shared" si="8"/>
        <v>0.2130501523586959</v>
      </c>
    </row>
    <row r="174" spans="1:10" x14ac:dyDescent="0.25">
      <c r="A174" s="75" t="s">
        <v>78</v>
      </c>
      <c r="B174" s="75" t="s">
        <v>93</v>
      </c>
      <c r="C174" s="75" t="s">
        <v>112</v>
      </c>
      <c r="D174" s="83">
        <v>0.69448373408769448</v>
      </c>
      <c r="E174" s="83">
        <v>1</v>
      </c>
      <c r="F174" s="83">
        <v>0.73188643874533754</v>
      </c>
      <c r="G174" s="83">
        <v>0</v>
      </c>
      <c r="H174" s="75" t="str">
        <f t="shared" si="6"/>
        <v>Sig</v>
      </c>
      <c r="I174" s="85">
        <f t="shared" si="7"/>
        <v>0.69448373408769448</v>
      </c>
      <c r="J174" s="85">
        <f t="shared" si="8"/>
        <v>0.73188643874533754</v>
      </c>
    </row>
    <row r="175" spans="1:10" x14ac:dyDescent="0.25">
      <c r="A175" s="75" t="s">
        <v>78</v>
      </c>
      <c r="B175" s="75" t="s">
        <v>152</v>
      </c>
      <c r="C175" s="75" t="s">
        <v>113</v>
      </c>
      <c r="D175" s="83">
        <v>0.78891406658532337</v>
      </c>
      <c r="E175" s="83">
        <v>1</v>
      </c>
      <c r="F175" s="83">
        <v>0.83349780209921953</v>
      </c>
      <c r="G175" s="83">
        <v>0</v>
      </c>
      <c r="H175" s="75" t="str">
        <f t="shared" si="6"/>
        <v>Sig</v>
      </c>
      <c r="I175" s="85">
        <f t="shared" si="7"/>
        <v>0.78891406658532337</v>
      </c>
      <c r="J175" s="85">
        <f t="shared" si="8"/>
        <v>0.83349780209921953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M71"/>
  <sheetViews>
    <sheetView showGridLines="0" zoomScale="70" zoomScaleNormal="70" workbookViewId="0">
      <pane ySplit="1" topLeftCell="A2" activePane="bottomLeft" state="frozen"/>
      <selection pane="bottomLeft"/>
    </sheetView>
  </sheetViews>
  <sheetFormatPr defaultRowHeight="15" x14ac:dyDescent="0.25"/>
  <cols>
    <col min="1" max="1" width="21.140625" bestFit="1" customWidth="1"/>
    <col min="2" max="2" width="21.140625" style="75" customWidth="1"/>
    <col min="3" max="3" width="21.140625" style="114" bestFit="1" customWidth="1"/>
    <col min="4" max="4" width="65.5703125" style="1" customWidth="1"/>
    <col min="5" max="11" width="13.28515625" style="1" customWidth="1"/>
    <col min="12" max="12" width="13.28515625" customWidth="1"/>
    <col min="13" max="13" width="9.140625" style="77"/>
  </cols>
  <sheetData>
    <row r="1" spans="1:13" x14ac:dyDescent="0.25">
      <c r="A1" s="115" t="s">
        <v>71</v>
      </c>
      <c r="B1" s="115" t="s">
        <v>73</v>
      </c>
      <c r="C1" s="115" t="s">
        <v>197</v>
      </c>
      <c r="D1" s="116" t="s">
        <v>0</v>
      </c>
      <c r="E1" s="116" t="s">
        <v>224</v>
      </c>
      <c r="F1" s="116" t="s">
        <v>225</v>
      </c>
      <c r="G1" s="116" t="s">
        <v>226</v>
      </c>
      <c r="H1" s="116" t="s">
        <v>227</v>
      </c>
      <c r="I1" s="116" t="s">
        <v>228</v>
      </c>
      <c r="J1" s="116" t="s">
        <v>260</v>
      </c>
      <c r="K1" s="116" t="s">
        <v>279</v>
      </c>
      <c r="L1" s="122" t="s">
        <v>234</v>
      </c>
    </row>
    <row r="2" spans="1:13" ht="90" x14ac:dyDescent="0.25">
      <c r="A2" s="117" t="s">
        <v>196</v>
      </c>
      <c r="B2" s="117">
        <v>2014</v>
      </c>
      <c r="C2" s="118" t="s">
        <v>115</v>
      </c>
      <c r="D2" s="119" t="s">
        <v>92</v>
      </c>
      <c r="E2" s="120" t="s">
        <v>229</v>
      </c>
      <c r="F2" s="120" t="s">
        <v>230</v>
      </c>
      <c r="G2" s="120" t="s">
        <v>231</v>
      </c>
      <c r="H2" s="120" t="s">
        <v>232</v>
      </c>
      <c r="I2" s="120" t="s">
        <v>233</v>
      </c>
      <c r="J2" s="120"/>
      <c r="K2" s="120"/>
      <c r="L2" s="123" t="s">
        <v>230</v>
      </c>
      <c r="M2" s="77" t="str">
        <f>CONCATENATE(D2," (",L2,")")</f>
        <v>While you were in the A&amp;E Department, how much information about your condition or treatment was given to you?  (Right amount)</v>
      </c>
    </row>
    <row r="3" spans="1:13" ht="30" x14ac:dyDescent="0.25">
      <c r="A3" s="117" t="s">
        <v>196</v>
      </c>
      <c r="B3" s="117">
        <v>2014</v>
      </c>
      <c r="C3" s="118" t="s">
        <v>116</v>
      </c>
      <c r="D3" s="119" t="s">
        <v>155</v>
      </c>
      <c r="E3" s="120" t="s">
        <v>235</v>
      </c>
      <c r="F3" s="120" t="s">
        <v>236</v>
      </c>
      <c r="G3" s="120" t="s">
        <v>193</v>
      </c>
      <c r="H3" s="120" t="s">
        <v>237</v>
      </c>
      <c r="I3" s="120"/>
      <c r="J3" s="120"/>
      <c r="K3" s="120"/>
      <c r="L3" s="123" t="s">
        <v>235</v>
      </c>
      <c r="M3" s="77" t="str">
        <f t="shared" ref="M3:M48" si="0">CONCATENATE(D3," (",L3,")")</f>
        <v>When you had important questions to ask a doctor, did you get answers that you could understand?  (Yes, always)</v>
      </c>
    </row>
    <row r="4" spans="1:13" ht="30" x14ac:dyDescent="0.25">
      <c r="A4" s="117" t="s">
        <v>196</v>
      </c>
      <c r="B4" s="117">
        <v>2014</v>
      </c>
      <c r="C4" s="118" t="s">
        <v>117</v>
      </c>
      <c r="D4" s="119" t="s">
        <v>156</v>
      </c>
      <c r="E4" s="120" t="s">
        <v>238</v>
      </c>
      <c r="F4" s="120" t="s">
        <v>239</v>
      </c>
      <c r="G4" s="120" t="s">
        <v>193</v>
      </c>
      <c r="H4" s="120"/>
      <c r="I4" s="120"/>
      <c r="J4" s="120"/>
      <c r="K4" s="120"/>
      <c r="L4" s="123" t="s">
        <v>238</v>
      </c>
      <c r="M4" s="77" t="str">
        <f t="shared" si="0"/>
        <v>Were you involved as much as you wanted to be in decisions about your care and treatment?  (Yes, definitely)</v>
      </c>
    </row>
    <row r="5" spans="1:13" ht="30" x14ac:dyDescent="0.25">
      <c r="A5" s="117" t="s">
        <v>196</v>
      </c>
      <c r="B5" s="117">
        <v>2014</v>
      </c>
      <c r="C5" s="118" t="s">
        <v>118</v>
      </c>
      <c r="D5" s="119" t="s">
        <v>157</v>
      </c>
      <c r="E5" s="120" t="s">
        <v>229</v>
      </c>
      <c r="F5" s="120" t="s">
        <v>240</v>
      </c>
      <c r="G5" s="120" t="s">
        <v>231</v>
      </c>
      <c r="H5" s="120"/>
      <c r="I5" s="120"/>
      <c r="J5" s="120"/>
      <c r="K5" s="120"/>
      <c r="L5" s="123" t="s">
        <v>240</v>
      </c>
      <c r="M5" s="77" t="str">
        <f t="shared" si="0"/>
        <v>How much information about your condition or treatment was given to you?  (The right amount)</v>
      </c>
    </row>
    <row r="6" spans="1:13" ht="45" x14ac:dyDescent="0.25">
      <c r="A6" s="117" t="s">
        <v>196</v>
      </c>
      <c r="B6" s="117">
        <v>2014</v>
      </c>
      <c r="C6" s="118" t="s">
        <v>119</v>
      </c>
      <c r="D6" s="119" t="s">
        <v>158</v>
      </c>
      <c r="E6" s="120" t="s">
        <v>241</v>
      </c>
      <c r="F6" s="120" t="s">
        <v>239</v>
      </c>
      <c r="G6" s="120" t="s">
        <v>193</v>
      </c>
      <c r="H6" s="120" t="s">
        <v>242</v>
      </c>
      <c r="I6" s="120"/>
      <c r="J6" s="120"/>
      <c r="K6" s="120"/>
      <c r="L6" s="123" t="s">
        <v>241</v>
      </c>
      <c r="M6" s="77" t="str">
        <f t="shared" si="0"/>
        <v>Beforehand, did a member of staff explain the risks and benefits of the operation or procedure in a way you could understand? (Yes, completely)</v>
      </c>
    </row>
    <row r="7" spans="1:13" ht="45" x14ac:dyDescent="0.25">
      <c r="A7" s="117" t="s">
        <v>196</v>
      </c>
      <c r="B7" s="117">
        <v>2014</v>
      </c>
      <c r="C7" s="118" t="s">
        <v>120</v>
      </c>
      <c r="D7" s="119" t="s">
        <v>159</v>
      </c>
      <c r="E7" s="120" t="s">
        <v>238</v>
      </c>
      <c r="F7" s="120" t="s">
        <v>239</v>
      </c>
      <c r="G7" s="120" t="s">
        <v>193</v>
      </c>
      <c r="H7" s="120" t="s">
        <v>243</v>
      </c>
      <c r="I7" s="120"/>
      <c r="J7" s="120"/>
      <c r="K7" s="120"/>
      <c r="L7" s="123" t="s">
        <v>238</v>
      </c>
      <c r="M7" s="77" t="str">
        <f t="shared" si="0"/>
        <v>Did you feel you were involved in decisions about your discharge from hospital?  (Yes, definitely)</v>
      </c>
    </row>
    <row r="8" spans="1:13" ht="30" x14ac:dyDescent="0.25">
      <c r="A8" s="117" t="s">
        <v>177</v>
      </c>
      <c r="B8" s="117">
        <v>2013</v>
      </c>
      <c r="C8" s="118" t="s">
        <v>203</v>
      </c>
      <c r="D8" s="119" t="s">
        <v>204</v>
      </c>
      <c r="E8" s="120"/>
      <c r="F8" s="120"/>
      <c r="G8" s="120"/>
      <c r="H8" s="120"/>
      <c r="I8" s="120"/>
      <c r="J8" s="120"/>
      <c r="K8" s="120"/>
      <c r="L8" s="124" t="s">
        <v>192</v>
      </c>
      <c r="M8" s="77" t="str">
        <f t="shared" si="0"/>
        <v>Were you offered any of the following choices about where to have your baby? (Yes)</v>
      </c>
    </row>
    <row r="9" spans="1:13" x14ac:dyDescent="0.25">
      <c r="A9" s="117" t="s">
        <v>177</v>
      </c>
      <c r="B9" s="117">
        <v>2013</v>
      </c>
      <c r="C9" s="118" t="s">
        <v>121</v>
      </c>
      <c r="D9" s="121" t="s">
        <v>160</v>
      </c>
      <c r="E9" s="120" t="s">
        <v>246</v>
      </c>
      <c r="F9" s="120" t="s">
        <v>247</v>
      </c>
      <c r="G9" s="120"/>
      <c r="H9" s="120"/>
      <c r="I9" s="120"/>
      <c r="J9" s="120"/>
      <c r="K9" s="120"/>
      <c r="L9" s="124" t="s">
        <v>192</v>
      </c>
      <c r="M9" s="77" t="str">
        <f t="shared" si="0"/>
        <v>Offered the choice to have your baby - Hospitals  (Yes)</v>
      </c>
    </row>
    <row r="10" spans="1:13" ht="30" x14ac:dyDescent="0.25">
      <c r="A10" s="117" t="s">
        <v>177</v>
      </c>
      <c r="B10" s="117">
        <v>2013</v>
      </c>
      <c r="C10" s="118" t="s">
        <v>126</v>
      </c>
      <c r="D10" s="121" t="s">
        <v>161</v>
      </c>
      <c r="E10" s="120" t="s">
        <v>246</v>
      </c>
      <c r="F10" s="120" t="s">
        <v>247</v>
      </c>
      <c r="G10" s="120"/>
      <c r="H10" s="120"/>
      <c r="I10" s="120"/>
      <c r="J10" s="120"/>
      <c r="K10" s="120"/>
      <c r="L10" s="124" t="s">
        <v>192</v>
      </c>
      <c r="M10" s="77" t="str">
        <f t="shared" si="0"/>
        <v>Offered the choice to have your baby - in a midwife led unit or birth centre (Yes)</v>
      </c>
    </row>
    <row r="11" spans="1:13" x14ac:dyDescent="0.25">
      <c r="A11" s="117" t="s">
        <v>177</v>
      </c>
      <c r="B11" s="117">
        <v>2013</v>
      </c>
      <c r="C11" s="118" t="s">
        <v>127</v>
      </c>
      <c r="D11" s="121" t="s">
        <v>162</v>
      </c>
      <c r="E11" s="120" t="s">
        <v>246</v>
      </c>
      <c r="F11" s="120" t="s">
        <v>247</v>
      </c>
      <c r="G11" s="120"/>
      <c r="H11" s="120"/>
      <c r="I11" s="120"/>
      <c r="J11" s="120"/>
      <c r="K11" s="120"/>
      <c r="L11" s="124" t="s">
        <v>192</v>
      </c>
      <c r="M11" s="77" t="str">
        <f t="shared" si="0"/>
        <v>Offered the choice to have your baby - in a consultant led unit  (Yes)</v>
      </c>
    </row>
    <row r="12" spans="1:13" x14ac:dyDescent="0.25">
      <c r="A12" s="117" t="s">
        <v>177</v>
      </c>
      <c r="B12" s="117">
        <v>2013</v>
      </c>
      <c r="C12" s="118" t="s">
        <v>128</v>
      </c>
      <c r="D12" s="121" t="s">
        <v>163</v>
      </c>
      <c r="E12" s="120" t="s">
        <v>246</v>
      </c>
      <c r="F12" s="120" t="s">
        <v>247</v>
      </c>
      <c r="G12" s="120"/>
      <c r="H12" s="120"/>
      <c r="I12" s="120"/>
      <c r="J12" s="120"/>
      <c r="K12" s="120"/>
      <c r="L12" s="124" t="s">
        <v>192</v>
      </c>
      <c r="M12" s="77" t="str">
        <f t="shared" si="0"/>
        <v>Offered the choice to have your baby - at home (Yes)</v>
      </c>
    </row>
    <row r="13" spans="1:13" ht="45" x14ac:dyDescent="0.25">
      <c r="A13" s="117" t="s">
        <v>177</v>
      </c>
      <c r="B13" s="117">
        <v>2013</v>
      </c>
      <c r="C13" s="118" t="s">
        <v>129</v>
      </c>
      <c r="D13" s="121" t="s">
        <v>164</v>
      </c>
      <c r="E13" s="120" t="s">
        <v>238</v>
      </c>
      <c r="F13" s="120" t="s">
        <v>239</v>
      </c>
      <c r="G13" s="120" t="s">
        <v>193</v>
      </c>
      <c r="H13" s="120" t="s">
        <v>244</v>
      </c>
      <c r="I13" s="120" t="s">
        <v>233</v>
      </c>
      <c r="J13" s="120"/>
      <c r="K13" s="120"/>
      <c r="L13" s="123" t="s">
        <v>238</v>
      </c>
      <c r="M13" s="77" t="str">
        <f t="shared" si="0"/>
        <v>Did you get enough information from either a midwife or doctor to help you decide where to have your baby? (Yes, definitely)</v>
      </c>
    </row>
    <row r="14" spans="1:13" ht="45" x14ac:dyDescent="0.25">
      <c r="A14" s="117" t="s">
        <v>177</v>
      </c>
      <c r="B14" s="117">
        <v>2013</v>
      </c>
      <c r="C14" s="118" t="s">
        <v>130</v>
      </c>
      <c r="D14" s="121" t="s">
        <v>165</v>
      </c>
      <c r="E14" s="120" t="s">
        <v>192</v>
      </c>
      <c r="F14" s="120" t="s">
        <v>193</v>
      </c>
      <c r="G14" s="120" t="s">
        <v>233</v>
      </c>
      <c r="H14" s="120"/>
      <c r="I14" s="120"/>
      <c r="J14" s="120"/>
      <c r="K14" s="120"/>
      <c r="L14" s="123" t="s">
        <v>192</v>
      </c>
      <c r="M14" s="77" t="str">
        <f t="shared" si="0"/>
        <v>During your pregnancy were you given a choice about where your antenatal check-ups would take place? (Yes)</v>
      </c>
    </row>
    <row r="15" spans="1:13" ht="30" x14ac:dyDescent="0.25">
      <c r="A15" s="117" t="s">
        <v>177</v>
      </c>
      <c r="B15" s="117">
        <v>2013</v>
      </c>
      <c r="C15" s="118" t="s">
        <v>131</v>
      </c>
      <c r="D15" s="121" t="s">
        <v>166</v>
      </c>
      <c r="E15" s="120" t="s">
        <v>235</v>
      </c>
      <c r="F15" s="120" t="s">
        <v>236</v>
      </c>
      <c r="G15" s="120" t="s">
        <v>193</v>
      </c>
      <c r="H15" s="120" t="s">
        <v>245</v>
      </c>
      <c r="I15" s="120"/>
      <c r="J15" s="120"/>
      <c r="K15" s="120"/>
      <c r="L15" s="123" t="s">
        <v>235</v>
      </c>
      <c r="M15" s="77" t="str">
        <f t="shared" si="0"/>
        <v>During your antenatal check-ups, were you given enough time to ask questions or discuss your pregnancy? (Yes, always)</v>
      </c>
    </row>
    <row r="16" spans="1:13" ht="30" x14ac:dyDescent="0.25">
      <c r="A16" s="117" t="s">
        <v>177</v>
      </c>
      <c r="B16" s="117">
        <v>2013</v>
      </c>
      <c r="C16" s="118" t="s">
        <v>132</v>
      </c>
      <c r="D16" s="121" t="s">
        <v>167</v>
      </c>
      <c r="E16" s="120" t="s">
        <v>235</v>
      </c>
      <c r="F16" s="120" t="s">
        <v>236</v>
      </c>
      <c r="G16" s="120" t="s">
        <v>193</v>
      </c>
      <c r="H16" s="120" t="s">
        <v>245</v>
      </c>
      <c r="I16" s="120"/>
      <c r="J16" s="120"/>
      <c r="K16" s="120"/>
      <c r="L16" s="123" t="s">
        <v>235</v>
      </c>
      <c r="M16" s="77" t="str">
        <f t="shared" si="0"/>
        <v>During your antenatal check-ups, did the midwives listen to you? (Yes, always)</v>
      </c>
    </row>
    <row r="17" spans="1:13" ht="45" x14ac:dyDescent="0.25">
      <c r="A17" s="117" t="s">
        <v>177</v>
      </c>
      <c r="B17" s="117">
        <v>2013</v>
      </c>
      <c r="C17" s="118" t="s">
        <v>133</v>
      </c>
      <c r="D17" s="121" t="s">
        <v>168</v>
      </c>
      <c r="E17" s="120" t="s">
        <v>235</v>
      </c>
      <c r="F17" s="120" t="s">
        <v>236</v>
      </c>
      <c r="G17" s="120" t="s">
        <v>193</v>
      </c>
      <c r="H17" s="120" t="s">
        <v>248</v>
      </c>
      <c r="I17" s="120" t="s">
        <v>233</v>
      </c>
      <c r="J17" s="120"/>
      <c r="K17" s="120"/>
      <c r="L17" s="123" t="s">
        <v>235</v>
      </c>
      <c r="M17" s="77" t="str">
        <f t="shared" si="0"/>
        <v>Thinking about your antenatal care, were you involved enough in decisions about your care? (Yes, always)</v>
      </c>
    </row>
    <row r="18" spans="1:13" ht="45" x14ac:dyDescent="0.25">
      <c r="A18" s="117" t="s">
        <v>177</v>
      </c>
      <c r="B18" s="117">
        <v>2013</v>
      </c>
      <c r="C18" s="118" t="s">
        <v>134</v>
      </c>
      <c r="D18" s="121" t="s">
        <v>169</v>
      </c>
      <c r="E18" s="120" t="s">
        <v>235</v>
      </c>
      <c r="F18" s="120" t="s">
        <v>236</v>
      </c>
      <c r="G18" s="120" t="s">
        <v>193</v>
      </c>
      <c r="H18" s="120" t="s">
        <v>248</v>
      </c>
      <c r="I18" s="120" t="s">
        <v>233</v>
      </c>
      <c r="J18" s="120"/>
      <c r="K18" s="120"/>
      <c r="L18" s="123" t="s">
        <v>235</v>
      </c>
      <c r="M18" s="77" t="str">
        <f t="shared" si="0"/>
        <v>Thinking about your care during labour and birth, were you involved enough in decisions about your care? (Yes, always)</v>
      </c>
    </row>
    <row r="19" spans="1:13" ht="45" x14ac:dyDescent="0.25">
      <c r="A19" s="117" t="s">
        <v>177</v>
      </c>
      <c r="B19" s="117">
        <v>2013</v>
      </c>
      <c r="C19" s="118" t="s">
        <v>135</v>
      </c>
      <c r="D19" s="121" t="s">
        <v>170</v>
      </c>
      <c r="E19" s="120" t="s">
        <v>235</v>
      </c>
      <c r="F19" s="120" t="s">
        <v>236</v>
      </c>
      <c r="G19" s="120" t="s">
        <v>193</v>
      </c>
      <c r="H19" s="120" t="s">
        <v>233</v>
      </c>
      <c r="I19" s="120"/>
      <c r="J19" s="120"/>
      <c r="K19" s="120"/>
      <c r="L19" s="123" t="s">
        <v>235</v>
      </c>
      <c r="M19" s="77" t="str">
        <f t="shared" si="0"/>
        <v>Thinking about the care you received in hospital after the birth of your baby, were you given the information or explanations you needed? (Yes, always)</v>
      </c>
    </row>
    <row r="20" spans="1:13" ht="45" x14ac:dyDescent="0.25">
      <c r="A20" s="117" t="s">
        <v>177</v>
      </c>
      <c r="B20" s="117">
        <v>2013</v>
      </c>
      <c r="C20" s="118" t="s">
        <v>136</v>
      </c>
      <c r="D20" s="121" t="s">
        <v>171</v>
      </c>
      <c r="E20" s="120" t="s">
        <v>235</v>
      </c>
      <c r="F20" s="120" t="s">
        <v>236</v>
      </c>
      <c r="G20" s="120" t="s">
        <v>193</v>
      </c>
      <c r="H20" s="120" t="s">
        <v>233</v>
      </c>
      <c r="I20" s="120"/>
      <c r="J20" s="120"/>
      <c r="K20" s="120"/>
      <c r="L20" s="123" t="s">
        <v>235</v>
      </c>
      <c r="M20" s="77" t="str">
        <f t="shared" si="0"/>
        <v>Were your decisions about how you wanted to feed your baby respected by midwives? (Yes, always)</v>
      </c>
    </row>
    <row r="21" spans="1:13" ht="45" x14ac:dyDescent="0.25">
      <c r="A21" s="117" t="s">
        <v>177</v>
      </c>
      <c r="B21" s="117">
        <v>2013</v>
      </c>
      <c r="C21" s="118" t="s">
        <v>137</v>
      </c>
      <c r="D21" s="121" t="s">
        <v>172</v>
      </c>
      <c r="E21" s="120" t="s">
        <v>235</v>
      </c>
      <c r="F21" s="120" t="s">
        <v>236</v>
      </c>
      <c r="G21" s="120" t="s">
        <v>193</v>
      </c>
      <c r="H21" s="120" t="s">
        <v>233</v>
      </c>
      <c r="I21" s="120"/>
      <c r="J21" s="120"/>
      <c r="K21" s="120"/>
      <c r="L21" s="123" t="s">
        <v>235</v>
      </c>
      <c r="M21" s="77" t="str">
        <f t="shared" si="0"/>
        <v>Did you feel that the midwife or midwives that you saw always listened to you? (Yes, always)</v>
      </c>
    </row>
    <row r="22" spans="1:13" ht="105" x14ac:dyDescent="0.25">
      <c r="A22" s="117" t="s">
        <v>181</v>
      </c>
      <c r="B22" s="117">
        <v>2014</v>
      </c>
      <c r="C22" s="118" t="s">
        <v>97</v>
      </c>
      <c r="D22" s="121" t="s">
        <v>149</v>
      </c>
      <c r="E22" s="120" t="s">
        <v>238</v>
      </c>
      <c r="F22" s="120" t="s">
        <v>239</v>
      </c>
      <c r="G22" s="120" t="s">
        <v>249</v>
      </c>
      <c r="H22" s="120" t="s">
        <v>250</v>
      </c>
      <c r="I22" s="120" t="s">
        <v>251</v>
      </c>
      <c r="J22" s="120"/>
      <c r="K22" s="120"/>
      <c r="L22" s="123" t="s">
        <v>238</v>
      </c>
      <c r="M22" s="77" t="str">
        <f t="shared" si="0"/>
        <v>Do you think your views were taken into account when the team of doctors and nurses caring for you were discussing which treatment you should have? (Yes, definitely)</v>
      </c>
    </row>
    <row r="23" spans="1:13" ht="75" x14ac:dyDescent="0.25">
      <c r="A23" s="117" t="s">
        <v>181</v>
      </c>
      <c r="B23" s="117">
        <v>2014</v>
      </c>
      <c r="C23" s="118" t="s">
        <v>112</v>
      </c>
      <c r="D23" s="121" t="s">
        <v>93</v>
      </c>
      <c r="E23" s="120" t="s">
        <v>238</v>
      </c>
      <c r="F23" s="120" t="s">
        <v>239</v>
      </c>
      <c r="G23" s="120" t="s">
        <v>252</v>
      </c>
      <c r="H23" s="120" t="s">
        <v>251</v>
      </c>
      <c r="I23" s="120"/>
      <c r="J23" s="120"/>
      <c r="K23" s="120"/>
      <c r="L23" s="123" t="s">
        <v>238</v>
      </c>
      <c r="M23" s="77" t="str">
        <f t="shared" si="0"/>
        <v>Were you involved as much as you wanted to be in decisions about your care and treatment? (Yes, definitely)</v>
      </c>
    </row>
    <row r="24" spans="1:13" ht="45" x14ac:dyDescent="0.25">
      <c r="A24" s="117" t="s">
        <v>181</v>
      </c>
      <c r="B24" s="117">
        <v>2014</v>
      </c>
      <c r="C24" s="118" t="s">
        <v>113</v>
      </c>
      <c r="D24" s="121" t="s">
        <v>152</v>
      </c>
      <c r="E24" s="120" t="s">
        <v>253</v>
      </c>
      <c r="F24" s="120" t="s">
        <v>254</v>
      </c>
      <c r="G24" s="120" t="s">
        <v>255</v>
      </c>
      <c r="H24" s="120" t="s">
        <v>256</v>
      </c>
      <c r="I24" s="120"/>
      <c r="J24" s="120"/>
      <c r="K24" s="120"/>
      <c r="L24" s="123" t="s">
        <v>253</v>
      </c>
      <c r="M24" s="77" t="str">
        <f t="shared" si="0"/>
        <v>When you had important questions to ask a doctor, how often did you get answers that you could understand? (All or most of the time)</v>
      </c>
    </row>
    <row r="25" spans="1:13" ht="60" x14ac:dyDescent="0.25">
      <c r="A25" s="117" t="s">
        <v>181</v>
      </c>
      <c r="B25" s="117">
        <v>2014</v>
      </c>
      <c r="C25" s="118" t="s">
        <v>114</v>
      </c>
      <c r="D25" s="121" t="s">
        <v>151</v>
      </c>
      <c r="E25" s="120" t="s">
        <v>192</v>
      </c>
      <c r="F25" s="120" t="s">
        <v>193</v>
      </c>
      <c r="G25" s="120" t="s">
        <v>233</v>
      </c>
      <c r="H25" s="120"/>
      <c r="I25" s="120"/>
      <c r="J25" s="120"/>
      <c r="K25" s="120"/>
      <c r="L25" s="123" t="s">
        <v>192</v>
      </c>
      <c r="M25" s="77" t="str">
        <f t="shared" si="0"/>
        <v>Have you been offered a written assessment and care plan? A care plan is a document that sets out your needs and goals for caring for your cancer. It is an agreement or plan between you and your health professional to help meet those goals (Yes)</v>
      </c>
    </row>
    <row r="26" spans="1:13" ht="45" x14ac:dyDescent="0.25">
      <c r="A26" s="117" t="s">
        <v>179</v>
      </c>
      <c r="B26" s="117">
        <v>2014</v>
      </c>
      <c r="C26" s="118">
        <v>10</v>
      </c>
      <c r="D26" s="121" t="s">
        <v>74</v>
      </c>
      <c r="E26" s="120" t="s">
        <v>238</v>
      </c>
      <c r="F26" s="120" t="s">
        <v>239</v>
      </c>
      <c r="G26" s="120" t="s">
        <v>193</v>
      </c>
      <c r="H26" s="120" t="s">
        <v>323</v>
      </c>
      <c r="I26" s="120"/>
      <c r="J26" s="120"/>
      <c r="K26" s="120"/>
      <c r="L26" s="123" t="s">
        <v>238</v>
      </c>
      <c r="M26" s="77" t="str">
        <f t="shared" si="0"/>
        <v>Did you have enough time to discuss your health or medical problem with the doctor or nurse?  (Yes, definitely)</v>
      </c>
    </row>
    <row r="27" spans="1:13" ht="45" x14ac:dyDescent="0.25">
      <c r="A27" s="117" t="s">
        <v>179</v>
      </c>
      <c r="B27" s="117">
        <v>2014</v>
      </c>
      <c r="C27" s="118">
        <v>11</v>
      </c>
      <c r="D27" s="121" t="s">
        <v>89</v>
      </c>
      <c r="E27" s="120" t="s">
        <v>241</v>
      </c>
      <c r="F27" s="120" t="s">
        <v>239</v>
      </c>
      <c r="G27" s="120" t="s">
        <v>193</v>
      </c>
      <c r="H27" s="120" t="s">
        <v>257</v>
      </c>
      <c r="I27" s="120"/>
      <c r="J27" s="120"/>
      <c r="K27" s="120"/>
      <c r="L27" s="123" t="s">
        <v>241</v>
      </c>
      <c r="M27" s="77" t="str">
        <f t="shared" si="0"/>
        <v>While you were in the A&amp;E Department, did a doctor or nurse explain your condition and treatment in a way you could understand?  (Yes, completely)</v>
      </c>
    </row>
    <row r="28" spans="1:13" ht="30" x14ac:dyDescent="0.25">
      <c r="A28" s="117" t="s">
        <v>179</v>
      </c>
      <c r="B28" s="117">
        <v>2014</v>
      </c>
      <c r="C28" s="118">
        <v>12</v>
      </c>
      <c r="D28" s="121" t="s">
        <v>90</v>
      </c>
      <c r="E28" s="120" t="s">
        <v>238</v>
      </c>
      <c r="F28" s="120" t="s">
        <v>239</v>
      </c>
      <c r="G28" s="120" t="s">
        <v>193</v>
      </c>
      <c r="H28" s="120"/>
      <c r="I28" s="120"/>
      <c r="J28" s="120"/>
      <c r="K28" s="120"/>
      <c r="L28" s="123" t="s">
        <v>238</v>
      </c>
      <c r="M28" s="77" t="str">
        <f t="shared" si="0"/>
        <v>Did the doctors and nurses listen to what you had to say?  (Yes, definitely)</v>
      </c>
    </row>
    <row r="29" spans="1:13" ht="75" x14ac:dyDescent="0.25">
      <c r="A29" s="117" t="s">
        <v>179</v>
      </c>
      <c r="B29" s="117">
        <v>2014</v>
      </c>
      <c r="C29" s="118">
        <v>16</v>
      </c>
      <c r="D29" s="121" t="s">
        <v>91</v>
      </c>
      <c r="E29" s="120" t="s">
        <v>238</v>
      </c>
      <c r="F29" s="120" t="s">
        <v>239</v>
      </c>
      <c r="G29" s="120" t="s">
        <v>193</v>
      </c>
      <c r="H29" s="120" t="s">
        <v>258</v>
      </c>
      <c r="I29" s="120" t="s">
        <v>259</v>
      </c>
      <c r="J29" s="120" t="s">
        <v>261</v>
      </c>
      <c r="K29" s="120"/>
      <c r="L29" s="123" t="s">
        <v>238</v>
      </c>
      <c r="M29" s="77" t="str">
        <f t="shared" si="0"/>
        <v>If your family or someone else close to you wanted to talk to a doctor, did they have enough opportunity to do so?  (Yes, definitely)</v>
      </c>
    </row>
    <row r="30" spans="1:13" ht="90" x14ac:dyDescent="0.25">
      <c r="A30" s="117" t="s">
        <v>179</v>
      </c>
      <c r="B30" s="117">
        <v>2014</v>
      </c>
      <c r="C30" s="118">
        <v>17</v>
      </c>
      <c r="D30" s="121" t="s">
        <v>92</v>
      </c>
      <c r="E30" s="120" t="s">
        <v>229</v>
      </c>
      <c r="F30" s="120" t="s">
        <v>230</v>
      </c>
      <c r="G30" s="120" t="s">
        <v>231</v>
      </c>
      <c r="H30" s="120" t="s">
        <v>262</v>
      </c>
      <c r="I30" s="120"/>
      <c r="J30" s="120"/>
      <c r="K30" s="120"/>
      <c r="L30" s="123" t="s">
        <v>230</v>
      </c>
      <c r="M30" s="77" t="str">
        <f t="shared" si="0"/>
        <v>While you were in the A&amp;E Department, how much information about your condition or treatment was given to you?  (Right amount)</v>
      </c>
    </row>
    <row r="31" spans="1:13" ht="30" x14ac:dyDescent="0.25">
      <c r="A31" s="117" t="s">
        <v>179</v>
      </c>
      <c r="B31" s="117">
        <v>2014</v>
      </c>
      <c r="C31" s="118">
        <v>21</v>
      </c>
      <c r="D31" s="121" t="s">
        <v>93</v>
      </c>
      <c r="E31" s="120" t="s">
        <v>192</v>
      </c>
      <c r="F31" s="120" t="s">
        <v>193</v>
      </c>
      <c r="G31" s="120"/>
      <c r="H31" s="120"/>
      <c r="I31" s="120"/>
      <c r="J31" s="120"/>
      <c r="K31" s="120"/>
      <c r="L31" s="123" t="s">
        <v>192</v>
      </c>
      <c r="M31" s="77" t="str">
        <f t="shared" si="0"/>
        <v>Were you involved as much as you wanted to be in decisions about your care and treatment? (Yes)</v>
      </c>
    </row>
    <row r="32" spans="1:13" x14ac:dyDescent="0.25">
      <c r="A32" s="117" t="s">
        <v>178</v>
      </c>
      <c r="B32" s="117">
        <v>2014</v>
      </c>
      <c r="C32" s="118">
        <v>37</v>
      </c>
      <c r="D32" s="121" t="s">
        <v>64</v>
      </c>
      <c r="E32" s="120" t="s">
        <v>192</v>
      </c>
      <c r="F32" s="120" t="s">
        <v>193</v>
      </c>
      <c r="G32" s="120"/>
      <c r="H32" s="120"/>
      <c r="I32" s="120"/>
      <c r="J32" s="120"/>
      <c r="K32" s="120"/>
      <c r="L32" s="123" t="s">
        <v>192</v>
      </c>
      <c r="M32" s="77" t="str">
        <f t="shared" si="0"/>
        <v>Did you help put your written care plan together? (Yes)</v>
      </c>
    </row>
    <row r="33" spans="1:13" ht="30" x14ac:dyDescent="0.25">
      <c r="A33" s="117" t="s">
        <v>178</v>
      </c>
      <c r="B33" s="117">
        <v>2014</v>
      </c>
      <c r="C33" s="118">
        <v>39</v>
      </c>
      <c r="D33" s="121" t="s">
        <v>68</v>
      </c>
      <c r="E33" s="120" t="s">
        <v>192</v>
      </c>
      <c r="F33" s="120" t="s">
        <v>193</v>
      </c>
      <c r="G33" s="120" t="s">
        <v>245</v>
      </c>
      <c r="H33" s="120"/>
      <c r="I33" s="120"/>
      <c r="J33" s="120"/>
      <c r="K33" s="120"/>
      <c r="L33" s="123" t="s">
        <v>192</v>
      </c>
      <c r="M33" s="77" t="str">
        <f t="shared" si="0"/>
        <v>Does your GP, nurse or other health professional review your written care plan with you regularly? (Yes)</v>
      </c>
    </row>
    <row r="34" spans="1:13" ht="30" x14ac:dyDescent="0.25">
      <c r="A34" s="117" t="s">
        <v>178</v>
      </c>
      <c r="B34" s="117">
        <v>2014</v>
      </c>
      <c r="C34" s="118" t="s">
        <v>3</v>
      </c>
      <c r="D34" s="121" t="s">
        <v>6</v>
      </c>
      <c r="E34" s="120" t="s">
        <v>263</v>
      </c>
      <c r="F34" s="120" t="s">
        <v>264</v>
      </c>
      <c r="G34" s="120" t="s">
        <v>265</v>
      </c>
      <c r="H34" s="120" t="s">
        <v>266</v>
      </c>
      <c r="I34" s="120" t="s">
        <v>267</v>
      </c>
      <c r="J34" s="120" t="s">
        <v>268</v>
      </c>
      <c r="K34" s="120"/>
      <c r="L34" s="123" t="s">
        <v>269</v>
      </c>
      <c r="M34" s="77" t="str">
        <f t="shared" si="0"/>
        <v>Rating of GP Listening to you (Very good &amp; Good)</v>
      </c>
    </row>
    <row r="35" spans="1:13" ht="30" x14ac:dyDescent="0.25">
      <c r="A35" s="117" t="s">
        <v>178</v>
      </c>
      <c r="B35" s="117">
        <v>2014</v>
      </c>
      <c r="C35" s="118" t="s">
        <v>54</v>
      </c>
      <c r="D35" s="121" t="s">
        <v>55</v>
      </c>
      <c r="E35" s="120" t="s">
        <v>263</v>
      </c>
      <c r="F35" s="120" t="s">
        <v>264</v>
      </c>
      <c r="G35" s="120" t="s">
        <v>265</v>
      </c>
      <c r="H35" s="120" t="s">
        <v>266</v>
      </c>
      <c r="I35" s="120" t="s">
        <v>267</v>
      </c>
      <c r="J35" s="120" t="s">
        <v>268</v>
      </c>
      <c r="K35" s="120"/>
      <c r="L35" s="123" t="s">
        <v>269</v>
      </c>
      <c r="M35" s="77" t="str">
        <f t="shared" si="0"/>
        <v>Rating of GP involving you in decisions about your care (Very good &amp; Good)</v>
      </c>
    </row>
    <row r="36" spans="1:13" ht="30" x14ac:dyDescent="0.25">
      <c r="A36" s="117" t="s">
        <v>178</v>
      </c>
      <c r="B36" s="117">
        <v>2014</v>
      </c>
      <c r="C36" s="118" t="s">
        <v>59</v>
      </c>
      <c r="D36" s="121" t="s">
        <v>60</v>
      </c>
      <c r="E36" s="120" t="s">
        <v>263</v>
      </c>
      <c r="F36" s="120" t="s">
        <v>264</v>
      </c>
      <c r="G36" s="120" t="s">
        <v>265</v>
      </c>
      <c r="H36" s="120" t="s">
        <v>266</v>
      </c>
      <c r="I36" s="120" t="s">
        <v>267</v>
      </c>
      <c r="J36" s="120" t="s">
        <v>268</v>
      </c>
      <c r="K36" s="120"/>
      <c r="L36" s="123" t="s">
        <v>269</v>
      </c>
      <c r="M36" s="77" t="str">
        <f t="shared" si="0"/>
        <v>Rating of nurse Listening to you (Very good &amp; Good)</v>
      </c>
    </row>
    <row r="37" spans="1:13" ht="30" x14ac:dyDescent="0.25">
      <c r="A37" s="117" t="s">
        <v>178</v>
      </c>
      <c r="B37" s="117">
        <v>2014</v>
      </c>
      <c r="C37" s="118" t="s">
        <v>63</v>
      </c>
      <c r="D37" s="121" t="s">
        <v>62</v>
      </c>
      <c r="E37" s="120" t="s">
        <v>263</v>
      </c>
      <c r="F37" s="120" t="s">
        <v>264</v>
      </c>
      <c r="G37" s="120" t="s">
        <v>265</v>
      </c>
      <c r="H37" s="120" t="s">
        <v>266</v>
      </c>
      <c r="I37" s="120" t="s">
        <v>267</v>
      </c>
      <c r="J37" s="120" t="s">
        <v>268</v>
      </c>
      <c r="K37" s="120"/>
      <c r="L37" s="123" t="s">
        <v>269</v>
      </c>
      <c r="M37" s="77" t="str">
        <f t="shared" si="0"/>
        <v>Rating of nurse involving you in decisions about your care (Very good &amp; Good)</v>
      </c>
    </row>
    <row r="38" spans="1:13" ht="45" x14ac:dyDescent="0.25">
      <c r="A38" s="117" t="s">
        <v>180</v>
      </c>
      <c r="B38" s="117">
        <v>2015</v>
      </c>
      <c r="C38" s="118" t="s">
        <v>212</v>
      </c>
      <c r="D38" s="121" t="s">
        <v>173</v>
      </c>
      <c r="E38" s="120" t="s">
        <v>238</v>
      </c>
      <c r="F38" s="120" t="s">
        <v>239</v>
      </c>
      <c r="G38" s="120" t="s">
        <v>193</v>
      </c>
      <c r="H38" s="120" t="s">
        <v>233</v>
      </c>
      <c r="I38" s="120"/>
      <c r="J38" s="120"/>
      <c r="K38" s="120"/>
      <c r="L38" s="123" t="s">
        <v>238</v>
      </c>
      <c r="M38" s="77" t="str">
        <f t="shared" si="0"/>
        <v>Did the person or people you saw listen carefully to you? (Yes, definitely)</v>
      </c>
    </row>
    <row r="39" spans="1:13" ht="45" x14ac:dyDescent="0.25">
      <c r="A39" s="117" t="s">
        <v>180</v>
      </c>
      <c r="B39" s="117">
        <v>2015</v>
      </c>
      <c r="C39" s="118" t="s">
        <v>141</v>
      </c>
      <c r="D39" s="121" t="s">
        <v>216</v>
      </c>
      <c r="E39" s="120" t="s">
        <v>238</v>
      </c>
      <c r="F39" s="120" t="s">
        <v>239</v>
      </c>
      <c r="G39" s="120" t="s">
        <v>193</v>
      </c>
      <c r="H39" s="120" t="s">
        <v>233</v>
      </c>
      <c r="I39" s="120"/>
      <c r="J39" s="120"/>
      <c r="K39" s="120"/>
      <c r="L39" s="123" t="s">
        <v>238</v>
      </c>
      <c r="M39" s="77" t="str">
        <f t="shared" si="0"/>
        <v>Were you given enough time to discuss your needs and treatment? (Yes, definitely)</v>
      </c>
    </row>
    <row r="40" spans="1:13" ht="30" x14ac:dyDescent="0.25">
      <c r="A40" s="117" t="s">
        <v>180</v>
      </c>
      <c r="B40" s="117">
        <v>2015</v>
      </c>
      <c r="C40" s="118" t="s">
        <v>213</v>
      </c>
      <c r="D40" s="121" t="s">
        <v>174</v>
      </c>
      <c r="E40" s="120" t="s">
        <v>238</v>
      </c>
      <c r="F40" s="120" t="s">
        <v>239</v>
      </c>
      <c r="G40" s="120" t="s">
        <v>193</v>
      </c>
      <c r="H40" s="120"/>
      <c r="I40" s="120"/>
      <c r="J40" s="120"/>
      <c r="K40" s="120"/>
      <c r="L40" s="123" t="s">
        <v>238</v>
      </c>
      <c r="M40" s="77" t="str">
        <f t="shared" si="0"/>
        <v>Have you agreed with someone from NHS mental health services what care you will receive? (Yes, definitely)</v>
      </c>
    </row>
    <row r="41" spans="1:13" ht="45" x14ac:dyDescent="0.25">
      <c r="A41" s="117" t="s">
        <v>180</v>
      </c>
      <c r="B41" s="117">
        <v>2015</v>
      </c>
      <c r="C41" s="118" t="s">
        <v>142</v>
      </c>
      <c r="D41" s="121" t="s">
        <v>217</v>
      </c>
      <c r="E41" s="120" t="s">
        <v>238</v>
      </c>
      <c r="F41" s="120" t="s">
        <v>239</v>
      </c>
      <c r="G41" s="120" t="s">
        <v>270</v>
      </c>
      <c r="H41" s="120" t="s">
        <v>271</v>
      </c>
      <c r="I41" s="120" t="s">
        <v>233</v>
      </c>
      <c r="J41" s="120"/>
      <c r="K41" s="120"/>
      <c r="L41" s="123" t="s">
        <v>238</v>
      </c>
      <c r="M41" s="77" t="str">
        <f t="shared" si="0"/>
        <v>Were you involved as much as you wanted to be in agreeing what care you will receive? (Yes, definitely)</v>
      </c>
    </row>
    <row r="42" spans="1:13" ht="45" x14ac:dyDescent="0.25">
      <c r="A42" s="117" t="s">
        <v>180</v>
      </c>
      <c r="B42" s="117">
        <v>2015</v>
      </c>
      <c r="C42" s="118" t="s">
        <v>143</v>
      </c>
      <c r="D42" s="121" t="s">
        <v>218</v>
      </c>
      <c r="E42" s="120" t="s">
        <v>192</v>
      </c>
      <c r="F42" s="120" t="s">
        <v>193</v>
      </c>
      <c r="G42" s="120" t="s">
        <v>233</v>
      </c>
      <c r="H42" s="120"/>
      <c r="I42" s="120"/>
      <c r="J42" s="120"/>
      <c r="K42" s="120"/>
      <c r="L42" s="123" t="s">
        <v>192</v>
      </c>
      <c r="M42" s="77" t="str">
        <f t="shared" si="0"/>
        <v>In the last 12 months have you had a formal meeting with someone from NHS mental health service to discuss how your care is working? (Yes)</v>
      </c>
    </row>
    <row r="43" spans="1:13" ht="45" x14ac:dyDescent="0.25">
      <c r="A43" s="117" t="s">
        <v>180</v>
      </c>
      <c r="B43" s="117">
        <v>2015</v>
      </c>
      <c r="C43" s="118" t="s">
        <v>144</v>
      </c>
      <c r="D43" s="121" t="s">
        <v>175</v>
      </c>
      <c r="E43" s="120" t="s">
        <v>238</v>
      </c>
      <c r="F43" s="120" t="s">
        <v>239</v>
      </c>
      <c r="G43" s="120" t="s">
        <v>270</v>
      </c>
      <c r="H43" s="120" t="s">
        <v>271</v>
      </c>
      <c r="I43" s="120" t="s">
        <v>233</v>
      </c>
      <c r="J43" s="120"/>
      <c r="K43" s="120"/>
      <c r="L43" s="123" t="s">
        <v>238</v>
      </c>
      <c r="M43" s="77" t="str">
        <f t="shared" si="0"/>
        <v>Were you involved as much as you wanted to be in discussing how your care is working? (Yes, definitely)</v>
      </c>
    </row>
    <row r="44" spans="1:13" ht="75" x14ac:dyDescent="0.25">
      <c r="A44" s="117" t="s">
        <v>180</v>
      </c>
      <c r="B44" s="117">
        <v>2015</v>
      </c>
      <c r="C44" s="118" t="s">
        <v>97</v>
      </c>
      <c r="D44" s="121" t="s">
        <v>219</v>
      </c>
      <c r="E44" s="120" t="s">
        <v>238</v>
      </c>
      <c r="F44" s="120" t="s">
        <v>239</v>
      </c>
      <c r="G44" s="120" t="s">
        <v>193</v>
      </c>
      <c r="H44" s="120" t="s">
        <v>272</v>
      </c>
      <c r="I44" s="120" t="s">
        <v>233</v>
      </c>
      <c r="J44" s="120"/>
      <c r="K44" s="120"/>
      <c r="L44" s="123" t="s">
        <v>238</v>
      </c>
      <c r="M44" s="77" t="str">
        <f t="shared" si="0"/>
        <v>Did you feel that decisions were made together by you and the person you saw during this discussion? (Yes, definitely)</v>
      </c>
    </row>
    <row r="45" spans="1:13" ht="45" x14ac:dyDescent="0.25">
      <c r="A45" s="117" t="s">
        <v>180</v>
      </c>
      <c r="B45" s="117">
        <v>2015</v>
      </c>
      <c r="C45" s="118" t="s">
        <v>116</v>
      </c>
      <c r="D45" s="121" t="s">
        <v>220</v>
      </c>
      <c r="E45" s="120" t="s">
        <v>238</v>
      </c>
      <c r="F45" s="120" t="s">
        <v>239</v>
      </c>
      <c r="G45" s="120" t="s">
        <v>270</v>
      </c>
      <c r="H45" s="120" t="s">
        <v>271</v>
      </c>
      <c r="I45" s="120" t="s">
        <v>233</v>
      </c>
      <c r="J45" s="120"/>
      <c r="K45" s="120"/>
      <c r="L45" s="123" t="s">
        <v>238</v>
      </c>
      <c r="M45" s="77" t="str">
        <f t="shared" si="0"/>
        <v>Were you involved as much as you wanted to be in decisions about which medicines you receive? (Yes, definitely)</v>
      </c>
    </row>
    <row r="46" spans="1:13" ht="45" x14ac:dyDescent="0.25">
      <c r="A46" s="117" t="s">
        <v>180</v>
      </c>
      <c r="B46" s="117">
        <v>2015</v>
      </c>
      <c r="C46" s="118" t="s">
        <v>214</v>
      </c>
      <c r="D46" s="121" t="s">
        <v>221</v>
      </c>
      <c r="E46" s="120" t="s">
        <v>238</v>
      </c>
      <c r="F46" s="120" t="s">
        <v>239</v>
      </c>
      <c r="G46" s="120" t="s">
        <v>193</v>
      </c>
      <c r="H46" s="120" t="s">
        <v>273</v>
      </c>
      <c r="I46" s="120"/>
      <c r="J46" s="120"/>
      <c r="K46" s="120"/>
      <c r="L46" s="123" t="s">
        <v>238</v>
      </c>
      <c r="M46" s="77" t="str">
        <f t="shared" si="0"/>
        <v>The last time you had a new medicine prescribed for your mental health needs, were you given information about it in a way that you were able to understand? (Yes, definitely)</v>
      </c>
    </row>
    <row r="47" spans="1:13" ht="45" x14ac:dyDescent="0.25">
      <c r="A47" s="117" t="s">
        <v>180</v>
      </c>
      <c r="B47" s="117">
        <v>2015</v>
      </c>
      <c r="C47" s="118" t="s">
        <v>215</v>
      </c>
      <c r="D47" s="121" t="s">
        <v>222</v>
      </c>
      <c r="E47" s="120" t="s">
        <v>238</v>
      </c>
      <c r="F47" s="120" t="s">
        <v>239</v>
      </c>
      <c r="G47" s="120" t="s">
        <v>270</v>
      </c>
      <c r="H47" s="120" t="s">
        <v>271</v>
      </c>
      <c r="I47" s="120" t="s">
        <v>233</v>
      </c>
      <c r="J47" s="120"/>
      <c r="K47" s="120"/>
      <c r="L47" s="123" t="s">
        <v>238</v>
      </c>
      <c r="M47" s="77" t="str">
        <f t="shared" si="0"/>
        <v>Were you involved as much as you wanted to be in deciding what treatments or therapies to use? (Yes, definitely)</v>
      </c>
    </row>
    <row r="48" spans="1:13" ht="75" x14ac:dyDescent="0.25">
      <c r="A48" s="117" t="s">
        <v>180</v>
      </c>
      <c r="B48" s="117">
        <v>2015</v>
      </c>
      <c r="C48" s="118" t="s">
        <v>145</v>
      </c>
      <c r="D48" s="121" t="s">
        <v>223</v>
      </c>
      <c r="E48" s="120" t="s">
        <v>238</v>
      </c>
      <c r="F48" s="120" t="s">
        <v>239</v>
      </c>
      <c r="G48" s="120" t="s">
        <v>274</v>
      </c>
      <c r="H48" s="120" t="s">
        <v>275</v>
      </c>
      <c r="I48" s="120" t="s">
        <v>276</v>
      </c>
      <c r="J48" s="120" t="s">
        <v>277</v>
      </c>
      <c r="K48" s="120" t="s">
        <v>278</v>
      </c>
      <c r="L48" s="123" t="s">
        <v>238</v>
      </c>
      <c r="M48" s="77" t="str">
        <f t="shared" si="0"/>
        <v>Have NHS mental health services involved a member of your family or someone else close to you as much as you would like? (Yes, definitely)</v>
      </c>
    </row>
    <row r="54" spans="1:11" x14ac:dyDescent="0.25">
      <c r="A54" s="75"/>
      <c r="C54"/>
      <c r="D54"/>
      <c r="K54"/>
    </row>
    <row r="55" spans="1:11" x14ac:dyDescent="0.25">
      <c r="A55" s="81"/>
      <c r="B55" s="81"/>
      <c r="C55" s="86"/>
      <c r="D55"/>
      <c r="K55"/>
    </row>
    <row r="56" spans="1:11" x14ac:dyDescent="0.25">
      <c r="A56" s="81"/>
      <c r="B56" s="81"/>
      <c r="C56" s="86"/>
      <c r="K56"/>
    </row>
    <row r="57" spans="1:11" x14ac:dyDescent="0.25">
      <c r="A57" s="81"/>
      <c r="B57" s="81"/>
      <c r="C57" s="86"/>
      <c r="D57"/>
      <c r="K57"/>
    </row>
    <row r="58" spans="1:11" x14ac:dyDescent="0.25">
      <c r="A58" s="81"/>
      <c r="B58" s="81"/>
      <c r="C58" s="86"/>
      <c r="D58"/>
      <c r="K58"/>
    </row>
    <row r="59" spans="1:11" x14ac:dyDescent="0.25">
      <c r="A59" s="81"/>
      <c r="B59" s="81"/>
      <c r="C59" s="86"/>
      <c r="D59"/>
      <c r="K59"/>
    </row>
    <row r="60" spans="1:11" x14ac:dyDescent="0.25">
      <c r="A60" s="81"/>
      <c r="B60" s="81"/>
      <c r="C60" s="86"/>
      <c r="K60"/>
    </row>
    <row r="61" spans="1:11" x14ac:dyDescent="0.25">
      <c r="A61" s="81"/>
      <c r="B61" s="81"/>
      <c r="C61" s="86"/>
      <c r="K61"/>
    </row>
    <row r="62" spans="1:11" x14ac:dyDescent="0.25">
      <c r="A62" s="81"/>
      <c r="B62" s="81"/>
      <c r="C62" s="86"/>
      <c r="K62"/>
    </row>
    <row r="63" spans="1:11" x14ac:dyDescent="0.25">
      <c r="A63" s="81"/>
      <c r="B63" s="81"/>
      <c r="C63" s="86"/>
      <c r="K63"/>
    </row>
    <row r="64" spans="1:11" x14ac:dyDescent="0.25">
      <c r="A64" s="81"/>
      <c r="B64" s="81"/>
      <c r="C64" s="86"/>
      <c r="D64"/>
      <c r="K64"/>
    </row>
    <row r="65" spans="1:11" x14ac:dyDescent="0.25">
      <c r="A65" s="81"/>
      <c r="B65" s="81"/>
      <c r="C65" s="86"/>
      <c r="D65"/>
      <c r="K65"/>
    </row>
    <row r="66" spans="1:11" x14ac:dyDescent="0.25">
      <c r="C66"/>
      <c r="D66"/>
      <c r="E66"/>
    </row>
    <row r="67" spans="1:11" x14ac:dyDescent="0.25">
      <c r="C67"/>
      <c r="D67"/>
      <c r="E67"/>
    </row>
    <row r="68" spans="1:11" x14ac:dyDescent="0.25">
      <c r="E68"/>
    </row>
    <row r="69" spans="1:11" x14ac:dyDescent="0.25">
      <c r="E69"/>
    </row>
    <row r="70" spans="1:11" x14ac:dyDescent="0.25">
      <c r="E70"/>
    </row>
    <row r="71" spans="1:11" x14ac:dyDescent="0.25">
      <c r="E7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Question Dashboard</vt:lpstr>
      <vt:lpstr>GP</vt:lpstr>
      <vt:lpstr>A&amp;E</vt:lpstr>
      <vt:lpstr>Inpatient </vt:lpstr>
      <vt:lpstr>Maternity</vt:lpstr>
      <vt:lpstr>Mental Health</vt:lpstr>
      <vt:lpstr>CPES</vt:lpstr>
      <vt:lpstr>Questions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Gayton, Tom</dc:creator>
  <cp:lastModifiedBy>Fisher, Charlie</cp:lastModifiedBy>
  <cp:lastPrinted>2015-11-23T15:25:07Z</cp:lastPrinted>
  <dcterms:created xsi:type="dcterms:W3CDTF">2015-10-21T08:27:48Z</dcterms:created>
  <dcterms:modified xsi:type="dcterms:W3CDTF">2016-05-17T12:43:10Z</dcterms:modified>
</cp:coreProperties>
</file>